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d\NR\Offentlig Ekonomi\LSS-utjämning\År 2025\Produktsida\Prel utfall\Juni\"/>
    </mc:Choice>
  </mc:AlternateContent>
  <xr:revisionPtr revIDLastSave="0" documentId="13_ncr:1_{A34F8A1C-F7CE-48F6-8F17-9CBF8A2E1C14}" xr6:coauthVersionLast="47" xr6:coauthVersionMax="47" xr10:uidLastSave="{00000000-0000-0000-0000-000000000000}"/>
  <bookViews>
    <workbookView xWindow="29190" yWindow="915" windowWidth="26925" windowHeight="16215" xr2:uid="{00000000-000D-0000-FFFF-FFFF00000000}"/>
  </bookViews>
  <sheets>
    <sheet name="Innehåll" sheetId="1" r:id="rId1"/>
    <sheet name="Tabell 1" sheetId="12" r:id="rId2"/>
    <sheet name="Tabell 2" sheetId="4" r:id="rId3"/>
    <sheet name="Tabell 3" sheetId="5" r:id="rId4"/>
    <sheet name="Tabell 4" sheetId="6" r:id="rId5"/>
    <sheet name="Tabell 5" sheetId="8" r:id="rId6"/>
    <sheet name="Tabell 6" sheetId="11" r:id="rId7"/>
    <sheet name="Data" sheetId="10" state="hidden" r:id="rId8"/>
  </sheets>
  <definedNames>
    <definedName name="A">#REF!</definedName>
    <definedName name="AndSthlm" localSheetId="0">#REF!</definedName>
    <definedName name="AndSthlm">#REF!</definedName>
    <definedName name="AnslagKval">#REF!</definedName>
    <definedName name="AnslagMaxtaxa">#REF!</definedName>
    <definedName name="AvdragAdmin">#REF!</definedName>
    <definedName name="avrunda" localSheetId="1">#REF!</definedName>
    <definedName name="avrunda">#REF!</definedName>
    <definedName name="B">#REF!</definedName>
    <definedName name="D">#REF!</definedName>
    <definedName name="E">#REF!</definedName>
    <definedName name="G">#REF!</definedName>
    <definedName name="H">#REF!</definedName>
    <definedName name="I">#REF!</definedName>
    <definedName name="J">#REF!</definedName>
    <definedName name="K">#REF!</definedName>
    <definedName name="K_AndTät11">#REF!</definedName>
    <definedName name="K_AndUtP">#REF!</definedName>
    <definedName name="K_IcKoll">#REF!</definedName>
    <definedName name="K_Rotgles">#REF!</definedName>
    <definedName name="Korr_HoS">#REF!</definedName>
    <definedName name="KorrFaktKoll">#REF!</definedName>
    <definedName name="L">#REF!</definedName>
    <definedName name="M">#REF!</definedName>
    <definedName name="N">#REF!</definedName>
    <definedName name="O">#REF!</definedName>
    <definedName name="P">#REF!</definedName>
    <definedName name="Q">#REF!</definedName>
    <definedName name="S">#REF!</definedName>
    <definedName name="SnittAmb">#REF!</definedName>
    <definedName name="SnittPrimV">#REF!</definedName>
    <definedName name="SnittSjukR">#REF!</definedName>
    <definedName name="SnittSmåSjH">#REF!</definedName>
    <definedName name="SnittÖverN">#REF!</definedName>
    <definedName name="TotKostLT">#REF!</definedName>
    <definedName name="TotMaxtaxa">#REF!</definedName>
    <definedName name="_xlnm.Print_Area" localSheetId="2">'Tabell 2'!$A$1:$T$302</definedName>
    <definedName name="_xlnm.Print_Area" localSheetId="4">'Tabell 4'!$A$1:$T$328</definedName>
    <definedName name="_xlnm.Print_Area" localSheetId="5">'Tabell 5'!$A$1:$Y$40</definedName>
    <definedName name="_xlnm.Print_Area" localSheetId="6">'Tabell 6'!$A$1:$D$44</definedName>
    <definedName name="_xlnm.Print_Titles" localSheetId="7">Data!$C:$C</definedName>
    <definedName name="_xlnm.Print_Titles" localSheetId="1">'Tabell 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2" l="1"/>
  <c r="C40" i="11" l="1"/>
  <c r="C35" i="11"/>
  <c r="C30" i="11"/>
  <c r="C25" i="11"/>
  <c r="C21" i="11"/>
  <c r="C16" i="11"/>
  <c r="C12" i="11"/>
  <c r="C6" i="11"/>
  <c r="C39" i="11"/>
  <c r="C34" i="11"/>
  <c r="C29" i="11"/>
  <c r="C24" i="11"/>
  <c r="C19" i="11"/>
  <c r="C15" i="11"/>
  <c r="C11" i="11"/>
  <c r="C38" i="11"/>
  <c r="C32" i="11"/>
  <c r="C28" i="11"/>
  <c r="C23" i="11"/>
  <c r="C18" i="11"/>
  <c r="C14" i="11"/>
  <c r="C8" i="11"/>
  <c r="C37" i="11"/>
  <c r="C31" i="11"/>
  <c r="C27" i="11"/>
  <c r="C22" i="11"/>
  <c r="C17" i="11"/>
  <c r="C13" i="11"/>
  <c r="C7" i="11"/>
  <c r="F17" i="8" l="1"/>
  <c r="B36" i="8"/>
  <c r="F23" i="8"/>
  <c r="F12" i="8"/>
  <c r="F26" i="8" l="1"/>
  <c r="B26" i="8" l="1"/>
  <c r="B38" i="11"/>
  <c r="B8" i="12" l="1"/>
  <c r="J8" i="12"/>
  <c r="C8" i="12"/>
  <c r="E8" i="12"/>
  <c r="F8" i="12"/>
</calcChain>
</file>

<file path=xl/sharedStrings.xml><?xml version="1.0" encoding="utf-8"?>
<sst xmlns="http://schemas.openxmlformats.org/spreadsheetml/2006/main" count="3098" uniqueCount="975">
  <si>
    <t>Tabellförteckning:</t>
  </si>
  <si>
    <t xml:space="preserve">Tabell 1   </t>
  </si>
  <si>
    <t xml:space="preserve">Tabell 2   </t>
  </si>
  <si>
    <t xml:space="preserve">Tabell 3 </t>
  </si>
  <si>
    <t>Tabell 4</t>
  </si>
  <si>
    <t>Län</t>
  </si>
  <si>
    <t>Folk-</t>
  </si>
  <si>
    <t>Grund-</t>
  </si>
  <si>
    <t>Personal-</t>
  </si>
  <si>
    <t>Standard-</t>
  </si>
  <si>
    <t>Standardkostnad</t>
  </si>
  <si>
    <t>Utjämnings-</t>
  </si>
  <si>
    <t>mängd</t>
  </si>
  <si>
    <t>läggande</t>
  </si>
  <si>
    <t>kostnads-</t>
  </si>
  <si>
    <t>kostnad</t>
  </si>
  <si>
    <t>efter korrigering och</t>
  </si>
  <si>
    <t>bidrag(+)/</t>
  </si>
  <si>
    <t>Kommun</t>
  </si>
  <si>
    <t>standard-</t>
  </si>
  <si>
    <t>index</t>
  </si>
  <si>
    <t>inklusive</t>
  </si>
  <si>
    <t>kronor</t>
  </si>
  <si>
    <t>(PK-IX)</t>
  </si>
  <si>
    <t>PK-IX</t>
  </si>
  <si>
    <t>års beräknade nivå</t>
  </si>
  <si>
    <t>Tkr</t>
  </si>
  <si>
    <t>Kronor</t>
  </si>
  <si>
    <t>(Tabell 2)</t>
  </si>
  <si>
    <t>(Tabell 3)</t>
  </si>
  <si>
    <t>per inv</t>
  </si>
  <si>
    <t>Hela riket</t>
  </si>
  <si>
    <t>Utjämning av LSS-kostnader mellan kommuner</t>
  </si>
  <si>
    <r>
      <t>Antal</t>
    </r>
    <r>
      <rPr>
        <vertAlign val="superscript"/>
        <sz val="10"/>
        <rFont val="Arial"/>
        <family val="2"/>
      </rPr>
      <t>1</t>
    </r>
  </si>
  <si>
    <t>Ersättn till</t>
  </si>
  <si>
    <t>Person-</t>
  </si>
  <si>
    <t>Därav</t>
  </si>
  <si>
    <t>Led-</t>
  </si>
  <si>
    <t>Kon-</t>
  </si>
  <si>
    <t>Av-</t>
  </si>
  <si>
    <t>Kort-</t>
  </si>
  <si>
    <t>Boende</t>
  </si>
  <si>
    <t>Daglig</t>
  </si>
  <si>
    <t>beslut om</t>
  </si>
  <si>
    <t>Försäkrings-</t>
  </si>
  <si>
    <t>lig assi-</t>
  </si>
  <si>
    <t>till boende i</t>
  </si>
  <si>
    <t>sagar-</t>
  </si>
  <si>
    <t>takt-</t>
  </si>
  <si>
    <t>lösar-</t>
  </si>
  <si>
    <t>tids-</t>
  </si>
  <si>
    <t>Barn i bo-</t>
  </si>
  <si>
    <t>Barn i</t>
  </si>
  <si>
    <t>Vuxna i bo-</t>
  </si>
  <si>
    <t>verksam-</t>
  </si>
  <si>
    <t>personlig</t>
  </si>
  <si>
    <t>kassan</t>
  </si>
  <si>
    <r>
      <t>stans</t>
    </r>
    <r>
      <rPr>
        <vertAlign val="superscript"/>
        <sz val="10"/>
        <rFont val="Arial"/>
        <family val="2"/>
      </rPr>
      <t>2</t>
    </r>
  </si>
  <si>
    <t>bostad med</t>
  </si>
  <si>
    <t>ser-</t>
  </si>
  <si>
    <t>per-</t>
  </si>
  <si>
    <t>vis-</t>
  </si>
  <si>
    <t>till-</t>
  </si>
  <si>
    <t>stad med</t>
  </si>
  <si>
    <t>familje-</t>
  </si>
  <si>
    <t>het, per-</t>
  </si>
  <si>
    <t>assistans</t>
  </si>
  <si>
    <t>särskild ser-</t>
  </si>
  <si>
    <t>vice</t>
  </si>
  <si>
    <t>son</t>
  </si>
  <si>
    <t>telse</t>
  </si>
  <si>
    <t>syn</t>
  </si>
  <si>
    <t>särskild</t>
  </si>
  <si>
    <t>hem</t>
  </si>
  <si>
    <t>sonkrets</t>
  </si>
  <si>
    <t>(Källa: RS)</t>
  </si>
  <si>
    <t>vice, vuxna</t>
  </si>
  <si>
    <t>service</t>
  </si>
  <si>
    <t>1 och 2</t>
  </si>
  <si>
    <t>(Källa: Fk)</t>
  </si>
  <si>
    <r>
      <t xml:space="preserve">Beräknade personalkostnader (underlag enligt </t>
    </r>
    <r>
      <rPr>
        <i/>
        <sz val="10"/>
        <rFont val="Arial"/>
        <family val="2"/>
      </rPr>
      <t>Tabell 4</t>
    </r>
    <r>
      <rPr>
        <sz val="11"/>
        <color theme="1"/>
        <rFont val="Calibri"/>
        <family val="2"/>
        <scheme val="minor"/>
      </rPr>
      <t>)</t>
    </r>
  </si>
  <si>
    <t>Varav</t>
  </si>
  <si>
    <t>Över-</t>
  </si>
  <si>
    <t>Lönekost-</t>
  </si>
  <si>
    <t>Tillkommer</t>
  </si>
  <si>
    <r>
      <t>Avgår</t>
    </r>
    <r>
      <rPr>
        <sz val="11"/>
        <color theme="1"/>
        <rFont val="Calibri"/>
        <family val="2"/>
        <scheme val="minor"/>
      </rPr>
      <t xml:space="preserve"> 85 %</t>
    </r>
  </si>
  <si>
    <t>Summa</t>
  </si>
  <si>
    <t>personal-</t>
  </si>
  <si>
    <t>skjutande</t>
  </si>
  <si>
    <t>nader inkl</t>
  </si>
  <si>
    <t>85 % av köp</t>
  </si>
  <si>
    <t>av ersättning</t>
  </si>
  <si>
    <t>beräknad per-</t>
  </si>
  <si>
    <t>kostnader</t>
  </si>
  <si>
    <t>av verksamh,</t>
  </si>
  <si>
    <t>från Fk, för-</t>
  </si>
  <si>
    <t>sonalkostnad</t>
  </si>
  <si>
    <t>(=85%)</t>
  </si>
  <si>
    <t>PO-påslag</t>
  </si>
  <si>
    <t>övriga interna</t>
  </si>
  <si>
    <t>säljning till</t>
  </si>
  <si>
    <t>för köpt verk-</t>
  </si>
  <si>
    <t>ersatta</t>
  </si>
  <si>
    <t>kostnader, in-</t>
  </si>
  <si>
    <t>andra kom-</t>
  </si>
  <si>
    <t>samhet avs</t>
  </si>
  <si>
    <t>till 70%</t>
  </si>
  <si>
    <t>ternt fördelade</t>
  </si>
  <si>
    <t>muner, in-</t>
  </si>
  <si>
    <t xml:space="preserve">kostnader </t>
  </si>
  <si>
    <t>terna intäkter</t>
  </si>
  <si>
    <t>(A)</t>
  </si>
  <si>
    <t>(B)</t>
  </si>
  <si>
    <t>(C)</t>
  </si>
  <si>
    <t>(D=A-C)</t>
  </si>
  <si>
    <t>(E=0,7*D)</t>
  </si>
  <si>
    <t>Beräkning av personalkostnadsindex baserad på RS</t>
  </si>
  <si>
    <t>Tabell 4   Detaljerat underlag för beräkning av personalkostnadsindex baserad på</t>
  </si>
  <si>
    <t>Externa</t>
  </si>
  <si>
    <t>Entre-</t>
  </si>
  <si>
    <t>Interna</t>
  </si>
  <si>
    <t>Internt</t>
  </si>
  <si>
    <t xml:space="preserve">Interna </t>
  </si>
  <si>
    <t>Ersätt-</t>
  </si>
  <si>
    <t>Försälj-</t>
  </si>
  <si>
    <t>löner</t>
  </si>
  <si>
    <t>prenader</t>
  </si>
  <si>
    <t>köp och</t>
  </si>
  <si>
    <t>fördelade</t>
  </si>
  <si>
    <t>intäkter</t>
  </si>
  <si>
    <t>ning från</t>
  </si>
  <si>
    <t>ning till</t>
  </si>
  <si>
    <t>ning av</t>
  </si>
  <si>
    <t>och köp</t>
  </si>
  <si>
    <t>övriga</t>
  </si>
  <si>
    <t>kost-</t>
  </si>
  <si>
    <t>Försäk-</t>
  </si>
  <si>
    <t>av verk-</t>
  </si>
  <si>
    <t>interna</t>
  </si>
  <si>
    <t>nader;</t>
  </si>
  <si>
    <t>rings-</t>
  </si>
  <si>
    <t>het till</t>
  </si>
  <si>
    <t>samhet</t>
  </si>
  <si>
    <t>kommun-</t>
  </si>
  <si>
    <t>SCB-</t>
  </si>
  <si>
    <t>andra</t>
  </si>
  <si>
    <t>nader</t>
  </si>
  <si>
    <t>nyckel</t>
  </si>
  <si>
    <t>kom-</t>
  </si>
  <si>
    <t>muner</t>
  </si>
  <si>
    <t>Tabell 5</t>
  </si>
  <si>
    <t>Underlag för och beräkning av grundläggande standardkostnad</t>
  </si>
  <si>
    <t>Tabell 6</t>
  </si>
  <si>
    <t>Kostnaderna fördelas på olika typer av insatser med hjälp av andelstal angivna i LSS-utjämningsförordningen</t>
  </si>
  <si>
    <t>(SFS 2008:776). Andelstalen är baserade på SKL:s handikappnycklar.</t>
  </si>
  <si>
    <t>Typ av insats</t>
  </si>
  <si>
    <r>
      <t>Nettokostnad</t>
    </r>
    <r>
      <rPr>
        <vertAlign val="superscript"/>
        <sz val="10"/>
        <rFont val="Arial"/>
        <family val="2"/>
      </rPr>
      <t>1</t>
    </r>
    <r>
      <rPr>
        <sz val="11"/>
        <color theme="1"/>
        <rFont val="Calibri"/>
        <family val="2"/>
        <scheme val="minor"/>
      </rPr>
      <t>,</t>
    </r>
  </si>
  <si>
    <t>Antal</t>
  </si>
  <si>
    <t>Andel av</t>
  </si>
  <si>
    <t>Kostnad</t>
  </si>
  <si>
    <t>Summa netto-</t>
  </si>
  <si>
    <t>LSS-insatser,</t>
  </si>
  <si>
    <t>insatser/</t>
  </si>
  <si>
    <t>riktvärdet</t>
  </si>
  <si>
    <t>per insats</t>
  </si>
  <si>
    <t>kostnader efter</t>
  </si>
  <si>
    <t>tkr</t>
  </si>
  <si>
    <t>för gruppen</t>
  </si>
  <si>
    <t>omfördelning,</t>
  </si>
  <si>
    <t>oktober</t>
  </si>
  <si>
    <t>i procent</t>
  </si>
  <si>
    <t>Bostad med särskild service</t>
  </si>
  <si>
    <r>
      <t xml:space="preserve">- vuxna </t>
    </r>
    <r>
      <rPr>
        <i/>
        <sz val="10"/>
        <rFont val="Arial"/>
        <family val="2"/>
      </rPr>
      <t>(riktvärde)</t>
    </r>
  </si>
  <si>
    <t>- barn</t>
  </si>
  <si>
    <t>- barn i familjehem</t>
  </si>
  <si>
    <t>Daglig verksamhet</t>
  </si>
  <si>
    <t>Övriga insatser</t>
  </si>
  <si>
    <r>
      <t xml:space="preserve">- korttidsvistelse </t>
    </r>
    <r>
      <rPr>
        <i/>
        <sz val="10"/>
        <rFont val="Arial"/>
        <family val="2"/>
      </rPr>
      <t>(riktvärde)</t>
    </r>
  </si>
  <si>
    <t>- korttidstillsyn</t>
  </si>
  <si>
    <t>- avlösarservice</t>
  </si>
  <si>
    <t>- ledsagarservice</t>
  </si>
  <si>
    <t>- kontaktperson</t>
  </si>
  <si>
    <t>Personlig assistans</t>
  </si>
  <si>
    <r>
      <t xml:space="preserve">- enligt LSS </t>
    </r>
    <r>
      <rPr>
        <i/>
        <sz val="10"/>
        <rFont val="Arial"/>
        <family val="2"/>
      </rPr>
      <t>(riktvärde)</t>
    </r>
  </si>
  <si>
    <r>
      <t>- enligt LASS/SFB</t>
    </r>
    <r>
      <rPr>
        <vertAlign val="superscript"/>
        <sz val="10"/>
        <rFont val="Arial"/>
        <family val="2"/>
      </rPr>
      <t>3</t>
    </r>
  </si>
  <si>
    <t xml:space="preserve">2) Källa: Socialstyrelsen respektive Försäkringskassan.     </t>
  </si>
  <si>
    <t>3) Lag om assistansersättning (LASS) är från och med 2011 inordnad i Socialförsäkringsbalken (SFB, 51 kap.).</t>
  </si>
  <si>
    <t>B. Nettokostnader för LSS (exkl. råd och stöd) och LASS, tkr, hela riket</t>
  </si>
  <si>
    <t>Belopp,</t>
  </si>
  <si>
    <t>Bruttokostnader</t>
  </si>
  <si>
    <t>Bruttointäkter</t>
  </si>
  <si>
    <t xml:space="preserve">Nettokostnader </t>
  </si>
  <si>
    <t>Ange kommun:</t>
  </si>
  <si>
    <t>Standardkostnad för LSS m.m. (s:a insatser x kostnad per insats)</t>
  </si>
  <si>
    <r>
      <t>Tillkommer</t>
    </r>
    <r>
      <rPr>
        <sz val="10"/>
        <rFont val="Arial"/>
        <family val="2"/>
      </rPr>
      <t xml:space="preserve"> ersättning till Försäkringskassan för LASS</t>
    </r>
  </si>
  <si>
    <t>Grundläggande standardkostnad</t>
  </si>
  <si>
    <t>2. Kostnadsskillnader p.g.a. skillnader i behov av stöd</t>
  </si>
  <si>
    <t>D. Internt fördelade kostnader, kommunnyckel</t>
  </si>
  <si>
    <t>E. Internt fördelade kostnader, SCB-nyckel</t>
  </si>
  <si>
    <t>J. Försäljning av verksamhet till andra kommuner</t>
  </si>
  <si>
    <r>
      <t>Tillkommer</t>
    </r>
    <r>
      <rPr>
        <sz val="10"/>
        <rFont val="Arial"/>
        <family val="2"/>
      </rPr>
      <t xml:space="preserve"> 85 % av köp av verks m.m. (0,85 x (B + C + D + E))</t>
    </r>
  </si>
  <si>
    <r>
      <t>Avgår</t>
    </r>
    <r>
      <rPr>
        <sz val="10"/>
        <rFont val="Arial"/>
        <family val="2"/>
      </rPr>
      <t xml:space="preserve"> 85 % av ersättning från Fk m.m. (0,85 x (F + G + J))</t>
    </r>
  </si>
  <si>
    <r>
      <t>Tillkommer</t>
    </r>
    <r>
      <rPr>
        <sz val="10"/>
        <rFont val="Arial"/>
        <family val="2"/>
      </rPr>
      <t xml:space="preserve"> för verks avs personl ass (0,85 x 0,2 x ((H / 0,2) - G))</t>
    </r>
  </si>
  <si>
    <t>Summa beräknade personalkostnader</t>
  </si>
  <si>
    <t>C. - varav personalkostnader, 85 %, tkr (0,85 x B)</t>
  </si>
  <si>
    <t>D. Överskjutande personalkostnader, tkr (A - C)</t>
  </si>
  <si>
    <t>E. Överskjutande personalkostnader, 70 %, tkr (0,7 x D)</t>
  </si>
  <si>
    <t>- tkr</t>
  </si>
  <si>
    <t>Beräknat belopp för bidrag(+)/avgift(-), kr per invånare</t>
  </si>
  <si>
    <t>Namn</t>
  </si>
  <si>
    <t>Ersättning</t>
  </si>
  <si>
    <t>Beräknade belopp i tkr</t>
  </si>
  <si>
    <t>Folkmängd</t>
  </si>
  <si>
    <t>till Fk,</t>
  </si>
  <si>
    <t xml:space="preserve">Externa </t>
  </si>
  <si>
    <t>Entreprenad</t>
  </si>
  <si>
    <t>Interna kostnader exkl. lokaler</t>
  </si>
  <si>
    <t>85 % av</t>
  </si>
  <si>
    <t>Beräknad</t>
  </si>
  <si>
    <t>bidrag,</t>
  </si>
  <si>
    <t>för LSS-</t>
  </si>
  <si>
    <t xml:space="preserve">och köp av </t>
  </si>
  <si>
    <t>Interna köp</t>
  </si>
  <si>
    <t>Fördelad gemensam</t>
  </si>
  <si>
    <t>från Fk</t>
  </si>
  <si>
    <t>till Fk</t>
  </si>
  <si>
    <t>köp av</t>
  </si>
  <si>
    <t>ersättn</t>
  </si>
  <si>
    <t>beräknade</t>
  </si>
  <si>
    <t>inkl PK-IX,</t>
  </si>
  <si>
    <t>justerad o</t>
  </si>
  <si>
    <t>insatser,</t>
  </si>
  <si>
    <t>kostnad,</t>
  </si>
  <si>
    <t>[50-51,</t>
  </si>
  <si>
    <t>huvud</t>
  </si>
  <si>
    <t>och övriga</t>
  </si>
  <si>
    <t>verksamhet</t>
  </si>
  <si>
    <t>från Fk,</t>
  </si>
  <si>
    <t>(85%)</t>
  </si>
  <si>
    <t>kostnader,</t>
  </si>
  <si>
    <t>ojusterad,</t>
  </si>
  <si>
    <t>uppräknad,</t>
  </si>
  <si>
    <t>avgift(-),</t>
  </si>
  <si>
    <t>53, 54</t>
  </si>
  <si>
    <t>Kommun-</t>
  </si>
  <si>
    <t xml:space="preserve">SCB- </t>
  </si>
  <si>
    <t>kol C</t>
  </si>
  <si>
    <t>het m.m.</t>
  </si>
  <si>
    <t>försäljn</t>
  </si>
  <si>
    <t>för . . .</t>
  </si>
  <si>
    <t>70%</t>
  </si>
  <si>
    <t>kr per inv</t>
  </si>
  <si>
    <t xml:space="preserve"> 55x2]</t>
  </si>
  <si>
    <t>radnr</t>
  </si>
  <si>
    <t>[463]</t>
  </si>
  <si>
    <t>513</t>
  </si>
  <si>
    <t>Senast tillgängliga RS-uppgifter, belopp i tkr</t>
  </si>
  <si>
    <t>E-post: offentlig.ekonomi@scb.se</t>
  </si>
  <si>
    <t>För mer information:</t>
  </si>
  <si>
    <t>http://www.scb.se/OE0115</t>
  </si>
  <si>
    <t>Förfrågningar</t>
  </si>
  <si>
    <t>Detaljerat underlag för beräkning av personalkostnadsindex baserad på RS</t>
  </si>
  <si>
    <t xml:space="preserve">A. Externa löner </t>
  </si>
  <si>
    <t xml:space="preserve">B. Entreprenader och köp av verksamhet </t>
  </si>
  <si>
    <t xml:space="preserve">C. Interna köp och övriga interna kostnader </t>
  </si>
  <si>
    <t xml:space="preserve">F. Interna intäkter </t>
  </si>
  <si>
    <t xml:space="preserve">G. Ersättning från Försäkringskassan </t>
  </si>
  <si>
    <t xml:space="preserve">H. Ersättning till Försäkringskassan </t>
  </si>
  <si>
    <t>Beräknade personalkostnader, tkr (tabell 3):</t>
  </si>
  <si>
    <t>Beräkning av personalkostnadsindex (tabell 3):</t>
  </si>
  <si>
    <t xml:space="preserve">3. Beräkning av utjämningsbidrag/utjämningsavgift </t>
  </si>
  <si>
    <t>A. S:a beräknade personalkostnader, tkr</t>
  </si>
  <si>
    <t>B. Grundläggande standardkostnad, tkr</t>
  </si>
  <si>
    <t>.</t>
  </si>
  <si>
    <t>-avgift(-),</t>
  </si>
  <si>
    <t>(F=(B+E)/B)</t>
  </si>
  <si>
    <r>
      <t>Belopp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,</t>
    </r>
  </si>
  <si>
    <r>
      <t>beslut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</t>
    </r>
  </si>
  <si>
    <t>Utjämningsbidrag/utjämningsavgift, kronor</t>
  </si>
  <si>
    <t>bidrag/avgift</t>
  </si>
  <si>
    <t>lan</t>
  </si>
  <si>
    <t>kommun</t>
  </si>
  <si>
    <t>namn</t>
  </si>
  <si>
    <t>grund_std_LSS</t>
  </si>
  <si>
    <t>Erstillfk</t>
  </si>
  <si>
    <t>grund_std</t>
  </si>
  <si>
    <t>loner</t>
  </si>
  <si>
    <t>entreprenad</t>
  </si>
  <si>
    <t>interna_kop</t>
  </si>
  <si>
    <t>Kommunnyckel</t>
  </si>
  <si>
    <t>SCB_nyckel</t>
  </si>
  <si>
    <t>Interna_intakter</t>
  </si>
  <si>
    <t>ErsFranFK</t>
  </si>
  <si>
    <t>Fors_kommun</t>
  </si>
  <si>
    <t>lon_po</t>
  </si>
  <si>
    <t>kop_85</t>
  </si>
  <si>
    <t>intakt_85</t>
  </si>
  <si>
    <t>grund_std_1</t>
  </si>
  <si>
    <t>kostnad_LASS</t>
  </si>
  <si>
    <t>summa_A</t>
  </si>
  <si>
    <t>perskost_C</t>
  </si>
  <si>
    <t>over_pers_D</t>
  </si>
  <si>
    <t>over_pers70_E</t>
  </si>
  <si>
    <t>pkix</t>
  </si>
  <si>
    <t>folkm</t>
  </si>
  <si>
    <t>std_pkix</t>
  </si>
  <si>
    <t>std_uppr</t>
  </si>
  <si>
    <t>std_inv</t>
  </si>
  <si>
    <t>utj_inv</t>
  </si>
  <si>
    <t>utj</t>
  </si>
  <si>
    <t>sort</t>
  </si>
  <si>
    <t>Botkyrka</t>
  </si>
  <si>
    <t>1) Antalsuppgifter som uppgår till 1, 2 eller 3 anges av sekretesskäl med ".."</t>
  </si>
  <si>
    <t xml:space="preserve">2) Inklusive de insatser som ges till boende i bostad med särskild service för vuxna. Dessa insatser får inte tillgodoräknas vid beräkning av grundläggande standardkostnad. </t>
  </si>
  <si>
    <t xml:space="preserve">bidrag, </t>
  </si>
  <si>
    <t xml:space="preserve">avgift, </t>
  </si>
  <si>
    <r>
      <t>Omräkningsfaktor (KPIF)</t>
    </r>
    <r>
      <rPr>
        <vertAlign val="superscript"/>
        <sz val="10"/>
        <rFont val="Arial"/>
        <family val="2"/>
      </rPr>
      <t>2</t>
    </r>
  </si>
  <si>
    <t>Sofia Runestav   010 - 479 61 29</t>
  </si>
  <si>
    <t>Offentlig ekonomi</t>
  </si>
  <si>
    <t>Kostnad, kr (Tab. 5):</t>
  </si>
  <si>
    <t>Avdelningen för ekonomisk statistik och analys</t>
  </si>
  <si>
    <t>Utjämningsår 2025</t>
  </si>
  <si>
    <t>Preliminärt utfall</t>
  </si>
  <si>
    <t>Riksgenomsnittliga kostnader för LSS-insatser 2023</t>
  </si>
  <si>
    <t>Preliminärt utfall, valfri kommun</t>
  </si>
  <si>
    <t>Tabell 1   Utjämning av LSS-kostnader mellan kommuner utjämningsåret 2025, preliminärt utfall</t>
  </si>
  <si>
    <t>den 31</t>
  </si>
  <si>
    <t>omräkning till 2025</t>
  </si>
  <si>
    <t>mars</t>
  </si>
  <si>
    <t>2023, tkr</t>
  </si>
  <si>
    <t>Stockholms län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</si>
  <si>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</si>
  <si>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</si>
  <si>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</si>
  <si>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</si>
  <si>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</si>
  <si>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</si>
  <si>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</si>
  <si>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</si>
  <si>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</si>
  <si>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</si>
  <si>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</si>
  <si>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</si>
  <si>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</si>
  <si>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</si>
  <si>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</si>
  <si>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</si>
  <si>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</si>
  <si>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</si>
  <si>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</si>
  <si>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 Väsby</t>
  </si>
  <si>
    <t>Upplands-Bro</t>
  </si>
  <si>
    <t>Vallentuna</t>
  </si>
  <si>
    <t>Vaxholm</t>
  </si>
  <si>
    <t>Värmdö</t>
  </si>
  <si>
    <t>Österåker</t>
  </si>
  <si>
    <t>Uppsala län</t>
  </si>
  <si>
    <t>Enköping</t>
  </si>
  <si>
    <t>Heby</t>
  </si>
  <si>
    <t>Håbo</t>
  </si>
  <si>
    <t>Knivsta</t>
  </si>
  <si>
    <t>Tierp</t>
  </si>
  <si>
    <t>Uppsala</t>
  </si>
  <si>
    <t>Älvkarleby</t>
  </si>
  <si>
    <t>Östhammar</t>
  </si>
  <si>
    <t>Södermanlands län</t>
  </si>
  <si>
    <t>Eskilstuna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</si>
  <si>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</si>
  <si>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</si>
  <si>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</si>
  <si>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</si>
  <si>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</si>
  <si>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</si>
  <si>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</si>
  <si>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</si>
  <si>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Östergötlands län</t>
  </si>
  <si>
    <t>Boxholm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</si>
  <si>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</si>
  <si>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</si>
  <si>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</si>
  <si>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</si>
  <si>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</si>
  <si>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</si>
  <si>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</si>
  <si>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</si>
  <si>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</si>
  <si>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</si>
  <si>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</si>
  <si>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</si>
  <si>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Jönköpings län</t>
  </si>
  <si>
    <t>Aneby</t>
  </si>
  <si>
    <t>Eksjö</t>
  </si>
  <si>
    <t>Gislaved</t>
  </si>
  <si>
    <t>Gnosjö</t>
  </si>
  <si>
    <t>Habo</t>
  </si>
  <si>
    <t>Jönköping</t>
  </si>
  <si>
    <t>Mullsjö</t>
  </si>
  <si>
    <t>Nässjö</t>
  </si>
  <si>
    <t>Sävsjö</t>
  </si>
  <si>
    <t>Tranås</t>
  </si>
  <si>
    <t>Vaggeryd</t>
  </si>
  <si>
    <t>Vetlanda</t>
  </si>
  <si>
    <t>Värnamo</t>
  </si>
  <si>
    <t>Kronobergs län</t>
  </si>
  <si>
    <t>Alvesta</t>
  </si>
  <si>
    <t>Lessebo</t>
  </si>
  <si>
    <t>Ljungby</t>
  </si>
  <si>
    <t>Markaryd</t>
  </si>
  <si>
    <t>Tingsryd</t>
  </si>
  <si>
    <t>Uppvidinge</t>
  </si>
  <si>
    <t>Växjö</t>
  </si>
  <si>
    <t>Älmhult</t>
  </si>
  <si>
    <t>Kalmar län</t>
  </si>
  <si>
    <t>Borgholm</t>
  </si>
  <si>
    <t>Emmaboda</t>
  </si>
  <si>
    <t>Hultsfred</t>
  </si>
  <si>
    <t>Högsby</t>
  </si>
  <si>
    <t>Kalmar</t>
  </si>
  <si>
    <t>Mönsterås</t>
  </si>
  <si>
    <t>Mörbylånga</t>
  </si>
  <si>
    <t>Nybro</t>
  </si>
  <si>
    <t>Oskarshamn</t>
  </si>
  <si>
    <t>Torsås</t>
  </si>
  <si>
    <t>Vimmerby</t>
  </si>
  <si>
    <t>Västervik</t>
  </si>
  <si>
    <t>Gotlands kommun</t>
  </si>
  <si>
    <t>Gotland</t>
  </si>
  <si>
    <t>Blekinge län</t>
  </si>
  <si>
    <t>Karlshamn</t>
  </si>
  <si>
    <t>Karlskrona</t>
  </si>
  <si>
    <t>Olofström</t>
  </si>
  <si>
    <t>Ronneby</t>
  </si>
  <si>
    <t>Sölvesborg</t>
  </si>
  <si>
    <t>Skåne län</t>
  </si>
  <si>
    <t>Bjuv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</si>
  <si>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</si>
  <si>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</si>
  <si>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</si>
  <si>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</si>
  <si>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</si>
  <si>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</si>
  <si>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</si>
  <si>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</si>
  <si>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</si>
  <si>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</si>
  <si>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</si>
  <si>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</si>
  <si>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</si>
  <si>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</si>
  <si>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</si>
  <si>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</si>
  <si>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</si>
  <si>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</si>
  <si>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</si>
  <si>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</si>
  <si>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</si>
  <si>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</si>
  <si>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</si>
  <si>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</si>
  <si>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</si>
  <si>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</si>
  <si>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</si>
  <si>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</si>
  <si>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</si>
  <si>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</si>
  <si>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</si>
  <si>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</si>
  <si>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Hallands län</t>
  </si>
  <si>
    <t>Falkenberg</t>
  </si>
  <si>
    <t>Halmstad</t>
  </si>
  <si>
    <t>Hylte</t>
  </si>
  <si>
    <t>Kungsbacka</t>
  </si>
  <si>
    <t>Laholm</t>
  </si>
  <si>
    <t>Varberg</t>
  </si>
  <si>
    <t>Västra Götalands län</t>
  </si>
  <si>
    <t>Ale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</si>
  <si>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</si>
  <si>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</si>
  <si>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</si>
  <si>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</si>
  <si>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</si>
  <si>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</si>
  <si>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</si>
  <si>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</si>
  <si>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</si>
  <si>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</si>
  <si>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</si>
  <si>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</si>
  <si>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</si>
  <si>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</si>
  <si>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</si>
  <si>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</si>
  <si>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</si>
  <si>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</si>
  <si>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</si>
  <si>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</si>
  <si>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</si>
  <si>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</si>
  <si>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</si>
  <si>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</si>
  <si>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</si>
  <si>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</si>
  <si>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</si>
  <si>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</si>
  <si>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</si>
  <si>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</si>
  <si>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</si>
  <si>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</si>
  <si>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</si>
  <si>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</si>
  <si>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</si>
  <si>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</si>
  <si>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</si>
  <si>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</si>
  <si>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</si>
  <si>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</si>
  <si>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</si>
  <si>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</si>
  <si>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</si>
  <si>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</si>
  <si>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</si>
  <si>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</si>
  <si>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</si>
  <si>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</si>
  <si>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Värmlands län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</si>
  <si>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</si>
  <si>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</si>
  <si>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</si>
  <si>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</si>
  <si>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</si>
  <si>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</si>
  <si>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</si>
  <si>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</si>
  <si>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</si>
  <si>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</si>
  <si>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</si>
  <si>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</si>
  <si>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</si>
  <si>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</si>
  <si>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</si>
  <si>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</si>
  <si>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Örebro län</t>
  </si>
  <si>
    <t>Askersund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</si>
  <si>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</si>
  <si>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</si>
  <si>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</si>
  <si>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</si>
  <si>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</si>
  <si>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</si>
  <si>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</si>
  <si>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</si>
  <si>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</si>
  <si>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</si>
  <si>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Örebro</t>
  </si>
  <si>
    <t>Västmanlands län</t>
  </si>
  <si>
    <t>Arboga</t>
  </si>
  <si>
    <t>Fagersta</t>
  </si>
  <si>
    <t>Hallstahammar</t>
  </si>
  <si>
    <t>Kungsör</t>
  </si>
  <si>
    <t>Köping</t>
  </si>
  <si>
    <t>Norberg</t>
  </si>
  <si>
    <t>Sala</t>
  </si>
  <si>
    <t>Skinnskatteberg</t>
  </si>
  <si>
    <t>Surahammar</t>
  </si>
  <si>
    <t>Västerås</t>
  </si>
  <si>
    <t>Dalarnas län</t>
  </si>
  <si>
    <t>Avesta</t>
  </si>
  <si>
    <t>Borlänge</t>
  </si>
  <si>
    <t>Falun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</si>
  <si>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</si>
  <si>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</si>
  <si>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</si>
  <si>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</si>
  <si>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</si>
  <si>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</si>
  <si>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</si>
  <si>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</si>
  <si>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Smedjebacken</t>
  </si>
  <si>
    <t>Säter</t>
  </si>
  <si>
    <t>Vansbro</t>
  </si>
  <si>
    <t>Älvdalen</t>
  </si>
  <si>
    <t>Gävleborgs län</t>
  </si>
  <si>
    <t>Bollnäs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</si>
  <si>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</si>
  <si>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</si>
  <si>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</si>
  <si>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</si>
  <si>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</si>
  <si>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</si>
  <si>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</si>
  <si>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</si>
  <si>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</si>
  <si>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Västernorrlands län</t>
  </si>
  <si>
    <t>Härnösand</t>
  </si>
  <si>
    <t>Kramfors</t>
  </si>
  <si>
    <t>Sollefteå</t>
  </si>
  <si>
    <t>Sundsvall</t>
  </si>
  <si>
    <t>Timrå</t>
  </si>
  <si>
    <t>Ånge</t>
  </si>
  <si>
    <t>Örnsköldsvik</t>
  </si>
  <si>
    <t>Jämtlands län</t>
  </si>
  <si>
    <t>Berg</t>
  </si>
  <si>
    <t>Bräcke</t>
  </si>
  <si>
    <t>Härjedalen</t>
  </si>
  <si>
    <t>Krokom</t>
  </si>
  <si>
    <t>Ragunda</t>
  </si>
  <si>
    <t>Strömsund</t>
  </si>
  <si>
    <t>Åre</t>
  </si>
  <si>
    <t>Östersund</t>
  </si>
  <si>
    <t>Västerbottens län</t>
  </si>
  <si>
    <t>Bjurholm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</si>
  <si>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</si>
  <si>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</si>
  <si>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</si>
  <si>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</si>
  <si>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</si>
  <si>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</si>
  <si>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</si>
  <si>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</si>
  <si>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</si>
  <si>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</si>
  <si>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</si>
  <si>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</si>
  <si>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</si>
  <si>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</si>
  <si>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Norrbottens län</t>
  </si>
  <si>
    <t>Arjeplog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</si>
  <si>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</si>
  <si>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</si>
  <si>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</si>
  <si>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</si>
  <si>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</si>
  <si>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</si>
  <si>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</si>
  <si>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</si>
  <si>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</si>
  <si>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</si>
  <si>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</si>
  <si>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</si>
  <si>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</si>
  <si>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Antal personer med beslut om insats enligt LSS (exkl. råd och stöd) efter typ av insats den 1 oktober 2023</t>
  </si>
  <si>
    <t>okt. 2023</t>
  </si>
  <si>
    <t xml:space="preserve"> Tabell 6 Preliminärt utfall, valfri kommun</t>
  </si>
  <si>
    <t>1. Grundläggande standardkostnad 2023, tkr</t>
  </si>
  <si>
    <t>Beräkningsunderlag från RS 2023, tkr (tabell 4):</t>
  </si>
  <si>
    <t xml:space="preserve">F. Personalkostnadsindex 2023 (PK-IX, (B + E) / B) </t>
  </si>
  <si>
    <t>Folkmängd den 31 mars 2024</t>
  </si>
  <si>
    <t>Standardkostnad inklusive PK-IX (2023 års nivå), tkr</t>
  </si>
  <si>
    <t>Standardkostnad korrigerad och omräknad till 2025 års nivå</t>
  </si>
  <si>
    <t>01</t>
  </si>
  <si>
    <t>0127</t>
  </si>
  <si>
    <t>0162</t>
  </si>
  <si>
    <t>0125</t>
  </si>
  <si>
    <t>0136</t>
  </si>
  <si>
    <t>0126</t>
  </si>
  <si>
    <t>0123</t>
  </si>
  <si>
    <t>0186</t>
  </si>
  <si>
    <t>0182</t>
  </si>
  <si>
    <t>0188</t>
  </si>
  <si>
    <t>0140</t>
  </si>
  <si>
    <t>0192</t>
  </si>
  <si>
    <t>0128</t>
  </si>
  <si>
    <t>0191</t>
  </si>
  <si>
    <t>0163</t>
  </si>
  <si>
    <t>0184</t>
  </si>
  <si>
    <t>0180</t>
  </si>
  <si>
    <t>0183</t>
  </si>
  <si>
    <t>0181</t>
  </si>
  <si>
    <t>0138</t>
  </si>
  <si>
    <t>0160</t>
  </si>
  <si>
    <t>0114</t>
  </si>
  <si>
    <t>0139</t>
  </si>
  <si>
    <t>0115</t>
  </si>
  <si>
    <t>0187</t>
  </si>
  <si>
    <t>0120</t>
  </si>
  <si>
    <t>0117</t>
  </si>
  <si>
    <t>03</t>
  </si>
  <si>
    <t>0381</t>
  </si>
  <si>
    <t>0331</t>
  </si>
  <si>
    <t>0305</t>
  </si>
  <si>
    <t>0330</t>
  </si>
  <si>
    <t>0360</t>
  </si>
  <si>
    <t>0380</t>
  </si>
  <si>
    <t>0319</t>
  </si>
  <si>
    <t>0382</t>
  </si>
  <si>
    <t>04</t>
  </si>
  <si>
    <t>0484</t>
  </si>
  <si>
    <t>0482</t>
  </si>
  <si>
    <t>0461</t>
  </si>
  <si>
    <t>0483</t>
  </si>
  <si>
    <t>0480</t>
  </si>
  <si>
    <t>0481</t>
  </si>
  <si>
    <t>0486</t>
  </si>
  <si>
    <t>0488</t>
  </si>
  <si>
    <t>0428</t>
  </si>
  <si>
    <t>05</t>
  </si>
  <si>
    <t>0560</t>
  </si>
  <si>
    <t>0562</t>
  </si>
  <si>
    <t>0513</t>
  </si>
  <si>
    <t>0580</t>
  </si>
  <si>
    <t>0586</t>
  </si>
  <si>
    <t>0583</t>
  </si>
  <si>
    <t>0581</t>
  </si>
  <si>
    <t>0582</t>
  </si>
  <si>
    <t>0584</t>
  </si>
  <si>
    <t>0563</t>
  </si>
  <si>
    <t>0512</t>
  </si>
  <si>
    <t>0561</t>
  </si>
  <si>
    <t>0509</t>
  </si>
  <si>
    <t>06</t>
  </si>
  <si>
    <t>0604</t>
  </si>
  <si>
    <t>0686</t>
  </si>
  <si>
    <t>0662</t>
  </si>
  <si>
    <t>0617</t>
  </si>
  <si>
    <t>0643</t>
  </si>
  <si>
    <t>0680</t>
  </si>
  <si>
    <t>0642</t>
  </si>
  <si>
    <t>0682</t>
  </si>
  <si>
    <t>0684</t>
  </si>
  <si>
    <t>0687</t>
  </si>
  <si>
    <t>0665</t>
  </si>
  <si>
    <t>0685</t>
  </si>
  <si>
    <t>0683</t>
  </si>
  <si>
    <t>07</t>
  </si>
  <si>
    <t>0764</t>
  </si>
  <si>
    <t>0761</t>
  </si>
  <si>
    <t>0781</t>
  </si>
  <si>
    <t>0767</t>
  </si>
  <si>
    <t>0763</t>
  </si>
  <si>
    <t>0760</t>
  </si>
  <si>
    <t>0780</t>
  </si>
  <si>
    <t>0765</t>
  </si>
  <si>
    <t>08</t>
  </si>
  <si>
    <t>0885</t>
  </si>
  <si>
    <t>0862</t>
  </si>
  <si>
    <t>0860</t>
  </si>
  <si>
    <t>0821</t>
  </si>
  <si>
    <t>0880</t>
  </si>
  <si>
    <t>0861</t>
  </si>
  <si>
    <t>0840</t>
  </si>
  <si>
    <t>0881</t>
  </si>
  <si>
    <t>0882</t>
  </si>
  <si>
    <t>0834</t>
  </si>
  <si>
    <t>0884</t>
  </si>
  <si>
    <t>0883</t>
  </si>
  <si>
    <t>09</t>
  </si>
  <si>
    <t>0980</t>
  </si>
  <si>
    <t>10</t>
  </si>
  <si>
    <t>1082</t>
  </si>
  <si>
    <t>1080</t>
  </si>
  <si>
    <t>1060</t>
  </si>
  <si>
    <t>1081</t>
  </si>
  <si>
    <t>1083</t>
  </si>
  <si>
    <t>12</t>
  </si>
  <si>
    <t>1260</t>
  </si>
  <si>
    <t>1272</t>
  </si>
  <si>
    <t>1231</t>
  </si>
  <si>
    <t>1278</t>
  </si>
  <si>
    <t>1285</t>
  </si>
  <si>
    <t>1283</t>
  </si>
  <si>
    <t>1293</t>
  </si>
  <si>
    <t>1284</t>
  </si>
  <si>
    <t>1266</t>
  </si>
  <si>
    <t>1267</t>
  </si>
  <si>
    <t>1276</t>
  </si>
  <si>
    <t>1290</t>
  </si>
  <si>
    <t>1261</t>
  </si>
  <si>
    <t>1282</t>
  </si>
  <si>
    <t>1262</t>
  </si>
  <si>
    <t>1281</t>
  </si>
  <si>
    <t>1280</t>
  </si>
  <si>
    <t>1273</t>
  </si>
  <si>
    <t>1275</t>
  </si>
  <si>
    <t>1291</t>
  </si>
  <si>
    <t>1265</t>
  </si>
  <si>
    <t>1264</t>
  </si>
  <si>
    <t>1230</t>
  </si>
  <si>
    <t>1214</t>
  </si>
  <si>
    <t>1263</t>
  </si>
  <si>
    <t>1270</t>
  </si>
  <si>
    <t>1287</t>
  </si>
  <si>
    <t>1233</t>
  </si>
  <si>
    <t>1286</t>
  </si>
  <si>
    <t>1277</t>
  </si>
  <si>
    <t>1292</t>
  </si>
  <si>
    <t>1257</t>
  </si>
  <si>
    <t>1256</t>
  </si>
  <si>
    <t>13</t>
  </si>
  <si>
    <t>1382</t>
  </si>
  <si>
    <t>1380</t>
  </si>
  <si>
    <t>1315</t>
  </si>
  <si>
    <t>1384</t>
  </si>
  <si>
    <t>1381</t>
  </si>
  <si>
    <t>1383</t>
  </si>
  <si>
    <t>14</t>
  </si>
  <si>
    <t>1440</t>
  </si>
  <si>
    <t>1489</t>
  </si>
  <si>
    <t>1460</t>
  </si>
  <si>
    <t>1443</t>
  </si>
  <si>
    <t>1490</t>
  </si>
  <si>
    <t>1438</t>
  </si>
  <si>
    <t>1445</t>
  </si>
  <si>
    <t>1499</t>
  </si>
  <si>
    <t>1439</t>
  </si>
  <si>
    <t>1444</t>
  </si>
  <si>
    <t>1447</t>
  </si>
  <si>
    <t>1480</t>
  </si>
  <si>
    <t>1471</t>
  </si>
  <si>
    <t>1466</t>
  </si>
  <si>
    <t>1497</t>
  </si>
  <si>
    <t>1401</t>
  </si>
  <si>
    <t>1446</t>
  </si>
  <si>
    <t>1482</t>
  </si>
  <si>
    <t>1441</t>
  </si>
  <si>
    <t>1494</t>
  </si>
  <si>
    <t>1462</t>
  </si>
  <si>
    <t>1484</t>
  </si>
  <si>
    <t>1493</t>
  </si>
  <si>
    <t>1463</t>
  </si>
  <si>
    <t>1461</t>
  </si>
  <si>
    <t>1430</t>
  </si>
  <si>
    <t>1481</t>
  </si>
  <si>
    <t>1421</t>
  </si>
  <si>
    <t>1402</t>
  </si>
  <si>
    <t>1495</t>
  </si>
  <si>
    <t>1496</t>
  </si>
  <si>
    <t>1427</t>
  </si>
  <si>
    <t>1415</t>
  </si>
  <si>
    <t>1486</t>
  </si>
  <si>
    <t>1465</t>
  </si>
  <si>
    <t>1435</t>
  </si>
  <si>
    <t>1472</t>
  </si>
  <si>
    <t>1498</t>
  </si>
  <si>
    <t>1419</t>
  </si>
  <si>
    <t>1452</t>
  </si>
  <si>
    <t>1488</t>
  </si>
  <si>
    <t>1473</t>
  </si>
  <si>
    <t>1485</t>
  </si>
  <si>
    <t>1491</t>
  </si>
  <si>
    <t>1470</t>
  </si>
  <si>
    <t>1442</t>
  </si>
  <si>
    <t>1487</t>
  </si>
  <si>
    <t>1492</t>
  </si>
  <si>
    <t>1407</t>
  </si>
  <si>
    <t>17</t>
  </si>
  <si>
    <t>1784</t>
  </si>
  <si>
    <t>1730</t>
  </si>
  <si>
    <t>1782</t>
  </si>
  <si>
    <t>1763</t>
  </si>
  <si>
    <t>1764</t>
  </si>
  <si>
    <t>1783</t>
  </si>
  <si>
    <t>1761</t>
  </si>
  <si>
    <t>1780</t>
  </si>
  <si>
    <t>1715</t>
  </si>
  <si>
    <t>1781</t>
  </si>
  <si>
    <t>1762</t>
  </si>
  <si>
    <t>1760</t>
  </si>
  <si>
    <t>1766</t>
  </si>
  <si>
    <t>1785</t>
  </si>
  <si>
    <t>1737</t>
  </si>
  <si>
    <t>1765</t>
  </si>
  <si>
    <t>18</t>
  </si>
  <si>
    <t>1882</t>
  </si>
  <si>
    <t>1862</t>
  </si>
  <si>
    <t>1861</t>
  </si>
  <si>
    <t>1863</t>
  </si>
  <si>
    <t>1883</t>
  </si>
  <si>
    <t>1881</t>
  </si>
  <si>
    <t>1860</t>
  </si>
  <si>
    <t>1814</t>
  </si>
  <si>
    <t>1885</t>
  </si>
  <si>
    <t>1864</t>
  </si>
  <si>
    <t>1884</t>
  </si>
  <si>
    <t>1880</t>
  </si>
  <si>
    <t>19</t>
  </si>
  <si>
    <t>1984</t>
  </si>
  <si>
    <t>1982</t>
  </si>
  <si>
    <t>1961</t>
  </si>
  <si>
    <t>1960</t>
  </si>
  <si>
    <t>1983</t>
  </si>
  <si>
    <t>1962</t>
  </si>
  <si>
    <t>1981</t>
  </si>
  <si>
    <t>1904</t>
  </si>
  <si>
    <t>1907</t>
  </si>
  <si>
    <t>1980</t>
  </si>
  <si>
    <t>20</t>
  </si>
  <si>
    <t>2084</t>
  </si>
  <si>
    <t>2081</t>
  </si>
  <si>
    <t>2080</t>
  </si>
  <si>
    <t>2026</t>
  </si>
  <si>
    <t>2083</t>
  </si>
  <si>
    <t>2029</t>
  </si>
  <si>
    <t>2085</t>
  </si>
  <si>
    <t>2023</t>
  </si>
  <si>
    <t>2062</t>
  </si>
  <si>
    <t>2034</t>
  </si>
  <si>
    <t>2031</t>
  </si>
  <si>
    <t>2061</t>
  </si>
  <si>
    <t>2082</t>
  </si>
  <si>
    <t>2021</t>
  </si>
  <si>
    <t>2039</t>
  </si>
  <si>
    <t>21</t>
  </si>
  <si>
    <t>2183</t>
  </si>
  <si>
    <t>2180</t>
  </si>
  <si>
    <t>2104</t>
  </si>
  <si>
    <t>2184</t>
  </si>
  <si>
    <t>2161</t>
  </si>
  <si>
    <t>2132</t>
  </si>
  <si>
    <t>2101</t>
  </si>
  <si>
    <t>2121</t>
  </si>
  <si>
    <t>2181</t>
  </si>
  <si>
    <t>2182</t>
  </si>
  <si>
    <t>22</t>
  </si>
  <si>
    <t>2280</t>
  </si>
  <si>
    <t>2282</t>
  </si>
  <si>
    <t>2283</t>
  </si>
  <si>
    <t>2281</t>
  </si>
  <si>
    <t>2262</t>
  </si>
  <si>
    <t>2260</t>
  </si>
  <si>
    <t>2284</t>
  </si>
  <si>
    <t>23</t>
  </si>
  <si>
    <t>2326</t>
  </si>
  <si>
    <t>2305</t>
  </si>
  <si>
    <t>2361</t>
  </si>
  <si>
    <t>2309</t>
  </si>
  <si>
    <t>2303</t>
  </si>
  <si>
    <t>2313</t>
  </si>
  <si>
    <t>2321</t>
  </si>
  <si>
    <t>2380</t>
  </si>
  <si>
    <t>24</t>
  </si>
  <si>
    <t>2403</t>
  </si>
  <si>
    <t>2425</t>
  </si>
  <si>
    <t>2481</t>
  </si>
  <si>
    <t>2418</t>
  </si>
  <si>
    <t>2401</t>
  </si>
  <si>
    <t>2417</t>
  </si>
  <si>
    <t>2409</t>
  </si>
  <si>
    <t>2482</t>
  </si>
  <si>
    <t>2422</t>
  </si>
  <si>
    <t>2421</t>
  </si>
  <si>
    <t>2480</t>
  </si>
  <si>
    <t>2462</t>
  </si>
  <si>
    <t>2404</t>
  </si>
  <si>
    <t>2460</t>
  </si>
  <si>
    <t>2463</t>
  </si>
  <si>
    <t>25</t>
  </si>
  <si>
    <t>2506</t>
  </si>
  <si>
    <t>2505</t>
  </si>
  <si>
    <t>2582</t>
  </si>
  <si>
    <t>2523</t>
  </si>
  <si>
    <t>2583</t>
  </si>
  <si>
    <t>2510</t>
  </si>
  <si>
    <t>2514</t>
  </si>
  <si>
    <t>2584</t>
  </si>
  <si>
    <t>2580</t>
  </si>
  <si>
    <t>2521</t>
  </si>
  <si>
    <t>2581</t>
  </si>
  <si>
    <t>2560</t>
  </si>
  <si>
    <t>2513</t>
  </si>
  <si>
    <t>2518</t>
  </si>
  <si>
    <t>Tabell 2   Underlag för och beräkning av grundläggande standardkostnad år 2023</t>
  </si>
  <si>
    <t>Tabell 3   Beräkning av personalkostnadsindex baserad på RS 2023, belopp i 1000-tal kronor</t>
  </si>
  <si>
    <t>44,53 %</t>
  </si>
  <si>
    <t>Lönekostnader inkl 44,53 % PO-påslag (A x 1,4453)</t>
  </si>
  <si>
    <t xml:space="preserve">                RS 2023, belopp i 1000-tal kronor</t>
  </si>
  <si>
    <t>Tabell 5   Riksgenomsnittliga kostnader för LSS-insatser 2023</t>
  </si>
  <si>
    <t>Uppgifterna om 2023 års LSS-kostnader har hämtats från kommunernas räkenskapssammandrag (RS).</t>
  </si>
  <si>
    <t>år 2023,</t>
  </si>
  <si>
    <t>1) Bruttokostnad för LSS minus bruttointäkter. Källa: SCB, RS 2023</t>
  </si>
  <si>
    <t>år 2023</t>
  </si>
  <si>
    <t>2025</t>
  </si>
  <si>
    <t>år 2025</t>
  </si>
  <si>
    <t>1) Källa: SCB, RS 2023</t>
  </si>
  <si>
    <t>..</t>
  </si>
  <si>
    <t>2) Enligt 2024 års ekonomiska vårproposition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</si>
</sst>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-;\-* #,##0.00\ _k_r_-;_-* &quot;-&quot;??\ _k_r_-;_-@_-"/>
    <numFmt numFmtId="165" formatCode="_(* #,##0_);_(* \(#,##0\);_(* &quot;-&quot;_);_(@_)"/>
    <numFmt numFmtId="166" formatCode="_(&quot;$&quot;* #,##0_);_(&quot;$&quot;* \(#,##0\);_(&quot;$&quot;* &quot;-&quot;_);_(@_)"/>
    <numFmt numFmtId="167" formatCode="0.000"/>
  </numFmts>
  <fonts count="26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sz val="9"/>
      <name val="Helvetica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9"/>
      <name val="Helvetica-Narrow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Helvetica-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19" fillId="0" borderId="0"/>
    <xf numFmtId="0" fontId="21" fillId="0" borderId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</cellStyleXfs>
  <cellXfs count="181">
    <xf numFmtId="0" fontId="0" fillId="0" borderId="0" xfId="0"/>
    <xf numFmtId="0" fontId="1" fillId="0" borderId="0" xfId="0" applyFont="1"/>
    <xf numFmtId="0" fontId="23" fillId="0" borderId="0" xfId="0" applyFont="1"/>
    <xf numFmtId="0" fontId="24" fillId="0" borderId="1" xfId="0" applyFont="1" applyBorder="1"/>
    <xf numFmtId="0" fontId="0" fillId="0" borderId="1" xfId="0" applyBorder="1"/>
    <xf numFmtId="0" fontId="0" fillId="0" borderId="0" xfId="0" quotePrefix="1"/>
    <xf numFmtId="0" fontId="0" fillId="0" borderId="0" xfId="0" applyBorder="1"/>
    <xf numFmtId="0" fontId="24" fillId="0" borderId="0" xfId="0" applyFont="1" applyBorder="1"/>
    <xf numFmtId="0" fontId="6" fillId="0" borderId="0" xfId="3" applyFont="1"/>
    <xf numFmtId="0" fontId="3" fillId="0" borderId="0" xfId="3" applyFont="1"/>
    <xf numFmtId="3" fontId="3" fillId="0" borderId="0" xfId="3" applyNumberFormat="1" applyFont="1" applyAlignment="1">
      <alignment horizontal="right"/>
    </xf>
    <xf numFmtId="0" fontId="3" fillId="0" borderId="0" xfId="3"/>
    <xf numFmtId="0" fontId="7" fillId="0" borderId="2" xfId="3" applyFont="1" applyBorder="1"/>
    <xf numFmtId="0" fontId="3" fillId="0" borderId="2" xfId="3" applyFont="1" applyBorder="1" applyAlignment="1">
      <alignment horizontal="right"/>
    </xf>
    <xf numFmtId="3" fontId="3" fillId="0" borderId="2" xfId="3" applyNumberFormat="1" applyFont="1" applyFill="1" applyBorder="1" applyAlignment="1">
      <alignment horizontal="right"/>
    </xf>
    <xf numFmtId="0" fontId="3" fillId="0" borderId="0" xfId="3" applyFont="1" applyAlignment="1">
      <alignment horizontal="right"/>
    </xf>
    <xf numFmtId="3" fontId="3" fillId="0" borderId="0" xfId="3" applyNumberFormat="1" applyFont="1" applyFill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3" fillId="0" borderId="0" xfId="3" applyFont="1" applyBorder="1"/>
    <xf numFmtId="0" fontId="3" fillId="0" borderId="0" xfId="3" quotePrefix="1" applyBorder="1" applyAlignment="1">
      <alignment horizontal="right"/>
    </xf>
    <xf numFmtId="0" fontId="3" fillId="0" borderId="1" xfId="3" applyFont="1" applyBorder="1"/>
    <xf numFmtId="0" fontId="7" fillId="0" borderId="0" xfId="3" applyFont="1"/>
    <xf numFmtId="0" fontId="7" fillId="0" borderId="0" xfId="3" applyFont="1" applyAlignment="1">
      <alignment wrapText="1"/>
    </xf>
    <xf numFmtId="3" fontId="3" fillId="0" borderId="0" xfId="3" applyNumberFormat="1"/>
    <xf numFmtId="167" fontId="3" fillId="0" borderId="0" xfId="3" applyNumberFormat="1"/>
    <xf numFmtId="0" fontId="3" fillId="0" borderId="3" xfId="3" applyFont="1" applyBorder="1"/>
    <xf numFmtId="3" fontId="3" fillId="0" borderId="3" xfId="3" applyNumberFormat="1" applyBorder="1"/>
    <xf numFmtId="0" fontId="6" fillId="0" borderId="0" xfId="3" applyFont="1" applyFill="1"/>
    <xf numFmtId="0" fontId="7" fillId="0" borderId="0" xfId="3" applyFont="1" applyFill="1"/>
    <xf numFmtId="3" fontId="3" fillId="0" borderId="0" xfId="3" applyNumberFormat="1" applyFont="1" applyFill="1"/>
    <xf numFmtId="3" fontId="3" fillId="0" borderId="0" xfId="3" applyNumberFormat="1" applyFont="1" applyFill="1" applyAlignment="1">
      <alignment horizontal="right"/>
    </xf>
    <xf numFmtId="0" fontId="7" fillId="0" borderId="2" xfId="3" applyFont="1" applyFill="1" applyBorder="1"/>
    <xf numFmtId="3" fontId="10" fillId="0" borderId="0" xfId="3" applyNumberFormat="1" applyFont="1" applyFill="1" applyBorder="1" applyAlignment="1">
      <alignment horizontal="right"/>
    </xf>
    <xf numFmtId="0" fontId="3" fillId="0" borderId="0" xfId="3" applyFont="1" applyFill="1" applyBorder="1"/>
    <xf numFmtId="0" fontId="3" fillId="0" borderId="0" xfId="3" applyFont="1" applyFill="1" applyBorder="1" applyAlignment="1">
      <alignment horizontal="right"/>
    </xf>
    <xf numFmtId="0" fontId="3" fillId="0" borderId="0" xfId="3" quotePrefix="1" applyAlignment="1">
      <alignment horizontal="right"/>
    </xf>
    <xf numFmtId="3" fontId="3" fillId="0" borderId="0" xfId="3" quotePrefix="1" applyNumberFormat="1" applyFill="1" applyBorder="1" applyAlignment="1">
      <alignment horizontal="right"/>
    </xf>
    <xf numFmtId="3" fontId="3" fillId="0" borderId="0" xfId="3" applyNumberFormat="1" applyFont="1" applyBorder="1"/>
    <xf numFmtId="0" fontId="3" fillId="0" borderId="0" xfId="3" quotePrefix="1" applyFont="1" applyBorder="1" applyAlignment="1">
      <alignment horizontal="right"/>
    </xf>
    <xf numFmtId="0" fontId="3" fillId="0" borderId="0" xfId="3" applyFont="1" applyBorder="1" applyAlignment="1">
      <alignment horizontal="right"/>
    </xf>
    <xf numFmtId="0" fontId="8" fillId="0" borderId="1" xfId="3" applyFont="1" applyBorder="1"/>
    <xf numFmtId="3" fontId="8" fillId="0" borderId="1" xfId="3" applyNumberFormat="1" applyFont="1" applyBorder="1"/>
    <xf numFmtId="0" fontId="3" fillId="0" borderId="1" xfId="3" applyBorder="1"/>
    <xf numFmtId="0" fontId="3" fillId="0" borderId="1" xfId="3" applyBorder="1" applyAlignment="1">
      <alignment horizontal="right"/>
    </xf>
    <xf numFmtId="3" fontId="3" fillId="0" borderId="0" xfId="3" applyNumberFormat="1" applyAlignment="1">
      <alignment horizontal="right"/>
    </xf>
    <xf numFmtId="0" fontId="3" fillId="0" borderId="2" xfId="3" applyBorder="1" applyAlignment="1">
      <alignment horizontal="right"/>
    </xf>
    <xf numFmtId="167" fontId="3" fillId="0" borderId="2" xfId="3" applyNumberFormat="1" applyBorder="1" applyAlignment="1">
      <alignment horizontal="right"/>
    </xf>
    <xf numFmtId="0" fontId="3" fillId="0" borderId="0" xfId="3" applyAlignment="1">
      <alignment horizontal="right"/>
    </xf>
    <xf numFmtId="0" fontId="10" fillId="0" borderId="0" xfId="3" applyFont="1" applyBorder="1" applyAlignment="1">
      <alignment horizontal="right"/>
    </xf>
    <xf numFmtId="0" fontId="10" fillId="0" borderId="4" xfId="3" applyFont="1" applyFill="1" applyBorder="1" applyAlignment="1">
      <alignment horizontal="left"/>
    </xf>
    <xf numFmtId="0" fontId="3" fillId="0" borderId="0" xfId="3" applyFill="1" applyBorder="1" applyAlignment="1">
      <alignment horizontal="right"/>
    </xf>
    <xf numFmtId="167" fontId="3" fillId="0" borderId="0" xfId="3" applyNumberFormat="1" applyFill="1" applyBorder="1" applyAlignment="1">
      <alignment horizontal="right"/>
    </xf>
    <xf numFmtId="0" fontId="3" fillId="0" borderId="0" xfId="3" applyBorder="1" applyAlignment="1">
      <alignment horizontal="right"/>
    </xf>
    <xf numFmtId="0" fontId="3" fillId="0" borderId="0" xfId="3" applyFill="1" applyBorder="1" applyAlignment="1">
      <alignment horizontal="left"/>
    </xf>
    <xf numFmtId="0" fontId="3" fillId="0" borderId="0" xfId="3" applyBorder="1"/>
    <xf numFmtId="0" fontId="8" fillId="0" borderId="0" xfId="3" applyFont="1" applyFill="1" applyBorder="1" applyAlignment="1">
      <alignment horizontal="right"/>
    </xf>
    <xf numFmtId="167" fontId="3" fillId="0" borderId="0" xfId="3" applyNumberFormat="1" applyAlignment="1">
      <alignment horizontal="right"/>
    </xf>
    <xf numFmtId="0" fontId="3" fillId="0" borderId="0" xfId="3" applyFont="1" applyFill="1" applyBorder="1" applyAlignment="1">
      <alignment horizontal="left"/>
    </xf>
    <xf numFmtId="167" fontId="8" fillId="0" borderId="0" xfId="3" applyNumberFormat="1" applyFont="1" applyAlignment="1">
      <alignment horizontal="right"/>
    </xf>
    <xf numFmtId="0" fontId="3" fillId="0" borderId="1" xfId="3" applyFill="1" applyBorder="1" applyAlignment="1">
      <alignment horizontal="right"/>
    </xf>
    <xf numFmtId="0" fontId="3" fillId="0" borderId="1" xfId="3" applyBorder="1" applyAlignment="1">
      <alignment horizontal="left"/>
    </xf>
    <xf numFmtId="0" fontId="8" fillId="0" borderId="1" xfId="3" applyFont="1" applyBorder="1" applyAlignment="1">
      <alignment horizontal="right"/>
    </xf>
    <xf numFmtId="0" fontId="8" fillId="0" borderId="1" xfId="3" applyFont="1" applyFill="1" applyBorder="1" applyAlignment="1">
      <alignment horizontal="right"/>
    </xf>
    <xf numFmtId="167" fontId="8" fillId="0" borderId="1" xfId="3" applyNumberFormat="1" applyFont="1" applyBorder="1" applyAlignment="1">
      <alignment horizontal="right"/>
    </xf>
    <xf numFmtId="10" fontId="3" fillId="0" borderId="0" xfId="3" quotePrefix="1" applyNumberFormat="1" applyAlignment="1">
      <alignment horizontal="right"/>
    </xf>
    <xf numFmtId="0" fontId="3" fillId="0" borderId="1" xfId="3" applyFont="1" applyFill="1" applyBorder="1" applyAlignment="1">
      <alignment horizontal="right"/>
    </xf>
    <xf numFmtId="0" fontId="7" fillId="0" borderId="4" xfId="3" applyFont="1" applyBorder="1"/>
    <xf numFmtId="0" fontId="3" fillId="0" borderId="4" xfId="3" applyFont="1" applyBorder="1" applyAlignment="1">
      <alignment horizontal="right"/>
    </xf>
    <xf numFmtId="0" fontId="3" fillId="0" borderId="4" xfId="3" applyBorder="1" applyAlignment="1">
      <alignment horizontal="right"/>
    </xf>
    <xf numFmtId="0" fontId="3" fillId="0" borderId="0" xfId="3" quotePrefix="1" applyFont="1"/>
    <xf numFmtId="0" fontId="11" fillId="0" borderId="0" xfId="3" applyFont="1"/>
    <xf numFmtId="0" fontId="11" fillId="0" borderId="1" xfId="3" applyFont="1" applyBorder="1"/>
    <xf numFmtId="0" fontId="3" fillId="0" borderId="1" xfId="3" quotePrefix="1" applyBorder="1" applyAlignment="1">
      <alignment horizontal="right"/>
    </xf>
    <xf numFmtId="0" fontId="7" fillId="0" borderId="0" xfId="3" applyFont="1" applyBorder="1"/>
    <xf numFmtId="0" fontId="7" fillId="0" borderId="1" xfId="3" applyFont="1" applyBorder="1"/>
    <xf numFmtId="3" fontId="3" fillId="0" borderId="1" xfId="3" applyNumberFormat="1" applyBorder="1" applyAlignment="1">
      <alignment horizontal="right"/>
    </xf>
    <xf numFmtId="3" fontId="3" fillId="0" borderId="1" xfId="3" applyNumberFormat="1" applyBorder="1"/>
    <xf numFmtId="0" fontId="12" fillId="0" borderId="0" xfId="3" applyFont="1"/>
    <xf numFmtId="0" fontId="12" fillId="0" borderId="0" xfId="3" applyFont="1" applyBorder="1"/>
    <xf numFmtId="0" fontId="6" fillId="0" borderId="0" xfId="3" applyFont="1" applyBorder="1"/>
    <xf numFmtId="0" fontId="6" fillId="0" borderId="4" xfId="3" applyFont="1" applyBorder="1"/>
    <xf numFmtId="3" fontId="3" fillId="0" borderId="4" xfId="3" applyNumberFormat="1" applyFont="1" applyBorder="1" applyAlignment="1">
      <alignment horizontal="right"/>
    </xf>
    <xf numFmtId="0" fontId="6" fillId="0" borderId="1" xfId="3" applyFont="1" applyBorder="1"/>
    <xf numFmtId="0" fontId="3" fillId="0" borderId="1" xfId="3" quotePrefix="1" applyNumberFormat="1" applyFont="1" applyBorder="1" applyAlignment="1">
      <alignment horizontal="center"/>
    </xf>
    <xf numFmtId="0" fontId="12" fillId="0" borderId="0" xfId="3" applyFont="1" applyFill="1" applyBorder="1"/>
    <xf numFmtId="3" fontId="11" fillId="0" borderId="0" xfId="3" applyNumberFormat="1" applyFont="1"/>
    <xf numFmtId="0" fontId="13" fillId="0" borderId="0" xfId="3" applyFont="1"/>
    <xf numFmtId="0" fontId="6" fillId="0" borderId="0" xfId="3" applyFont="1" applyProtection="1"/>
    <xf numFmtId="3" fontId="13" fillId="0" borderId="0" xfId="3" applyNumberFormat="1" applyFont="1" applyProtection="1"/>
    <xf numFmtId="0" fontId="13" fillId="0" borderId="0" xfId="3" applyFont="1" applyBorder="1"/>
    <xf numFmtId="3" fontId="13" fillId="0" borderId="0" xfId="3" applyNumberFormat="1" applyFont="1" applyBorder="1" applyProtection="1"/>
    <xf numFmtId="0" fontId="3" fillId="0" borderId="0" xfId="3" applyFont="1" applyBorder="1" applyProtection="1"/>
    <xf numFmtId="3" fontId="14" fillId="0" borderId="0" xfId="3" applyNumberFormat="1" applyFont="1" applyBorder="1" applyProtection="1"/>
    <xf numFmtId="3" fontId="3" fillId="0" borderId="0" xfId="3" applyNumberFormat="1" applyFont="1" applyBorder="1" applyProtection="1">
      <protection locked="0"/>
    </xf>
    <xf numFmtId="0" fontId="15" fillId="0" borderId="0" xfId="3" applyFont="1" applyBorder="1" applyProtection="1"/>
    <xf numFmtId="3" fontId="3" fillId="0" borderId="0" xfId="3" applyNumberFormat="1" applyFont="1" applyBorder="1" applyProtection="1"/>
    <xf numFmtId="0" fontId="10" fillId="0" borderId="0" xfId="3" applyFont="1" applyBorder="1" applyProtection="1"/>
    <xf numFmtId="0" fontId="7" fillId="0" borderId="0" xfId="3" applyFont="1" applyBorder="1" applyProtection="1"/>
    <xf numFmtId="0" fontId="8" fillId="0" borderId="0" xfId="3" applyFont="1" applyBorder="1" applyProtection="1"/>
    <xf numFmtId="3" fontId="13" fillId="0" borderId="0" xfId="3" applyNumberFormat="1" applyFont="1"/>
    <xf numFmtId="0" fontId="3" fillId="0" borderId="0" xfId="3" applyFont="1" applyFill="1" applyBorder="1" applyProtection="1"/>
    <xf numFmtId="0" fontId="8" fillId="0" borderId="0" xfId="3" applyFont="1" applyBorder="1"/>
    <xf numFmtId="0" fontId="10" fillId="0" borderId="0" xfId="3" applyFont="1" applyFill="1" applyBorder="1"/>
    <xf numFmtId="0" fontId="10" fillId="0" borderId="0" xfId="3" applyFont="1" applyBorder="1"/>
    <xf numFmtId="167" fontId="3" fillId="0" borderId="0" xfId="3" applyNumberFormat="1" applyFont="1" applyBorder="1" applyProtection="1"/>
    <xf numFmtId="0" fontId="3" fillId="0" borderId="0" xfId="3" quotePrefix="1" applyFont="1" applyFill="1" applyBorder="1"/>
    <xf numFmtId="0" fontId="7" fillId="0" borderId="0" xfId="3" applyFont="1" applyFill="1" applyBorder="1"/>
    <xf numFmtId="3" fontId="3" fillId="0" borderId="3" xfId="3" applyNumberFormat="1" applyFont="1" applyBorder="1"/>
    <xf numFmtId="0" fontId="13" fillId="0" borderId="3" xfId="3" applyFont="1" applyBorder="1"/>
    <xf numFmtId="0" fontId="13" fillId="0" borderId="0" xfId="3" applyFont="1" applyAlignment="1">
      <alignment wrapText="1"/>
    </xf>
    <xf numFmtId="0" fontId="3" fillId="0" borderId="0" xfId="3" applyFont="1" applyBorder="1" applyAlignment="1">
      <alignment horizontal="left"/>
    </xf>
    <xf numFmtId="0" fontId="3" fillId="0" borderId="0" xfId="3" applyFont="1" applyAlignment="1">
      <alignment horizontal="left"/>
    </xf>
    <xf numFmtId="0" fontId="3" fillId="0" borderId="0" xfId="3" quotePrefix="1" applyFont="1" applyAlignment="1">
      <alignment horizontal="right"/>
    </xf>
    <xf numFmtId="17" fontId="3" fillId="0" borderId="0" xfId="3" quotePrefix="1" applyNumberFormat="1" applyFont="1" applyAlignment="1">
      <alignment horizontal="right"/>
    </xf>
    <xf numFmtId="3" fontId="3" fillId="0" borderId="0" xfId="3" quotePrefix="1" applyNumberFormat="1" applyFont="1" applyAlignment="1">
      <alignment horizontal="right"/>
    </xf>
    <xf numFmtId="0" fontId="16" fillId="0" borderId="0" xfId="3" applyFont="1" applyAlignment="1">
      <alignment horizontal="right"/>
    </xf>
    <xf numFmtId="1" fontId="7" fillId="0" borderId="1" xfId="3" applyNumberFormat="1" applyFont="1" applyBorder="1" applyAlignment="1">
      <alignment horizontal="left"/>
    </xf>
    <xf numFmtId="1" fontId="7" fillId="0" borderId="1" xfId="3" applyNumberFormat="1" applyFont="1" applyBorder="1" applyAlignment="1">
      <alignment horizontal="right"/>
    </xf>
    <xf numFmtId="0" fontId="17" fillId="0" borderId="0" xfId="3" applyFont="1" applyBorder="1"/>
    <xf numFmtId="0" fontId="3" fillId="0" borderId="0" xfId="3" applyFont="1" applyBorder="1" applyAlignment="1"/>
    <xf numFmtId="0" fontId="22" fillId="0" borderId="0" xfId="0" applyFont="1" applyBorder="1"/>
    <xf numFmtId="0" fontId="18" fillId="0" borderId="0" xfId="2" applyAlignment="1" applyProtection="1"/>
    <xf numFmtId="49" fontId="3" fillId="0" borderId="0" xfId="3" applyNumberFormat="1"/>
    <xf numFmtId="0" fontId="6" fillId="0" borderId="0" xfId="6" applyFont="1"/>
    <xf numFmtId="0" fontId="3" fillId="0" borderId="0" xfId="6" applyFont="1" applyFill="1"/>
    <xf numFmtId="0" fontId="3" fillId="0" borderId="0" xfId="6" applyFont="1" applyAlignment="1">
      <alignment horizontal="right"/>
    </xf>
    <xf numFmtId="0" fontId="3" fillId="0" borderId="0" xfId="6" applyFont="1"/>
    <xf numFmtId="0" fontId="7" fillId="0" borderId="2" xfId="6" applyFont="1" applyBorder="1"/>
    <xf numFmtId="0" fontId="3" fillId="0" borderId="2" xfId="6" applyFont="1" applyFill="1" applyBorder="1" applyAlignment="1">
      <alignment horizontal="right"/>
    </xf>
    <xf numFmtId="0" fontId="3" fillId="0" borderId="2" xfId="6" applyFont="1" applyBorder="1" applyAlignment="1">
      <alignment horizontal="right"/>
    </xf>
    <xf numFmtId="0" fontId="19" fillId="0" borderId="2" xfId="6" applyBorder="1" applyAlignment="1">
      <alignment horizontal="right"/>
    </xf>
    <xf numFmtId="0" fontId="3" fillId="0" borderId="0" xfId="6" applyFont="1" applyFill="1" applyAlignment="1">
      <alignment horizontal="right"/>
    </xf>
    <xf numFmtId="0" fontId="3" fillId="0" borderId="0" xfId="6" applyFont="1" applyBorder="1" applyAlignment="1">
      <alignment horizontal="right"/>
    </xf>
    <xf numFmtId="0" fontId="3" fillId="0" borderId="0" xfId="6" quotePrefix="1" applyFont="1" applyBorder="1" applyAlignment="1">
      <alignment horizontal="right"/>
    </xf>
    <xf numFmtId="0" fontId="3" fillId="0" borderId="0" xfId="6" applyFont="1" applyFill="1" applyBorder="1" applyAlignment="1">
      <alignment horizontal="right"/>
    </xf>
    <xf numFmtId="17" fontId="3" fillId="0" borderId="0" xfId="6" applyNumberFormat="1" applyFont="1" applyFill="1" applyAlignment="1">
      <alignment horizontal="right"/>
    </xf>
    <xf numFmtId="0" fontId="3" fillId="0" borderId="0" xfId="6" applyFont="1" applyBorder="1"/>
    <xf numFmtId="0" fontId="3" fillId="0" borderId="1" xfId="6" applyFont="1" applyBorder="1"/>
    <xf numFmtId="0" fontId="3" fillId="0" borderId="1" xfId="6" applyFont="1" applyFill="1" applyBorder="1" applyAlignment="1">
      <alignment horizontal="right"/>
    </xf>
    <xf numFmtId="0" fontId="8" fillId="0" borderId="1" xfId="6" applyFont="1" applyFill="1" applyBorder="1" applyAlignment="1">
      <alignment horizontal="right"/>
    </xf>
    <xf numFmtId="0" fontId="3" fillId="0" borderId="1" xfId="6" applyFont="1" applyBorder="1" applyAlignment="1">
      <alignment horizontal="right"/>
    </xf>
    <xf numFmtId="0" fontId="7" fillId="0" borderId="0" xfId="6" applyFont="1"/>
    <xf numFmtId="3" fontId="7" fillId="0" borderId="0" xfId="6" applyNumberFormat="1" applyFont="1" applyFill="1"/>
    <xf numFmtId="167" fontId="7" fillId="0" borderId="0" xfId="6" applyNumberFormat="1" applyFont="1"/>
    <xf numFmtId="3" fontId="7" fillId="0" borderId="0" xfId="6" applyNumberFormat="1" applyFont="1"/>
    <xf numFmtId="0" fontId="7" fillId="0" borderId="0" xfId="6" applyFont="1" applyAlignment="1">
      <alignment wrapText="1"/>
    </xf>
    <xf numFmtId="0" fontId="20" fillId="0" borderId="0" xfId="6" applyFont="1"/>
    <xf numFmtId="0" fontId="20" fillId="0" borderId="0" xfId="6" applyFont="1" applyFill="1"/>
    <xf numFmtId="0" fontId="20" fillId="0" borderId="0" xfId="6" applyFont="1" applyAlignment="1">
      <alignment horizontal="right"/>
    </xf>
    <xf numFmtId="0" fontId="12" fillId="0" borderId="0" xfId="5" applyFont="1" applyFill="1" applyBorder="1"/>
    <xf numFmtId="0" fontId="25" fillId="0" borderId="0" xfId="0" applyFont="1"/>
    <xf numFmtId="0" fontId="3" fillId="0" borderId="0" xfId="6" applyFont="1" applyAlignment="1">
      <alignment wrapText="1"/>
    </xf>
    <xf numFmtId="0" fontId="3" fillId="0" borderId="0" xfId="6" applyFont="1" applyBorder="1" applyAlignment="1">
      <alignment wrapText="1"/>
    </xf>
    <xf numFmtId="0" fontId="3" fillId="0" borderId="3" xfId="6" applyFont="1" applyBorder="1" applyAlignment="1">
      <alignment wrapText="1"/>
    </xf>
    <xf numFmtId="3" fontId="3" fillId="0" borderId="0" xfId="6" applyNumberFormat="1" applyFont="1" applyAlignment="1">
      <alignment wrapText="1"/>
    </xf>
    <xf numFmtId="167" fontId="3" fillId="0" borderId="0" xfId="6" applyNumberFormat="1" applyFont="1" applyAlignment="1">
      <alignment wrapText="1"/>
    </xf>
    <xf numFmtId="3" fontId="3" fillId="0" borderId="3" xfId="6" applyNumberFormat="1" applyFont="1" applyBorder="1" applyAlignment="1">
      <alignment wrapText="1"/>
    </xf>
    <xf numFmtId="167" fontId="3" fillId="0" borderId="3" xfId="6" applyNumberFormat="1" applyFont="1" applyBorder="1" applyAlignment="1">
      <alignment wrapText="1"/>
    </xf>
    <xf numFmtId="0" fontId="7" fillId="0" borderId="0" xfId="3" applyNumberFormat="1" applyFont="1" applyBorder="1"/>
    <xf numFmtId="0" fontId="3" fillId="0" borderId="0" xfId="3" applyNumberFormat="1" applyFont="1" applyBorder="1"/>
    <xf numFmtId="3" fontId="3" fillId="0" borderId="3" xfId="3" applyNumberFormat="1" applyFont="1" applyBorder="1" applyAlignment="1">
      <alignment horizontal="right"/>
    </xf>
    <xf numFmtId="3" fontId="7" fillId="0" borderId="0" xfId="3" applyNumberFormat="1" applyFont="1" applyBorder="1" applyProtection="1"/>
    <xf numFmtId="10" fontId="3" fillId="0" borderId="0" xfId="3" quotePrefix="1" applyNumberFormat="1" applyFont="1" applyFill="1" applyAlignment="1">
      <alignment horizontal="right"/>
    </xf>
    <xf numFmtId="1" fontId="7" fillId="0" borderId="0" xfId="3" applyNumberFormat="1" applyFont="1" applyBorder="1" applyAlignment="1">
      <alignment horizontal="right"/>
    </xf>
    <xf numFmtId="0" fontId="3" fillId="0" borderId="2" xfId="6" applyFont="1" applyFill="1" applyBorder="1" applyAlignment="1">
      <alignment horizontal="center"/>
    </xf>
    <xf numFmtId="0" fontId="19" fillId="0" borderId="2" xfId="6" applyBorder="1" applyAlignment="1">
      <alignment horizontal="center"/>
    </xf>
    <xf numFmtId="0" fontId="3" fillId="0" borderId="0" xfId="6" applyFont="1" applyBorder="1" applyAlignment="1">
      <alignment horizontal="center"/>
    </xf>
    <xf numFmtId="0" fontId="3" fillId="0" borderId="0" xfId="6" applyFont="1" applyAlignment="1">
      <alignment horizontal="center"/>
    </xf>
    <xf numFmtId="0" fontId="3" fillId="0" borderId="1" xfId="6" applyFont="1" applyBorder="1" applyAlignment="1">
      <alignment horizontal="center"/>
    </xf>
    <xf numFmtId="3" fontId="3" fillId="0" borderId="5" xfId="3" applyNumberFormat="1" applyFill="1" applyBorder="1" applyAlignment="1">
      <alignment horizontal="center"/>
    </xf>
    <xf numFmtId="3" fontId="3" fillId="0" borderId="5" xfId="3" applyNumberFormat="1" applyFont="1" applyFill="1" applyBorder="1" applyAlignment="1">
      <alignment horizontal="center"/>
    </xf>
    <xf numFmtId="3" fontId="3" fillId="0" borderId="6" xfId="3" applyNumberFormat="1" applyFont="1" applyFill="1" applyBorder="1" applyAlignment="1">
      <alignment horizontal="center"/>
    </xf>
    <xf numFmtId="0" fontId="3" fillId="0" borderId="6" xfId="3" applyBorder="1" applyAlignment="1">
      <alignment horizontal="center"/>
    </xf>
    <xf numFmtId="0" fontId="3" fillId="0" borderId="5" xfId="3" applyBorder="1" applyAlignment="1">
      <alignment horizontal="center"/>
    </xf>
    <xf numFmtId="3" fontId="3" fillId="0" borderId="6" xfId="3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7" fillId="0" borderId="7" xfId="3" applyNumberFormat="1" applyFont="1" applyBorder="1" applyAlignment="1">
      <alignment horizontal="center"/>
    </xf>
    <xf numFmtId="0" fontId="3" fillId="0" borderId="1" xfId="3" applyBorder="1" applyAlignment="1">
      <alignment horizontal="center"/>
    </xf>
    <xf numFmtId="3" fontId="3" fillId="0" borderId="4" xfId="3" applyNumberFormat="1" applyFont="1" applyBorder="1" applyAlignment="1">
      <alignment horizontal="center"/>
    </xf>
    <xf numFmtId="3" fontId="3" fillId="0" borderId="1" xfId="3" applyNumberFormat="1" applyFont="1" applyBorder="1" applyAlignment="1">
      <alignment horizontal="center"/>
    </xf>
  </cellXfs>
  <cellStyles count="15">
    <cellStyle name="Följde hyperlänken" xfId="1" xr:uid="{00000000-0005-0000-0000-000000000000}"/>
    <cellStyle name="Hyperlänk" xfId="2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6" xr:uid="{00000000-0005-0000-0000-000006000000}"/>
    <cellStyle name="Normal 4 2" xfId="7" xr:uid="{00000000-0005-0000-0000-000007000000}"/>
    <cellStyle name="Normal 5" xfId="14" xr:uid="{00000000-0005-0000-0000-000008000000}"/>
    <cellStyle name="Procent 2" xfId="8" xr:uid="{00000000-0005-0000-0000-000009000000}"/>
    <cellStyle name="Procent 2 2" xfId="9" xr:uid="{00000000-0005-0000-0000-00000A000000}"/>
    <cellStyle name="Tusental (0)_1999 (2)" xfId="10" xr:uid="{00000000-0005-0000-0000-00000B000000}"/>
    <cellStyle name="Tusental 2" xfId="11" xr:uid="{00000000-0005-0000-0000-00000C000000}"/>
    <cellStyle name="Tusental 3" xfId="12" xr:uid="{00000000-0005-0000-0000-00000D000000}"/>
    <cellStyle name="Valuta (0)_1999 (2)" xfId="13" xr:uid="{00000000-0005-0000-0000-00000E000000}"/>
  </cellStyles>
  <dxfs count="2"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342900</xdr:colOff>
          <xdr:row>4</xdr:row>
          <xdr:rowOff>60960</xdr:rowOff>
        </xdr:to>
        <xdr:sp macro="" textlink="">
          <xdr:nvSpPr>
            <xdr:cNvPr id="6145" name="ComboBox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cb.se/OE01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IV31"/>
  <sheetViews>
    <sheetView showGridLines="0" tabSelected="1" zoomScaleNormal="100" workbookViewId="0"/>
  </sheetViews>
  <sheetFormatPr defaultColWidth="0" defaultRowHeight="15" customHeight="1" zeroHeight="1"/>
  <cols>
    <col min="1" max="1" width="8.6640625" customWidth="1"/>
    <col min="2" max="2" width="71.6640625" customWidth="1"/>
    <col min="3" max="3" width="8.6640625" customWidth="1"/>
    <col min="4" max="16384" width="8.6640625" hidden="1"/>
  </cols>
  <sheetData>
    <row r="1" spans="1:256" ht="14.4">
      <c r="A1" s="1" t="s">
        <v>320</v>
      </c>
      <c r="B1" s="1"/>
      <c r="C1" s="1"/>
    </row>
    <row r="2" spans="1:256" ht="14.4">
      <c r="A2" s="1" t="s">
        <v>318</v>
      </c>
      <c r="B2" s="1"/>
      <c r="C2" s="1"/>
    </row>
    <row r="3" spans="1:256" ht="15" customHeight="1"/>
    <row r="4" spans="1:256" ht="25.8">
      <c r="A4" s="2" t="s">
        <v>32</v>
      </c>
    </row>
    <row r="5" spans="1:256" ht="18">
      <c r="A5" s="150" t="s">
        <v>321</v>
      </c>
    </row>
    <row r="6" spans="1:256" ht="18">
      <c r="A6" s="150" t="s">
        <v>322</v>
      </c>
    </row>
    <row r="7" spans="1:256" ht="15" customHeight="1"/>
    <row r="8" spans="1:256" ht="15" customHeight="1"/>
    <row r="9" spans="1:256" ht="15.6">
      <c r="A9" s="3" t="s">
        <v>0</v>
      </c>
      <c r="B9" s="4"/>
    </row>
    <row r="10" spans="1:256" ht="14.4" customHeight="1">
      <c r="A10" s="5" t="s">
        <v>1</v>
      </c>
      <c r="B10" s="6" t="s">
        <v>32</v>
      </c>
    </row>
    <row r="11" spans="1:256" ht="14.4" customHeight="1">
      <c r="A11" s="5" t="s">
        <v>2</v>
      </c>
      <c r="B11" s="5" t="s">
        <v>151</v>
      </c>
    </row>
    <row r="12" spans="1:256" ht="14.4" customHeight="1">
      <c r="A12" s="5" t="s">
        <v>3</v>
      </c>
      <c r="B12" s="5" t="s">
        <v>116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1:256" ht="14.4" customHeight="1">
      <c r="A13" s="5" t="s">
        <v>4</v>
      </c>
      <c r="B13" t="s">
        <v>261</v>
      </c>
    </row>
    <row r="14" spans="1:256" ht="14.4" customHeight="1">
      <c r="A14" s="5" t="s">
        <v>150</v>
      </c>
      <c r="B14" t="s">
        <v>323</v>
      </c>
    </row>
    <row r="15" spans="1:256" ht="14.4" customHeight="1">
      <c r="A15" s="5" t="s">
        <v>152</v>
      </c>
      <c r="B15" t="s">
        <v>324</v>
      </c>
    </row>
    <row r="16" spans="1:256" ht="14.4" customHeight="1">
      <c r="A16" s="5"/>
    </row>
    <row r="17" spans="1:1" ht="14.4" customHeight="1">
      <c r="A17" s="5"/>
    </row>
    <row r="18" spans="1:1" ht="14.4" customHeight="1">
      <c r="A18" s="7"/>
    </row>
    <row r="19" spans="1:1" ht="14.4" customHeight="1">
      <c r="A19" s="5"/>
    </row>
    <row r="20" spans="1:1" ht="14.4" customHeight="1"/>
    <row r="21" spans="1:1" ht="14.4" customHeight="1"/>
    <row r="22" spans="1:1" s="6" customFormat="1" ht="14.4" customHeight="1">
      <c r="A22" s="5"/>
    </row>
    <row r="23" spans="1:1" ht="14.4" customHeight="1">
      <c r="A23" s="120" t="s">
        <v>260</v>
      </c>
    </row>
    <row r="24" spans="1:1" ht="14.4" customHeight="1">
      <c r="A24" t="s">
        <v>317</v>
      </c>
    </row>
    <row r="25" spans="1:1" ht="14.4" customHeight="1"/>
    <row r="26" spans="1:1" ht="14.4" customHeight="1">
      <c r="A26" t="s">
        <v>257</v>
      </c>
    </row>
    <row r="27" spans="1:1" ht="14.4" customHeight="1"/>
    <row r="28" spans="1:1" ht="14.4" customHeight="1">
      <c r="A28" s="120" t="s">
        <v>258</v>
      </c>
    </row>
    <row r="29" spans="1:1" ht="14.4" customHeight="1">
      <c r="A29" s="121" t="s">
        <v>259</v>
      </c>
    </row>
    <row r="30" spans="1:1" ht="14.4" customHeight="1"/>
    <row r="31" spans="1:1" ht="15" customHeight="1"/>
  </sheetData>
  <hyperlinks>
    <hyperlink ref="A29" r:id="rId1" xr:uid="{00000000-0004-0000-0000-000000000000}"/>
  </hyperlinks>
  <pageMargins left="0.51181102362204722" right="0.39370078740157483" top="0.98425196850393704" bottom="0.78740157480314965" header="0.35433070866141736" footer="0.51181102362204722"/>
  <pageSetup paperSize="9" orientation="landscape" r:id="rId2"/>
  <headerFooter>
    <oddHeader xml:space="preserve">&amp;L&amp;"Arial,Normal"&amp;10&amp;G
&amp;R&amp;"Arial,Normal"&amp;9
</oddHeader>
    <oddFooter>&amp;R&amp;G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XFC322"/>
  <sheetViews>
    <sheetView showGridLines="0" zoomScaleNormal="100" workbookViewId="0">
      <pane ySplit="7" topLeftCell="A8" activePane="bottomLeft" state="frozen"/>
      <selection pane="bottomLeft"/>
    </sheetView>
  </sheetViews>
  <sheetFormatPr defaultColWidth="8.88671875" defaultRowHeight="10.199999999999999"/>
  <cols>
    <col min="1" max="1" width="19.6640625" style="146" customWidth="1"/>
    <col min="2" max="2" width="9.6640625" style="147" customWidth="1"/>
    <col min="3" max="3" width="10.6640625" style="148" customWidth="1"/>
    <col min="4" max="5" width="10.6640625" style="146" customWidth="1"/>
    <col min="6" max="6" width="13.6640625" style="146" bestFit="1" customWidth="1"/>
    <col min="7" max="7" width="8.33203125" style="146" customWidth="1"/>
    <col min="8" max="8" width="11.6640625" style="148" customWidth="1"/>
    <col min="9" max="9" width="12.6640625" style="148" bestFit="1" customWidth="1"/>
    <col min="10" max="10" width="13.6640625" style="146" customWidth="1"/>
    <col min="11" max="16383" width="0" style="146" hidden="1" customWidth="1"/>
    <col min="16384" max="16384" width="5.5546875" style="146" hidden="1" customWidth="1"/>
  </cols>
  <sheetData>
    <row r="1" spans="1:10" s="126" customFormat="1" ht="16.2" thickBot="1">
      <c r="A1" s="123" t="s">
        <v>325</v>
      </c>
      <c r="B1" s="124"/>
      <c r="C1" s="125"/>
      <c r="H1" s="125"/>
      <c r="I1" s="125"/>
    </row>
    <row r="2" spans="1:10" s="126" customFormat="1" ht="13.2">
      <c r="A2" s="127" t="s">
        <v>5</v>
      </c>
      <c r="B2" s="128" t="s">
        <v>6</v>
      </c>
      <c r="C2" s="129" t="s">
        <v>7</v>
      </c>
      <c r="D2" s="128" t="s">
        <v>8</v>
      </c>
      <c r="E2" s="128" t="s">
        <v>9</v>
      </c>
      <c r="F2" s="164" t="s">
        <v>10</v>
      </c>
      <c r="G2" s="165"/>
      <c r="H2" s="130" t="s">
        <v>11</v>
      </c>
      <c r="I2" s="129" t="s">
        <v>11</v>
      </c>
      <c r="J2" s="129" t="s">
        <v>11</v>
      </c>
    </row>
    <row r="3" spans="1:10" s="126" customFormat="1" ht="13.2">
      <c r="B3" s="131" t="s">
        <v>12</v>
      </c>
      <c r="C3" s="125" t="s">
        <v>13</v>
      </c>
      <c r="D3" s="125" t="s">
        <v>14</v>
      </c>
      <c r="E3" s="125" t="s">
        <v>15</v>
      </c>
      <c r="F3" s="166" t="s">
        <v>16</v>
      </c>
      <c r="G3" s="166"/>
      <c r="H3" s="125" t="s">
        <v>17</v>
      </c>
      <c r="I3" s="125" t="s">
        <v>314</v>
      </c>
      <c r="J3" s="125" t="s">
        <v>315</v>
      </c>
    </row>
    <row r="4" spans="1:10" s="126" customFormat="1" ht="13.2">
      <c r="A4" s="126" t="s">
        <v>18</v>
      </c>
      <c r="B4" s="135" t="s">
        <v>326</v>
      </c>
      <c r="C4" s="125" t="s">
        <v>19</v>
      </c>
      <c r="D4" s="125" t="s">
        <v>20</v>
      </c>
      <c r="E4" s="125" t="s">
        <v>21</v>
      </c>
      <c r="F4" s="167" t="s">
        <v>327</v>
      </c>
      <c r="G4" s="167"/>
      <c r="H4" s="133" t="s">
        <v>274</v>
      </c>
      <c r="I4" s="133" t="s">
        <v>22</v>
      </c>
      <c r="J4" s="133" t="s">
        <v>22</v>
      </c>
    </row>
    <row r="5" spans="1:10" s="126" customFormat="1" ht="13.2">
      <c r="B5" s="135" t="s">
        <v>328</v>
      </c>
      <c r="C5" s="125" t="s">
        <v>15</v>
      </c>
      <c r="D5" s="125" t="s">
        <v>23</v>
      </c>
      <c r="E5" s="125" t="s">
        <v>24</v>
      </c>
      <c r="F5" s="168" t="s">
        <v>25</v>
      </c>
      <c r="G5" s="168"/>
      <c r="H5" s="125" t="s">
        <v>22</v>
      </c>
      <c r="I5" s="125"/>
      <c r="J5" s="134"/>
    </row>
    <row r="6" spans="1:10" s="126" customFormat="1" ht="13.2">
      <c r="A6" s="136"/>
      <c r="B6" s="133">
        <v>2024</v>
      </c>
      <c r="C6" s="133" t="s">
        <v>329</v>
      </c>
      <c r="D6" s="133">
        <v>2023</v>
      </c>
      <c r="E6" s="133" t="s">
        <v>329</v>
      </c>
      <c r="F6" s="132" t="s">
        <v>26</v>
      </c>
      <c r="G6" s="132" t="s">
        <v>27</v>
      </c>
      <c r="H6" s="132" t="s">
        <v>30</v>
      </c>
      <c r="I6" s="132"/>
      <c r="J6" s="125"/>
    </row>
    <row r="7" spans="1:10" s="126" customFormat="1" ht="13.2">
      <c r="A7" s="137"/>
      <c r="B7" s="138"/>
      <c r="C7" s="139" t="s">
        <v>28</v>
      </c>
      <c r="D7" s="139" t="s">
        <v>29</v>
      </c>
      <c r="E7" s="139"/>
      <c r="F7" s="140"/>
      <c r="G7" s="140" t="s">
        <v>30</v>
      </c>
      <c r="H7" s="137"/>
      <c r="I7" s="137"/>
      <c r="J7" s="140"/>
    </row>
    <row r="8" spans="1:10" s="126" customFormat="1" ht="18" customHeight="1">
      <c r="A8" s="141" t="s">
        <v>31</v>
      </c>
      <c r="B8" s="142">
        <f>SUM(B9:B319)</f>
        <v>10548822</v>
      </c>
      <c r="C8" s="142">
        <f>SUM(C9:C319)</f>
        <v>66937449.540000036</v>
      </c>
      <c r="D8" s="143">
        <v>1</v>
      </c>
      <c r="E8" s="142">
        <f>SUM(E9:E319)</f>
        <v>68681290.68399401</v>
      </c>
      <c r="F8" s="142">
        <f>SUM(F9:F319)</f>
        <v>69519171.377993956</v>
      </c>
      <c r="G8" s="144">
        <v>6590.2307743935798</v>
      </c>
      <c r="H8" s="142"/>
      <c r="I8" s="142">
        <f>SUM(I9:I319)</f>
        <v>6092051261</v>
      </c>
      <c r="J8" s="142">
        <f>SUM(J9:J319)</f>
        <v>-6092051264</v>
      </c>
    </row>
    <row r="9" spans="1:10" ht="18.75" customHeight="1">
      <c r="A9" s="145" t="s">
        <v>330</v>
      </c>
      <c r="B9" s="154"/>
    </row>
    <row r="10" spans="1:10" s="154" customFormat="1" ht="13.2">
      <c r="A10" s="151" t="s">
        <v>311</v>
      </c>
      <c r="B10" s="154">
        <v>95260</v>
      </c>
      <c r="C10" s="154">
        <v>659676.21499999997</v>
      </c>
      <c r="D10" s="155">
        <v>1.028</v>
      </c>
      <c r="E10" s="154">
        <v>678147.14902000001</v>
      </c>
      <c r="F10" s="154">
        <v>686420.23763257905</v>
      </c>
      <c r="G10" s="154">
        <v>7205.7551714526398</v>
      </c>
      <c r="H10" s="154">
        <v>615.524397059065</v>
      </c>
      <c r="I10" s="154">
        <v>58634854</v>
      </c>
      <c r="J10" s="154">
        <v>0</v>
      </c>
    </row>
    <row r="11" spans="1:10" ht="13.2">
      <c r="A11" s="151" t="s">
        <v>331</v>
      </c>
      <c r="B11" s="154">
        <v>32304</v>
      </c>
      <c r="C11" s="154">
        <v>137664.41699999999</v>
      </c>
      <c r="D11" s="155">
        <v>1.264</v>
      </c>
      <c r="E11" s="154">
        <v>174007.823088</v>
      </c>
      <c r="F11" s="154">
        <v>176130.63985685201</v>
      </c>
      <c r="G11" s="154">
        <v>5452.2857806108304</v>
      </c>
      <c r="H11" s="154">
        <v>-1137.9449937827501</v>
      </c>
      <c r="I11" s="154">
        <v>0</v>
      </c>
      <c r="J11" s="154">
        <v>-36760175</v>
      </c>
    </row>
    <row r="12" spans="1:10" ht="13.2">
      <c r="A12" s="151" t="s">
        <v>332</v>
      </c>
      <c r="B12" s="154">
        <v>28758</v>
      </c>
      <c r="C12" s="154">
        <v>182767.125</v>
      </c>
      <c r="D12" s="155">
        <v>1.1559999999999999</v>
      </c>
      <c r="E12" s="154">
        <v>211278.7965</v>
      </c>
      <c r="F12" s="154">
        <v>213856.30229343899</v>
      </c>
      <c r="G12" s="154">
        <v>7436.4108176312502</v>
      </c>
      <c r="H12" s="154">
        <v>846.180043237669</v>
      </c>
      <c r="I12" s="154">
        <v>24334446</v>
      </c>
      <c r="J12" s="154">
        <v>0</v>
      </c>
    </row>
    <row r="13" spans="1:10" ht="13.2">
      <c r="A13" s="151" t="s">
        <v>333</v>
      </c>
      <c r="B13" s="154">
        <v>100035</v>
      </c>
      <c r="C13" s="154">
        <v>543231.37300000002</v>
      </c>
      <c r="D13" s="155">
        <v>0.98199999999999998</v>
      </c>
      <c r="E13" s="154">
        <v>533453.20828599995</v>
      </c>
      <c r="F13" s="154">
        <v>539961.09624098497</v>
      </c>
      <c r="G13" s="154">
        <v>5397.7217597939198</v>
      </c>
      <c r="H13" s="154">
        <v>-1192.5090145996601</v>
      </c>
      <c r="I13" s="154">
        <v>0</v>
      </c>
      <c r="J13" s="154">
        <v>-119292639</v>
      </c>
    </row>
    <row r="14" spans="1:10" ht="13.2">
      <c r="A14" s="151" t="s">
        <v>334</v>
      </c>
      <c r="B14" s="154">
        <v>113676</v>
      </c>
      <c r="C14" s="154">
        <v>573913.728</v>
      </c>
      <c r="D14" s="155">
        <v>0.998</v>
      </c>
      <c r="E14" s="154">
        <v>572765.90054399997</v>
      </c>
      <c r="F14" s="154">
        <v>579753.38557038596</v>
      </c>
      <c r="G14" s="154">
        <v>5100.0508952671298</v>
      </c>
      <c r="H14" s="154">
        <v>-1490.17987912645</v>
      </c>
      <c r="I14" s="154">
        <v>0</v>
      </c>
      <c r="J14" s="154">
        <v>-169397688</v>
      </c>
    </row>
    <row r="15" spans="1:10" ht="13.2">
      <c r="A15" s="151" t="s">
        <v>335</v>
      </c>
      <c r="B15" s="154">
        <v>86734</v>
      </c>
      <c r="C15" s="154">
        <v>498142.42499999999</v>
      </c>
      <c r="D15" s="155">
        <v>0.97899999999999998</v>
      </c>
      <c r="E15" s="154">
        <v>487681.434075</v>
      </c>
      <c r="F15" s="154">
        <v>493630.92707905098</v>
      </c>
      <c r="G15" s="154">
        <v>5691.3197486458803</v>
      </c>
      <c r="H15" s="154">
        <v>-898.91102574770002</v>
      </c>
      <c r="I15" s="154">
        <v>0</v>
      </c>
      <c r="J15" s="154">
        <v>-77966149</v>
      </c>
    </row>
    <row r="16" spans="1:10" ht="13.2">
      <c r="A16" s="151" t="s">
        <v>336</v>
      </c>
      <c r="B16" s="154">
        <v>48230</v>
      </c>
      <c r="C16" s="154">
        <v>297482.35200000001</v>
      </c>
      <c r="D16" s="155">
        <v>0.95099999999999996</v>
      </c>
      <c r="E16" s="154">
        <v>282905.71675199998</v>
      </c>
      <c r="F16" s="154">
        <v>286357.03858838399</v>
      </c>
      <c r="G16" s="154">
        <v>5937.3219694875397</v>
      </c>
      <c r="H16" s="154">
        <v>-652.90880490603604</v>
      </c>
      <c r="I16" s="154">
        <v>0</v>
      </c>
      <c r="J16" s="154">
        <v>-31489792</v>
      </c>
    </row>
    <row r="17" spans="1:10" ht="13.2">
      <c r="A17" s="151" t="s">
        <v>337</v>
      </c>
      <c r="B17" s="154">
        <v>110807</v>
      </c>
      <c r="C17" s="154">
        <v>495060.62699999998</v>
      </c>
      <c r="D17" s="155">
        <v>1.075</v>
      </c>
      <c r="E17" s="154">
        <v>532190.17402499996</v>
      </c>
      <c r="F17" s="154">
        <v>538682.65353304602</v>
      </c>
      <c r="G17" s="154">
        <v>4861.4496695429598</v>
      </c>
      <c r="H17" s="154">
        <v>-1728.7811048506201</v>
      </c>
      <c r="I17" s="154">
        <v>0</v>
      </c>
      <c r="J17" s="154">
        <v>-191561048</v>
      </c>
    </row>
    <row r="18" spans="1:10" ht="13.2">
      <c r="A18" s="151" t="s">
        <v>338</v>
      </c>
      <c r="B18" s="154">
        <v>65880</v>
      </c>
      <c r="C18" s="154">
        <v>470770.33</v>
      </c>
      <c r="D18" s="155">
        <v>0.87</v>
      </c>
      <c r="E18" s="154">
        <v>409570.18709999998</v>
      </c>
      <c r="F18" s="154">
        <v>414566.75820679503</v>
      </c>
      <c r="G18" s="154">
        <v>6292.7558926350202</v>
      </c>
      <c r="H18" s="154">
        <v>-297.47488175856</v>
      </c>
      <c r="I18" s="154">
        <v>0</v>
      </c>
      <c r="J18" s="154">
        <v>-19597645</v>
      </c>
    </row>
    <row r="19" spans="1:10" ht="13.2">
      <c r="A19" s="151" t="s">
        <v>339</v>
      </c>
      <c r="B19" s="154">
        <v>12225</v>
      </c>
      <c r="C19" s="154">
        <v>61438.76</v>
      </c>
      <c r="D19" s="155">
        <v>1.1870000000000001</v>
      </c>
      <c r="E19" s="154">
        <v>72927.808120000002</v>
      </c>
      <c r="F19" s="154">
        <v>73817.494406773898</v>
      </c>
      <c r="G19" s="154">
        <v>6038.2408512698503</v>
      </c>
      <c r="H19" s="154">
        <v>-551.98992312373105</v>
      </c>
      <c r="I19" s="154">
        <v>0</v>
      </c>
      <c r="J19" s="154">
        <v>-6748077</v>
      </c>
    </row>
    <row r="20" spans="1:10" ht="13.2">
      <c r="A20" s="151" t="s">
        <v>340</v>
      </c>
      <c r="B20" s="154">
        <v>30311</v>
      </c>
      <c r="C20" s="154">
        <v>156726.10399999999</v>
      </c>
      <c r="D20" s="155">
        <v>0.96499999999999997</v>
      </c>
      <c r="E20" s="154">
        <v>151240.69036000001</v>
      </c>
      <c r="F20" s="154">
        <v>153085.758403099</v>
      </c>
      <c r="G20" s="154">
        <v>5050.5017453432602</v>
      </c>
      <c r="H20" s="154">
        <v>-1539.7290290503199</v>
      </c>
      <c r="I20" s="154">
        <v>0</v>
      </c>
      <c r="J20" s="154">
        <v>-46670727</v>
      </c>
    </row>
    <row r="21" spans="1:10" ht="13.2">
      <c r="A21" s="151" t="s">
        <v>341</v>
      </c>
      <c r="B21" s="154">
        <v>17452</v>
      </c>
      <c r="C21" s="154">
        <v>94937.108999999997</v>
      </c>
      <c r="D21" s="155">
        <v>1.0980000000000001</v>
      </c>
      <c r="E21" s="154">
        <v>104240.94568200001</v>
      </c>
      <c r="F21" s="154">
        <v>105512.638089662</v>
      </c>
      <c r="G21" s="154">
        <v>6045.8765808882499</v>
      </c>
      <c r="H21" s="154">
        <v>-544.35419350532698</v>
      </c>
      <c r="I21" s="154">
        <v>0</v>
      </c>
      <c r="J21" s="154">
        <v>-9500069</v>
      </c>
    </row>
    <row r="22" spans="1:10" ht="13.2">
      <c r="A22" s="151" t="s">
        <v>342</v>
      </c>
      <c r="B22" s="154">
        <v>52498</v>
      </c>
      <c r="C22" s="154">
        <v>259414.23800000001</v>
      </c>
      <c r="D22" s="155">
        <v>1.1499999999999999</v>
      </c>
      <c r="E22" s="154">
        <v>298326.3737</v>
      </c>
      <c r="F22" s="154">
        <v>301965.82057912601</v>
      </c>
      <c r="G22" s="154">
        <v>5751.9490376609901</v>
      </c>
      <c r="H22" s="154">
        <v>-838.28173673259096</v>
      </c>
      <c r="I22" s="154">
        <v>0</v>
      </c>
      <c r="J22" s="154">
        <v>-44008115</v>
      </c>
    </row>
    <row r="23" spans="1:10" ht="13.2">
      <c r="A23" s="151" t="s">
        <v>343</v>
      </c>
      <c r="B23" s="154">
        <v>76898</v>
      </c>
      <c r="C23" s="154">
        <v>417070.69799999997</v>
      </c>
      <c r="D23" s="155">
        <v>0.97199999999999998</v>
      </c>
      <c r="E23" s="154">
        <v>405392.71845599997</v>
      </c>
      <c r="F23" s="154">
        <v>410338.326334065</v>
      </c>
      <c r="G23" s="154">
        <v>5336.1378232732304</v>
      </c>
      <c r="H23" s="154">
        <v>-1254.0929511203401</v>
      </c>
      <c r="I23" s="154">
        <v>0</v>
      </c>
      <c r="J23" s="154">
        <v>-96437240</v>
      </c>
    </row>
    <row r="24" spans="1:10" ht="13.2">
      <c r="A24" s="151" t="s">
        <v>344</v>
      </c>
      <c r="B24" s="154">
        <v>85268</v>
      </c>
      <c r="C24" s="154">
        <v>275896.80300000001</v>
      </c>
      <c r="D24" s="155">
        <v>0.97599999999999998</v>
      </c>
      <c r="E24" s="154">
        <v>269275.27972799999</v>
      </c>
      <c r="F24" s="154">
        <v>272560.31639531598</v>
      </c>
      <c r="G24" s="154">
        <v>3196.5135384354799</v>
      </c>
      <c r="H24" s="154">
        <v>-3393.7172359581</v>
      </c>
      <c r="I24" s="154">
        <v>0</v>
      </c>
      <c r="J24" s="154">
        <v>-289375481</v>
      </c>
    </row>
    <row r="25" spans="1:10" ht="13.2">
      <c r="A25" s="151" t="s">
        <v>345</v>
      </c>
      <c r="B25" s="154">
        <v>988786</v>
      </c>
      <c r="C25" s="154">
        <v>4403735.63</v>
      </c>
      <c r="D25" s="155">
        <v>0.997</v>
      </c>
      <c r="E25" s="154">
        <v>4390524.4231099999</v>
      </c>
      <c r="F25" s="154">
        <v>4444086.8360178303</v>
      </c>
      <c r="G25" s="154">
        <v>4494.4880247271203</v>
      </c>
      <c r="H25" s="154">
        <v>-2095.74274966645</v>
      </c>
      <c r="I25" s="154">
        <v>0</v>
      </c>
      <c r="J25" s="154">
        <v>-2072241090</v>
      </c>
    </row>
    <row r="26" spans="1:10" ht="13.2">
      <c r="A26" s="151" t="s">
        <v>346</v>
      </c>
      <c r="B26" s="154">
        <v>56086</v>
      </c>
      <c r="C26" s="154">
        <v>186395.78599999999</v>
      </c>
      <c r="D26" s="155">
        <v>1.0820000000000001</v>
      </c>
      <c r="E26" s="154">
        <v>201680.240452</v>
      </c>
      <c r="F26" s="154">
        <v>204140.64820137501</v>
      </c>
      <c r="G26" s="154">
        <v>3639.7790571867399</v>
      </c>
      <c r="H26" s="154">
        <v>-2950.4517172068399</v>
      </c>
      <c r="I26" s="154">
        <v>0</v>
      </c>
      <c r="J26" s="154">
        <v>-165479035</v>
      </c>
    </row>
    <row r="27" spans="1:10" ht="13.2">
      <c r="A27" s="151" t="s">
        <v>347</v>
      </c>
      <c r="B27" s="154">
        <v>102492</v>
      </c>
      <c r="C27" s="154">
        <v>841919.37300000002</v>
      </c>
      <c r="D27" s="155">
        <v>0.98899999999999999</v>
      </c>
      <c r="E27" s="154">
        <v>832658.25989700004</v>
      </c>
      <c r="F27" s="154">
        <v>842816.314204355</v>
      </c>
      <c r="G27" s="154">
        <v>8223.2400012133203</v>
      </c>
      <c r="H27" s="154">
        <v>1633.00922681974</v>
      </c>
      <c r="I27" s="154">
        <v>167370382</v>
      </c>
      <c r="J27" s="154">
        <v>0</v>
      </c>
    </row>
    <row r="28" spans="1:10" ht="13.2">
      <c r="A28" s="151" t="s">
        <v>348</v>
      </c>
      <c r="B28" s="154">
        <v>49180</v>
      </c>
      <c r="C28" s="154">
        <v>322232.80900000001</v>
      </c>
      <c r="D28" s="155">
        <v>0.92700000000000005</v>
      </c>
      <c r="E28" s="154">
        <v>298709.81394299999</v>
      </c>
      <c r="F28" s="154">
        <v>302353.93861972902</v>
      </c>
      <c r="G28" s="154">
        <v>6147.9044046305198</v>
      </c>
      <c r="H28" s="154">
        <v>-442.326369763054</v>
      </c>
      <c r="I28" s="154">
        <v>0</v>
      </c>
      <c r="J28" s="154">
        <v>-21753611</v>
      </c>
    </row>
    <row r="29" spans="1:10" ht="13.2">
      <c r="A29" s="151" t="s">
        <v>349</v>
      </c>
      <c r="B29" s="154">
        <v>76966</v>
      </c>
      <c r="C29" s="154">
        <v>395886.98499999999</v>
      </c>
      <c r="D29" s="155">
        <v>0.98599999999999999</v>
      </c>
      <c r="E29" s="154">
        <v>390344.56721000001</v>
      </c>
      <c r="F29" s="154">
        <v>395106.59444646898</v>
      </c>
      <c r="G29" s="154">
        <v>5133.52122296168</v>
      </c>
      <c r="H29" s="154">
        <v>-1456.7095514318901</v>
      </c>
      <c r="I29" s="154">
        <v>0</v>
      </c>
      <c r="J29" s="154">
        <v>-112117107</v>
      </c>
    </row>
    <row r="30" spans="1:10" ht="13.2">
      <c r="A30" s="151" t="s">
        <v>350</v>
      </c>
      <c r="B30" s="154">
        <v>50101</v>
      </c>
      <c r="C30" s="154">
        <v>303823.57799999998</v>
      </c>
      <c r="D30" s="155">
        <v>1.024</v>
      </c>
      <c r="E30" s="154">
        <v>311115.343872</v>
      </c>
      <c r="F30" s="154">
        <v>314910.81040504598</v>
      </c>
      <c r="G30" s="154">
        <v>6285.5194587941496</v>
      </c>
      <c r="H30" s="154">
        <v>-304.71131559942302</v>
      </c>
      <c r="I30" s="154">
        <v>0</v>
      </c>
      <c r="J30" s="154">
        <v>-15266342</v>
      </c>
    </row>
    <row r="31" spans="1:10" ht="13.2">
      <c r="A31" s="151" t="s">
        <v>351</v>
      </c>
      <c r="B31" s="154">
        <v>32560</v>
      </c>
      <c r="C31" s="154">
        <v>170868.144</v>
      </c>
      <c r="D31" s="155">
        <v>1</v>
      </c>
      <c r="E31" s="154">
        <v>170868.144</v>
      </c>
      <c r="F31" s="154">
        <v>172952.65810349799</v>
      </c>
      <c r="G31" s="154">
        <v>5311.8138238174897</v>
      </c>
      <c r="H31" s="154">
        <v>-1278.4169505760799</v>
      </c>
      <c r="I31" s="154">
        <v>0</v>
      </c>
      <c r="J31" s="154">
        <v>-41625256</v>
      </c>
    </row>
    <row r="32" spans="1:10" ht="13.2">
      <c r="A32" s="151" t="s">
        <v>352</v>
      </c>
      <c r="B32" s="154">
        <v>34999</v>
      </c>
      <c r="C32" s="154">
        <v>210217.90700000001</v>
      </c>
      <c r="D32" s="155">
        <v>1.044</v>
      </c>
      <c r="E32" s="154">
        <v>219467.49490799999</v>
      </c>
      <c r="F32" s="154">
        <v>222144.899119724</v>
      </c>
      <c r="G32" s="154">
        <v>6347.1784656625496</v>
      </c>
      <c r="H32" s="154">
        <v>-243.05230873102499</v>
      </c>
      <c r="I32" s="154">
        <v>0</v>
      </c>
      <c r="J32" s="154">
        <v>-8506588</v>
      </c>
    </row>
    <row r="33" spans="1:10" ht="13.2">
      <c r="A33" s="151" t="s">
        <v>353</v>
      </c>
      <c r="B33" s="154">
        <v>11816</v>
      </c>
      <c r="C33" s="154">
        <v>48920.733999999997</v>
      </c>
      <c r="D33" s="155">
        <v>0.98899999999999999</v>
      </c>
      <c r="E33" s="154">
        <v>48382.605925999997</v>
      </c>
      <c r="F33" s="154">
        <v>48972.851843440898</v>
      </c>
      <c r="G33" s="154">
        <v>4144.6218554029201</v>
      </c>
      <c r="H33" s="154">
        <v>-2445.6089189906502</v>
      </c>
      <c r="I33" s="154">
        <v>0</v>
      </c>
      <c r="J33" s="154">
        <v>-28897315</v>
      </c>
    </row>
    <row r="34" spans="1:10" ht="13.2">
      <c r="A34" s="151" t="s">
        <v>354</v>
      </c>
      <c r="B34" s="154">
        <v>46578</v>
      </c>
      <c r="C34" s="154">
        <v>249434.769</v>
      </c>
      <c r="D34" s="155">
        <v>0.97799999999999998</v>
      </c>
      <c r="E34" s="154">
        <v>243947.20408200001</v>
      </c>
      <c r="F34" s="154">
        <v>246923.24967782301</v>
      </c>
      <c r="G34" s="154">
        <v>5301.2849344717097</v>
      </c>
      <c r="H34" s="154">
        <v>-1288.9458399218599</v>
      </c>
      <c r="I34" s="154">
        <v>0</v>
      </c>
      <c r="J34" s="154">
        <v>-60036519</v>
      </c>
    </row>
    <row r="35" spans="1:10" ht="13.2">
      <c r="A35" s="151" t="s">
        <v>355</v>
      </c>
      <c r="B35" s="154">
        <v>49271</v>
      </c>
      <c r="C35" s="154">
        <v>284605.02799999999</v>
      </c>
      <c r="D35" s="155">
        <v>0.98499999999999999</v>
      </c>
      <c r="E35" s="154">
        <v>280335.95257999998</v>
      </c>
      <c r="F35" s="154">
        <v>283755.92445533298</v>
      </c>
      <c r="G35" s="154">
        <v>5759.0859624390296</v>
      </c>
      <c r="H35" s="154">
        <v>-831.14481195454698</v>
      </c>
      <c r="I35" s="154">
        <v>0</v>
      </c>
      <c r="J35" s="154">
        <v>-40951336</v>
      </c>
    </row>
    <row r="36" spans="1:10" ht="18.75" customHeight="1">
      <c r="A36" s="145" t="s">
        <v>356</v>
      </c>
      <c r="B36" s="154"/>
      <c r="C36" s="154"/>
      <c r="D36" s="155"/>
      <c r="E36" s="154"/>
      <c r="F36" s="154"/>
      <c r="G36" s="154"/>
      <c r="H36" s="154"/>
      <c r="I36" s="154"/>
      <c r="J36" s="154"/>
    </row>
    <row r="37" spans="1:10" ht="13.2">
      <c r="A37" s="151" t="s">
        <v>357</v>
      </c>
      <c r="B37" s="154">
        <v>48348</v>
      </c>
      <c r="C37" s="154">
        <v>297520.64500000002</v>
      </c>
      <c r="D37" s="155">
        <v>1.093</v>
      </c>
      <c r="E37" s="154">
        <v>325190.064985</v>
      </c>
      <c r="F37" s="154">
        <v>329157.23675212899</v>
      </c>
      <c r="G37" s="154">
        <v>6808.08382460761</v>
      </c>
      <c r="H37" s="154">
        <v>217.85305021403701</v>
      </c>
      <c r="I37" s="154">
        <v>10532759</v>
      </c>
      <c r="J37" s="154">
        <v>0</v>
      </c>
    </row>
    <row r="38" spans="1:10" ht="13.2">
      <c r="A38" s="151" t="s">
        <v>358</v>
      </c>
      <c r="B38" s="154">
        <v>14356</v>
      </c>
      <c r="C38" s="154">
        <v>94757.834000000003</v>
      </c>
      <c r="D38" s="155">
        <v>0.94299999999999995</v>
      </c>
      <c r="E38" s="154">
        <v>89356.637461999999</v>
      </c>
      <c r="F38" s="154">
        <v>90446.748038905804</v>
      </c>
      <c r="G38" s="154">
        <v>6300.2750096758</v>
      </c>
      <c r="H38" s="154">
        <v>-289.955764717779</v>
      </c>
      <c r="I38" s="154">
        <v>0</v>
      </c>
      <c r="J38" s="154">
        <v>-4162605</v>
      </c>
    </row>
    <row r="39" spans="1:10" ht="13.2">
      <c r="A39" s="151" t="s">
        <v>359</v>
      </c>
      <c r="B39" s="154">
        <v>22977</v>
      </c>
      <c r="C39" s="154">
        <v>122601.871</v>
      </c>
      <c r="D39" s="155">
        <v>1.0569999999999999</v>
      </c>
      <c r="E39" s="154">
        <v>129590.177647</v>
      </c>
      <c r="F39" s="154">
        <v>131171.11922368099</v>
      </c>
      <c r="G39" s="154">
        <v>5708.8009411011499</v>
      </c>
      <c r="H39" s="154">
        <v>-881.42983329242998</v>
      </c>
      <c r="I39" s="154">
        <v>0</v>
      </c>
      <c r="J39" s="154">
        <v>-20252613</v>
      </c>
    </row>
    <row r="40" spans="1:10" ht="13.2">
      <c r="A40" s="151" t="s">
        <v>360</v>
      </c>
      <c r="B40" s="154">
        <v>20795</v>
      </c>
      <c r="C40" s="154">
        <v>91478.729000000007</v>
      </c>
      <c r="D40" s="155">
        <v>1.01</v>
      </c>
      <c r="E40" s="154">
        <v>92393.51629</v>
      </c>
      <c r="F40" s="154">
        <v>93520.6754155667</v>
      </c>
      <c r="G40" s="154">
        <v>4497.2673919483796</v>
      </c>
      <c r="H40" s="154">
        <v>-2092.9633824451898</v>
      </c>
      <c r="I40" s="154">
        <v>0</v>
      </c>
      <c r="J40" s="154">
        <v>-43523174</v>
      </c>
    </row>
    <row r="41" spans="1:10" ht="13.2">
      <c r="A41" s="151" t="s">
        <v>361</v>
      </c>
      <c r="B41" s="154">
        <v>21138</v>
      </c>
      <c r="C41" s="154">
        <v>154746.899</v>
      </c>
      <c r="D41" s="155">
        <v>1.0369999999999999</v>
      </c>
      <c r="E41" s="154">
        <v>160472.53426300001</v>
      </c>
      <c r="F41" s="154">
        <v>162430.22662779299</v>
      </c>
      <c r="G41" s="154">
        <v>7684.2760255366302</v>
      </c>
      <c r="H41" s="154">
        <v>1094.0452511430601</v>
      </c>
      <c r="I41" s="154">
        <v>23125929</v>
      </c>
      <c r="J41" s="154">
        <v>0</v>
      </c>
    </row>
    <row r="42" spans="1:10" ht="13.2">
      <c r="A42" s="151" t="s">
        <v>362</v>
      </c>
      <c r="B42" s="154">
        <v>245460</v>
      </c>
      <c r="C42" s="154">
        <v>1505168.382</v>
      </c>
      <c r="D42" s="155">
        <v>0.99099999999999999</v>
      </c>
      <c r="E42" s="154">
        <v>1491621.866562</v>
      </c>
      <c r="F42" s="154">
        <v>1509818.9789385099</v>
      </c>
      <c r="G42" s="154">
        <v>6150.9776702457102</v>
      </c>
      <c r="H42" s="154">
        <v>-439.253104147871</v>
      </c>
      <c r="I42" s="154">
        <v>0</v>
      </c>
      <c r="J42" s="154">
        <v>-107819067</v>
      </c>
    </row>
    <row r="43" spans="1:10" ht="13.2">
      <c r="A43" s="151" t="s">
        <v>363</v>
      </c>
      <c r="B43" s="154">
        <v>9544</v>
      </c>
      <c r="C43" s="154">
        <v>49676.103999999999</v>
      </c>
      <c r="D43" s="155">
        <v>1.008</v>
      </c>
      <c r="E43" s="154">
        <v>50073.512832</v>
      </c>
      <c r="F43" s="154">
        <v>50684.387049197401</v>
      </c>
      <c r="G43" s="154">
        <v>5310.6021635789402</v>
      </c>
      <c r="H43" s="154">
        <v>-1279.6286108146401</v>
      </c>
      <c r="I43" s="154">
        <v>0</v>
      </c>
      <c r="J43" s="154">
        <v>-12212775</v>
      </c>
    </row>
    <row r="44" spans="1:10" ht="13.2">
      <c r="A44" s="151" t="s">
        <v>364</v>
      </c>
      <c r="B44" s="154">
        <v>22148</v>
      </c>
      <c r="C44" s="154">
        <v>126007.798</v>
      </c>
      <c r="D44" s="155">
        <v>1.036</v>
      </c>
      <c r="E44" s="154">
        <v>130544.07872799999</v>
      </c>
      <c r="F44" s="154">
        <v>132136.65746658901</v>
      </c>
      <c r="G44" s="154">
        <v>5966.0762807743004</v>
      </c>
      <c r="H44" s="154">
        <v>-624.15449361927404</v>
      </c>
      <c r="I44" s="154">
        <v>0</v>
      </c>
      <c r="J44" s="154">
        <v>-13823774</v>
      </c>
    </row>
    <row r="45" spans="1:10" ht="18.75" customHeight="1">
      <c r="A45" s="145" t="s">
        <v>365</v>
      </c>
      <c r="B45" s="154"/>
      <c r="C45" s="154"/>
      <c r="D45" s="155"/>
      <c r="E45" s="154"/>
      <c r="F45" s="154"/>
      <c r="G45" s="154"/>
      <c r="H45" s="154"/>
      <c r="I45" s="154"/>
      <c r="J45" s="154"/>
    </row>
    <row r="46" spans="1:10" ht="13.2">
      <c r="A46" s="151" t="s">
        <v>366</v>
      </c>
      <c r="B46" s="154">
        <v>107469</v>
      </c>
      <c r="C46" s="154">
        <v>704262.35199999996</v>
      </c>
      <c r="D46" s="155">
        <v>1.0009999999999999</v>
      </c>
      <c r="E46" s="154">
        <v>704966.61435199995</v>
      </c>
      <c r="F46" s="154">
        <v>713566.88831595005</v>
      </c>
      <c r="G46" s="154">
        <v>6639.7462367375701</v>
      </c>
      <c r="H46" s="154">
        <v>49.515462343992098</v>
      </c>
      <c r="I46" s="154">
        <v>5321377</v>
      </c>
      <c r="J46" s="154">
        <v>0</v>
      </c>
    </row>
    <row r="47" spans="1:10" ht="13.2">
      <c r="A47" s="151" t="s">
        <v>367</v>
      </c>
      <c r="B47" s="154">
        <v>15583</v>
      </c>
      <c r="C47" s="154">
        <v>119897.07399999999</v>
      </c>
      <c r="D47" s="155">
        <v>1.1160000000000001</v>
      </c>
      <c r="E47" s="154">
        <v>133805.13458400001</v>
      </c>
      <c r="F47" s="154">
        <v>135437.49672963601</v>
      </c>
      <c r="G47" s="154">
        <v>8691.3621722156404</v>
      </c>
      <c r="H47" s="154">
        <v>2101.1313978220701</v>
      </c>
      <c r="I47" s="154">
        <v>32741931</v>
      </c>
      <c r="J47" s="154">
        <v>0</v>
      </c>
    </row>
    <row r="48" spans="1:10" ht="13.2">
      <c r="A48" s="151" t="s">
        <v>368</v>
      </c>
      <c r="B48" s="154">
        <v>11477</v>
      </c>
      <c r="C48" s="154">
        <v>92179.441000000006</v>
      </c>
      <c r="D48" s="155">
        <v>0.93700000000000006</v>
      </c>
      <c r="E48" s="154">
        <v>86372.136217000007</v>
      </c>
      <c r="F48" s="154">
        <v>87425.837228076402</v>
      </c>
      <c r="G48" s="154">
        <v>7617.4816788425896</v>
      </c>
      <c r="H48" s="154">
        <v>1027.25090444901</v>
      </c>
      <c r="I48" s="154">
        <v>11789759</v>
      </c>
      <c r="J48" s="154">
        <v>0</v>
      </c>
    </row>
    <row r="49" spans="1:10" ht="13.2">
      <c r="A49" s="151" t="s">
        <v>369</v>
      </c>
      <c r="B49" s="154">
        <v>34261</v>
      </c>
      <c r="C49" s="154">
        <v>341502.98100000003</v>
      </c>
      <c r="D49" s="155">
        <v>0.95399999999999996</v>
      </c>
      <c r="E49" s="154">
        <v>325793.84387400001</v>
      </c>
      <c r="F49" s="154">
        <v>329768.38147059298</v>
      </c>
      <c r="G49" s="154">
        <v>9625.1826120251208</v>
      </c>
      <c r="H49" s="154">
        <v>3034.95183763155</v>
      </c>
      <c r="I49" s="154">
        <v>103980485</v>
      </c>
      <c r="J49" s="154">
        <v>0</v>
      </c>
    </row>
    <row r="50" spans="1:10" ht="13.2">
      <c r="A50" s="151" t="s">
        <v>370</v>
      </c>
      <c r="B50" s="154">
        <v>58261</v>
      </c>
      <c r="C50" s="154">
        <v>399281.64399999997</v>
      </c>
      <c r="D50" s="155">
        <v>1.0820000000000001</v>
      </c>
      <c r="E50" s="154">
        <v>432022.73880799999</v>
      </c>
      <c r="F50" s="154">
        <v>437293.22089433298</v>
      </c>
      <c r="G50" s="154">
        <v>7505.7623606586303</v>
      </c>
      <c r="H50" s="154">
        <v>915.53158626505797</v>
      </c>
      <c r="I50" s="154">
        <v>53339786</v>
      </c>
      <c r="J50" s="154">
        <v>0</v>
      </c>
    </row>
    <row r="51" spans="1:10" ht="13.2">
      <c r="A51" s="151" t="s">
        <v>371</v>
      </c>
      <c r="B51" s="154">
        <v>12033</v>
      </c>
      <c r="C51" s="154">
        <v>79774.334000000003</v>
      </c>
      <c r="D51" s="155">
        <v>0.93200000000000005</v>
      </c>
      <c r="E51" s="154">
        <v>74349.679287999999</v>
      </c>
      <c r="F51" s="154">
        <v>75256.711760163802</v>
      </c>
      <c r="G51" s="154">
        <v>6254.1936142411496</v>
      </c>
      <c r="H51" s="154">
        <v>-336.03716015242702</v>
      </c>
      <c r="I51" s="154">
        <v>0</v>
      </c>
      <c r="J51" s="154">
        <v>-4043535</v>
      </c>
    </row>
    <row r="52" spans="1:10" ht="13.2">
      <c r="A52" s="151" t="s">
        <v>372</v>
      </c>
      <c r="B52" s="154">
        <v>39060</v>
      </c>
      <c r="C52" s="154">
        <v>200508.20699999999</v>
      </c>
      <c r="D52" s="155">
        <v>1.0189999999999999</v>
      </c>
      <c r="E52" s="154">
        <v>204317.862933</v>
      </c>
      <c r="F52" s="154">
        <v>206810.44848411501</v>
      </c>
      <c r="G52" s="154">
        <v>5294.6863411191898</v>
      </c>
      <c r="H52" s="154">
        <v>-1295.54443327439</v>
      </c>
      <c r="I52" s="154">
        <v>0</v>
      </c>
      <c r="J52" s="154">
        <v>-50603966</v>
      </c>
    </row>
    <row r="53" spans="1:10" ht="13.2">
      <c r="A53" s="151" t="s">
        <v>373</v>
      </c>
      <c r="B53" s="154">
        <v>14891</v>
      </c>
      <c r="C53" s="154">
        <v>64176.51</v>
      </c>
      <c r="D53" s="155">
        <v>1.0609999999999999</v>
      </c>
      <c r="E53" s="154">
        <v>68091.277109999995</v>
      </c>
      <c r="F53" s="154">
        <v>68921.959905155498</v>
      </c>
      <c r="G53" s="154">
        <v>4628.4305892925604</v>
      </c>
      <c r="H53" s="154">
        <v>-1961.8001851010199</v>
      </c>
      <c r="I53" s="154">
        <v>0</v>
      </c>
      <c r="J53" s="154">
        <v>-29213167</v>
      </c>
    </row>
    <row r="54" spans="1:10" ht="13.2">
      <c r="A54" s="151" t="s">
        <v>374</v>
      </c>
      <c r="B54" s="154">
        <v>8822</v>
      </c>
      <c r="C54" s="154">
        <v>76545.835999999996</v>
      </c>
      <c r="D54" s="155">
        <v>0.91500000000000004</v>
      </c>
      <c r="E54" s="154">
        <v>70039.439939999997</v>
      </c>
      <c r="F54" s="154">
        <v>70893.889440873594</v>
      </c>
      <c r="G54" s="154">
        <v>8036.03371580975</v>
      </c>
      <c r="H54" s="154">
        <v>1445.8029414161699</v>
      </c>
      <c r="I54" s="154">
        <v>12754874</v>
      </c>
      <c r="J54" s="154">
        <v>0</v>
      </c>
    </row>
    <row r="55" spans="1:10" ht="18.75" customHeight="1">
      <c r="A55" s="145" t="s">
        <v>375</v>
      </c>
      <c r="B55" s="154"/>
      <c r="C55" s="154"/>
      <c r="D55" s="155"/>
      <c r="E55" s="154"/>
      <c r="F55" s="154"/>
      <c r="G55" s="154"/>
      <c r="H55" s="154"/>
      <c r="I55" s="154"/>
      <c r="J55" s="154"/>
    </row>
    <row r="56" spans="1:10" ht="13.2">
      <c r="A56" s="151" t="s">
        <v>376</v>
      </c>
      <c r="B56" s="154">
        <v>5503</v>
      </c>
      <c r="C56" s="154">
        <v>33366.720999999998</v>
      </c>
      <c r="D56" s="155">
        <v>1.085</v>
      </c>
      <c r="E56" s="154">
        <v>36202.892285000002</v>
      </c>
      <c r="F56" s="154">
        <v>36644.551202741197</v>
      </c>
      <c r="G56" s="154">
        <v>6659.0134840525498</v>
      </c>
      <c r="H56" s="154">
        <v>68.782709658974497</v>
      </c>
      <c r="I56" s="154">
        <v>378511</v>
      </c>
      <c r="J56" s="154">
        <v>0</v>
      </c>
    </row>
    <row r="57" spans="1:10" ht="13.2">
      <c r="A57" s="151" t="s">
        <v>377</v>
      </c>
      <c r="B57" s="154">
        <v>21662</v>
      </c>
      <c r="C57" s="154">
        <v>170054.098</v>
      </c>
      <c r="D57" s="155">
        <v>1.0289999999999999</v>
      </c>
      <c r="E57" s="154">
        <v>174985.66684200001</v>
      </c>
      <c r="F57" s="154">
        <v>177120.41286254601</v>
      </c>
      <c r="G57" s="154">
        <v>8176.5493889089603</v>
      </c>
      <c r="H57" s="154">
        <v>1586.31861451538</v>
      </c>
      <c r="I57" s="154">
        <v>34362834</v>
      </c>
      <c r="J57" s="154">
        <v>0</v>
      </c>
    </row>
    <row r="58" spans="1:10" ht="13.2">
      <c r="A58" s="151" t="s">
        <v>378</v>
      </c>
      <c r="B58" s="154">
        <v>9985</v>
      </c>
      <c r="C58" s="154">
        <v>67306.764999999999</v>
      </c>
      <c r="D58" s="155">
        <v>0.93400000000000005</v>
      </c>
      <c r="E58" s="154">
        <v>62864.518510000002</v>
      </c>
      <c r="F58" s="154">
        <v>63631.437213369798</v>
      </c>
      <c r="G58" s="154">
        <v>6372.70277550023</v>
      </c>
      <c r="H58" s="154">
        <v>-217.527998893351</v>
      </c>
      <c r="I58" s="154">
        <v>0</v>
      </c>
      <c r="J58" s="154">
        <v>-2172017</v>
      </c>
    </row>
    <row r="59" spans="1:10" ht="13.2">
      <c r="A59" s="151" t="s">
        <v>379</v>
      </c>
      <c r="B59" s="154">
        <v>167472</v>
      </c>
      <c r="C59" s="154">
        <v>1097503.682</v>
      </c>
      <c r="D59" s="155">
        <v>0.97699999999999998</v>
      </c>
      <c r="E59" s="154">
        <v>1072261.0973139999</v>
      </c>
      <c r="F59" s="154">
        <v>1085342.1979080499</v>
      </c>
      <c r="G59" s="154">
        <v>6480.7382601751397</v>
      </c>
      <c r="H59" s="154">
        <v>-109.492514218438</v>
      </c>
      <c r="I59" s="154">
        <v>0</v>
      </c>
      <c r="J59" s="154">
        <v>-18336930</v>
      </c>
    </row>
    <row r="60" spans="1:10" ht="13.2">
      <c r="A60" s="151" t="s">
        <v>380</v>
      </c>
      <c r="B60" s="154">
        <v>28544</v>
      </c>
      <c r="C60" s="154">
        <v>193196.13200000001</v>
      </c>
      <c r="D60" s="155">
        <v>1.004</v>
      </c>
      <c r="E60" s="154">
        <v>193968.916528</v>
      </c>
      <c r="F60" s="154">
        <v>196335.24961196401</v>
      </c>
      <c r="G60" s="154">
        <v>6878.33693988103</v>
      </c>
      <c r="H60" s="154">
        <v>288.106165487456</v>
      </c>
      <c r="I60" s="154">
        <v>8223702</v>
      </c>
      <c r="J60" s="154">
        <v>0</v>
      </c>
    </row>
    <row r="61" spans="1:10" ht="13.2">
      <c r="A61" s="151" t="s">
        <v>381</v>
      </c>
      <c r="B61" s="154">
        <v>43717</v>
      </c>
      <c r="C61" s="154">
        <v>321113.728</v>
      </c>
      <c r="D61" s="155">
        <v>1.0049999999999999</v>
      </c>
      <c r="E61" s="154">
        <v>322719.29664000002</v>
      </c>
      <c r="F61" s="154">
        <v>326656.326150409</v>
      </c>
      <c r="G61" s="154">
        <v>7472.0663849397097</v>
      </c>
      <c r="H61" s="154">
        <v>881.83561054613301</v>
      </c>
      <c r="I61" s="154">
        <v>38551207</v>
      </c>
      <c r="J61" s="154">
        <v>0</v>
      </c>
    </row>
    <row r="62" spans="1:10" ht="13.2">
      <c r="A62" s="151" t="s">
        <v>382</v>
      </c>
      <c r="B62" s="154">
        <v>144955</v>
      </c>
      <c r="C62" s="154">
        <v>1140433.727</v>
      </c>
      <c r="D62" s="155">
        <v>0.96799999999999997</v>
      </c>
      <c r="E62" s="154">
        <v>1103939.8477360001</v>
      </c>
      <c r="F62" s="154">
        <v>1117407.41476253</v>
      </c>
      <c r="G62" s="154">
        <v>7708.6503726158398</v>
      </c>
      <c r="H62" s="154">
        <v>1118.41959822226</v>
      </c>
      <c r="I62" s="154">
        <v>162120513</v>
      </c>
      <c r="J62" s="154">
        <v>0</v>
      </c>
    </row>
    <row r="63" spans="1:10" ht="13.2">
      <c r="A63" s="151" t="s">
        <v>383</v>
      </c>
      <c r="B63" s="154">
        <v>14821</v>
      </c>
      <c r="C63" s="154">
        <v>125389.54300000001</v>
      </c>
      <c r="D63" s="155">
        <v>1.0669999999999999</v>
      </c>
      <c r="E63" s="154">
        <v>133790.64238100001</v>
      </c>
      <c r="F63" s="154">
        <v>135422.827728312</v>
      </c>
      <c r="G63" s="154">
        <v>9137.2260797727504</v>
      </c>
      <c r="H63" s="154">
        <v>2546.9953053791801</v>
      </c>
      <c r="I63" s="154">
        <v>37749017</v>
      </c>
      <c r="J63" s="154">
        <v>0</v>
      </c>
    </row>
    <row r="64" spans="1:10" ht="13.2">
      <c r="A64" s="151" t="s">
        <v>384</v>
      </c>
      <c r="B64" s="154">
        <v>7437</v>
      </c>
      <c r="C64" s="154">
        <v>46342.879999999997</v>
      </c>
      <c r="D64" s="155">
        <v>1.03</v>
      </c>
      <c r="E64" s="154">
        <v>47733.166400000002</v>
      </c>
      <c r="F64" s="154">
        <v>48315.489448849898</v>
      </c>
      <c r="G64" s="154">
        <v>6496.6370107368402</v>
      </c>
      <c r="H64" s="154">
        <v>-93.593763656740506</v>
      </c>
      <c r="I64" s="154">
        <v>0</v>
      </c>
      <c r="J64" s="154">
        <v>-696057</v>
      </c>
    </row>
    <row r="65" spans="1:10" ht="13.2">
      <c r="A65" s="151" t="s">
        <v>385</v>
      </c>
      <c r="B65" s="154">
        <v>7532</v>
      </c>
      <c r="C65" s="154">
        <v>57650.3</v>
      </c>
      <c r="D65" s="155">
        <v>1.111</v>
      </c>
      <c r="E65" s="154">
        <v>64049.4833</v>
      </c>
      <c r="F65" s="154">
        <v>64830.858038058701</v>
      </c>
      <c r="G65" s="154">
        <v>8607.3895430242592</v>
      </c>
      <c r="H65" s="154">
        <v>2017.15876863068</v>
      </c>
      <c r="I65" s="154">
        <v>15193240</v>
      </c>
      <c r="J65" s="154">
        <v>0</v>
      </c>
    </row>
    <row r="66" spans="1:10" ht="13.2">
      <c r="A66" s="151" t="s">
        <v>386</v>
      </c>
      <c r="B66" s="154">
        <v>3635</v>
      </c>
      <c r="C66" s="154">
        <v>13211.21</v>
      </c>
      <c r="D66" s="155">
        <v>1.1919999999999999</v>
      </c>
      <c r="E66" s="154">
        <v>15747.76232</v>
      </c>
      <c r="F66" s="154">
        <v>15939.8779003891</v>
      </c>
      <c r="G66" s="154">
        <v>4385.1108391716898</v>
      </c>
      <c r="H66" s="154">
        <v>-2205.11993522189</v>
      </c>
      <c r="I66" s="154">
        <v>0</v>
      </c>
      <c r="J66" s="154">
        <v>-8015611</v>
      </c>
    </row>
    <row r="67" spans="1:10" ht="13.2">
      <c r="A67" s="151" t="s">
        <v>387</v>
      </c>
      <c r="B67" s="154">
        <v>11426</v>
      </c>
      <c r="C67" s="154">
        <v>86694.627999999997</v>
      </c>
      <c r="D67" s="155">
        <v>0.89200000000000002</v>
      </c>
      <c r="E67" s="154">
        <v>77331.608175999994</v>
      </c>
      <c r="F67" s="154">
        <v>78275.018832400703</v>
      </c>
      <c r="G67" s="154">
        <v>6850.6055340802304</v>
      </c>
      <c r="H67" s="154">
        <v>260.374759686657</v>
      </c>
      <c r="I67" s="154">
        <v>2975042</v>
      </c>
      <c r="J67" s="154">
        <v>0</v>
      </c>
    </row>
    <row r="68" spans="1:10" ht="13.2">
      <c r="A68" s="151" t="s">
        <v>388</v>
      </c>
      <c r="B68" s="154">
        <v>5275</v>
      </c>
      <c r="C68" s="154">
        <v>33511.828999999998</v>
      </c>
      <c r="D68" s="155">
        <v>1.0269999999999999</v>
      </c>
      <c r="E68" s="154">
        <v>34416.648383</v>
      </c>
      <c r="F68" s="154">
        <v>34836.5159327375</v>
      </c>
      <c r="G68" s="154">
        <v>6604.0788498080601</v>
      </c>
      <c r="H68" s="154">
        <v>13.848075414483899</v>
      </c>
      <c r="I68" s="154">
        <v>73049</v>
      </c>
      <c r="J68" s="154">
        <v>0</v>
      </c>
    </row>
    <row r="69" spans="1:10" ht="18.75" customHeight="1">
      <c r="A69" s="145" t="s">
        <v>389</v>
      </c>
      <c r="B69" s="154"/>
      <c r="C69" s="154"/>
      <c r="D69" s="155"/>
      <c r="E69" s="154"/>
      <c r="F69" s="154"/>
      <c r="G69" s="154"/>
      <c r="H69" s="154"/>
      <c r="I69" s="154"/>
      <c r="J69" s="154"/>
    </row>
    <row r="70" spans="1:10" ht="13.2">
      <c r="A70" s="151" t="s">
        <v>390</v>
      </c>
      <c r="B70" s="154">
        <v>6838</v>
      </c>
      <c r="C70" s="154">
        <v>48162.383999999998</v>
      </c>
      <c r="D70" s="155">
        <v>0.94</v>
      </c>
      <c r="E70" s="154">
        <v>45272.640959999997</v>
      </c>
      <c r="F70" s="154">
        <v>45824.946710940298</v>
      </c>
      <c r="G70" s="154">
        <v>6701.5131194706501</v>
      </c>
      <c r="H70" s="154">
        <v>111.282345077076</v>
      </c>
      <c r="I70" s="154">
        <v>760949</v>
      </c>
      <c r="J70" s="154">
        <v>0</v>
      </c>
    </row>
    <row r="71" spans="1:10" ht="13.2">
      <c r="A71" s="151" t="s">
        <v>391</v>
      </c>
      <c r="B71" s="154">
        <v>17725</v>
      </c>
      <c r="C71" s="154">
        <v>169705.486</v>
      </c>
      <c r="D71" s="155">
        <v>1.0049999999999999</v>
      </c>
      <c r="E71" s="154">
        <v>170554.01342999999</v>
      </c>
      <c r="F71" s="154">
        <v>172634.69528256901</v>
      </c>
      <c r="G71" s="154">
        <v>9739.6160949263194</v>
      </c>
      <c r="H71" s="154">
        <v>3149.38532053274</v>
      </c>
      <c r="I71" s="154">
        <v>55822855</v>
      </c>
      <c r="J71" s="154">
        <v>0</v>
      </c>
    </row>
    <row r="72" spans="1:10" ht="13.2">
      <c r="A72" s="151" t="s">
        <v>392</v>
      </c>
      <c r="B72" s="154">
        <v>28951</v>
      </c>
      <c r="C72" s="154">
        <v>187046.37100000001</v>
      </c>
      <c r="D72" s="155">
        <v>1.091</v>
      </c>
      <c r="E72" s="154">
        <v>204067.590761</v>
      </c>
      <c r="F72" s="154">
        <v>206557.12310477099</v>
      </c>
      <c r="G72" s="154">
        <v>7134.7146248754998</v>
      </c>
      <c r="H72" s="154">
        <v>544.48385048192597</v>
      </c>
      <c r="I72" s="154">
        <v>15763352</v>
      </c>
      <c r="J72" s="154">
        <v>0</v>
      </c>
    </row>
    <row r="73" spans="1:10" ht="13.2">
      <c r="A73" s="151" t="s">
        <v>393</v>
      </c>
      <c r="B73" s="154">
        <v>9196</v>
      </c>
      <c r="C73" s="154">
        <v>48692.802000000003</v>
      </c>
      <c r="D73" s="155">
        <v>1.1080000000000001</v>
      </c>
      <c r="E73" s="154">
        <v>53951.624616000001</v>
      </c>
      <c r="F73" s="154">
        <v>54609.810043581303</v>
      </c>
      <c r="G73" s="154">
        <v>5938.43084423459</v>
      </c>
      <c r="H73" s="154">
        <v>-651.79993015898799</v>
      </c>
      <c r="I73" s="154">
        <v>0</v>
      </c>
      <c r="J73" s="154">
        <v>-5993952</v>
      </c>
    </row>
    <row r="74" spans="1:10" ht="13.2">
      <c r="A74" s="151" t="s">
        <v>394</v>
      </c>
      <c r="B74" s="154">
        <v>13351</v>
      </c>
      <c r="C74" s="154">
        <v>50690.017</v>
      </c>
      <c r="D74" s="155">
        <v>1.1140000000000001</v>
      </c>
      <c r="E74" s="154">
        <v>56468.678937999997</v>
      </c>
      <c r="F74" s="154">
        <v>57157.571290293199</v>
      </c>
      <c r="G74" s="154">
        <v>4281.1453292107899</v>
      </c>
      <c r="H74" s="154">
        <v>-2309.08544518279</v>
      </c>
      <c r="I74" s="154">
        <v>0</v>
      </c>
      <c r="J74" s="154">
        <v>-30828600</v>
      </c>
    </row>
    <row r="75" spans="1:10" ht="13.2">
      <c r="A75" s="151" t="s">
        <v>395</v>
      </c>
      <c r="B75" s="154">
        <v>146214</v>
      </c>
      <c r="C75" s="154">
        <v>893419.73600000003</v>
      </c>
      <c r="D75" s="155">
        <v>1.167</v>
      </c>
      <c r="E75" s="154">
        <v>1042620.831912</v>
      </c>
      <c r="F75" s="154">
        <v>1055340.33466917</v>
      </c>
      <c r="G75" s="154">
        <v>7217.77897239096</v>
      </c>
      <c r="H75" s="154">
        <v>627.54819799738596</v>
      </c>
      <c r="I75" s="154">
        <v>91756332</v>
      </c>
      <c r="J75" s="154">
        <v>0</v>
      </c>
    </row>
    <row r="76" spans="1:10" ht="13.2">
      <c r="A76" s="151" t="s">
        <v>396</v>
      </c>
      <c r="B76" s="154">
        <v>7577</v>
      </c>
      <c r="C76" s="154">
        <v>39729.803999999996</v>
      </c>
      <c r="D76" s="155">
        <v>1.024</v>
      </c>
      <c r="E76" s="154">
        <v>40683.319296000001</v>
      </c>
      <c r="F76" s="154">
        <v>41179.637397574297</v>
      </c>
      <c r="G76" s="154">
        <v>5434.8208258643699</v>
      </c>
      <c r="H76" s="154">
        <v>-1155.4099485292099</v>
      </c>
      <c r="I76" s="154">
        <v>0</v>
      </c>
      <c r="J76" s="154">
        <v>-8754541</v>
      </c>
    </row>
    <row r="77" spans="1:10" ht="13.2">
      <c r="A77" s="151" t="s">
        <v>397</v>
      </c>
      <c r="B77" s="154">
        <v>31652</v>
      </c>
      <c r="C77" s="154">
        <v>262140.12299999999</v>
      </c>
      <c r="D77" s="155">
        <v>1.1120000000000001</v>
      </c>
      <c r="E77" s="154">
        <v>291499.81677600002</v>
      </c>
      <c r="F77" s="154">
        <v>295055.98274709203</v>
      </c>
      <c r="G77" s="154">
        <v>9321.8748498386394</v>
      </c>
      <c r="H77" s="154">
        <v>2731.64407544506</v>
      </c>
      <c r="I77" s="154">
        <v>86461998</v>
      </c>
      <c r="J77" s="154">
        <v>0</v>
      </c>
    </row>
    <row r="78" spans="1:10" ht="13.2">
      <c r="A78" s="151" t="s">
        <v>398</v>
      </c>
      <c r="B78" s="154">
        <v>11627</v>
      </c>
      <c r="C78" s="154">
        <v>79836.653999999995</v>
      </c>
      <c r="D78" s="155">
        <v>1.054</v>
      </c>
      <c r="E78" s="154">
        <v>84147.833316000004</v>
      </c>
      <c r="F78" s="154">
        <v>85174.398837341199</v>
      </c>
      <c r="G78" s="154">
        <v>7325.5696944475103</v>
      </c>
      <c r="H78" s="154">
        <v>735.33892005393295</v>
      </c>
      <c r="I78" s="154">
        <v>8549786</v>
      </c>
      <c r="J78" s="154">
        <v>0</v>
      </c>
    </row>
    <row r="79" spans="1:10" ht="13.2">
      <c r="A79" s="151" t="s">
        <v>399</v>
      </c>
      <c r="B79" s="154">
        <v>18725</v>
      </c>
      <c r="C79" s="154">
        <v>136704.867</v>
      </c>
      <c r="D79" s="155">
        <v>1.0760000000000001</v>
      </c>
      <c r="E79" s="154">
        <v>147094.436892</v>
      </c>
      <c r="F79" s="154">
        <v>148888.92251740399</v>
      </c>
      <c r="G79" s="154">
        <v>7951.3443266971199</v>
      </c>
      <c r="H79" s="154">
        <v>1361.11355230355</v>
      </c>
      <c r="I79" s="154">
        <v>25486851</v>
      </c>
      <c r="J79" s="154">
        <v>0</v>
      </c>
    </row>
    <row r="80" spans="1:10" ht="13.2">
      <c r="A80" s="151" t="s">
        <v>400</v>
      </c>
      <c r="B80" s="154">
        <v>14783</v>
      </c>
      <c r="C80" s="154">
        <v>97732.888000000006</v>
      </c>
      <c r="D80" s="155">
        <v>0.99299999999999999</v>
      </c>
      <c r="E80" s="154">
        <v>97048.757784000001</v>
      </c>
      <c r="F80" s="154">
        <v>98232.708751054801</v>
      </c>
      <c r="G80" s="154">
        <v>6644.9779308026</v>
      </c>
      <c r="H80" s="154">
        <v>54.747156409022899</v>
      </c>
      <c r="I80" s="154">
        <v>809327</v>
      </c>
      <c r="J80" s="154">
        <v>0</v>
      </c>
    </row>
    <row r="81" spans="1:10" ht="13.2">
      <c r="A81" s="151" t="s">
        <v>401</v>
      </c>
      <c r="B81" s="154">
        <v>27482</v>
      </c>
      <c r="C81" s="154">
        <v>179261.88</v>
      </c>
      <c r="D81" s="155">
        <v>1.046</v>
      </c>
      <c r="E81" s="154">
        <v>187507.92647999999</v>
      </c>
      <c r="F81" s="154">
        <v>189795.43840653601</v>
      </c>
      <c r="G81" s="154">
        <v>6906.1727096476397</v>
      </c>
      <c r="H81" s="154">
        <v>315.94193525406303</v>
      </c>
      <c r="I81" s="154">
        <v>8682716</v>
      </c>
      <c r="J81" s="154">
        <v>0</v>
      </c>
    </row>
    <row r="82" spans="1:10" ht="13.2">
      <c r="A82" s="151" t="s">
        <v>402</v>
      </c>
      <c r="B82" s="154">
        <v>34531</v>
      </c>
      <c r="C82" s="154">
        <v>248410.019</v>
      </c>
      <c r="D82" s="155">
        <v>1.0609999999999999</v>
      </c>
      <c r="E82" s="154">
        <v>263563.03015900002</v>
      </c>
      <c r="F82" s="154">
        <v>266778.37996420998</v>
      </c>
      <c r="G82" s="154">
        <v>7725.7646741829103</v>
      </c>
      <c r="H82" s="154">
        <v>1135.53389978933</v>
      </c>
      <c r="I82" s="154">
        <v>39211121</v>
      </c>
      <c r="J82" s="154">
        <v>0</v>
      </c>
    </row>
    <row r="83" spans="1:10" ht="18.75" customHeight="1">
      <c r="A83" s="145" t="s">
        <v>403</v>
      </c>
      <c r="B83" s="154"/>
      <c r="C83" s="154"/>
      <c r="D83" s="155"/>
      <c r="E83" s="154"/>
      <c r="F83" s="154"/>
      <c r="G83" s="154"/>
      <c r="H83" s="154"/>
      <c r="I83" s="154"/>
      <c r="J83" s="154"/>
    </row>
    <row r="84" spans="1:10" ht="13.2">
      <c r="A84" s="151" t="s">
        <v>404</v>
      </c>
      <c r="B84" s="154">
        <v>19997</v>
      </c>
      <c r="C84" s="154">
        <v>129604.61</v>
      </c>
      <c r="D84" s="155">
        <v>1.0629999999999999</v>
      </c>
      <c r="E84" s="154">
        <v>137769.70043</v>
      </c>
      <c r="F84" s="154">
        <v>139450.42848648899</v>
      </c>
      <c r="G84" s="154">
        <v>6973.5674594433603</v>
      </c>
      <c r="H84" s="154">
        <v>383.33668504977902</v>
      </c>
      <c r="I84" s="154">
        <v>7665584</v>
      </c>
      <c r="J84" s="154">
        <v>0</v>
      </c>
    </row>
    <row r="85" spans="1:10" ht="13.2">
      <c r="A85" s="151" t="s">
        <v>405</v>
      </c>
      <c r="B85" s="154">
        <v>8285</v>
      </c>
      <c r="C85" s="154">
        <v>52635.663</v>
      </c>
      <c r="D85" s="155">
        <v>1.1559999999999999</v>
      </c>
      <c r="E85" s="154">
        <v>60846.826428</v>
      </c>
      <c r="F85" s="154">
        <v>61589.130200213003</v>
      </c>
      <c r="G85" s="154">
        <v>7433.8117320715701</v>
      </c>
      <c r="H85" s="154">
        <v>843.58095767799705</v>
      </c>
      <c r="I85" s="154">
        <v>6989068</v>
      </c>
      <c r="J85" s="154">
        <v>0</v>
      </c>
    </row>
    <row r="86" spans="1:10" ht="13.2">
      <c r="A86" s="151" t="s">
        <v>406</v>
      </c>
      <c r="B86" s="154">
        <v>28271</v>
      </c>
      <c r="C86" s="154">
        <v>240785.81299999999</v>
      </c>
      <c r="D86" s="155">
        <v>1.0009999999999999</v>
      </c>
      <c r="E86" s="154">
        <v>241026.59881299999</v>
      </c>
      <c r="F86" s="154">
        <v>243967.01434501199</v>
      </c>
      <c r="G86" s="154">
        <v>8629.5855946026804</v>
      </c>
      <c r="H86" s="154">
        <v>2039.3548202091099</v>
      </c>
      <c r="I86" s="154">
        <v>57654600</v>
      </c>
      <c r="J86" s="154">
        <v>0</v>
      </c>
    </row>
    <row r="87" spans="1:10" ht="13.2">
      <c r="A87" s="151" t="s">
        <v>407</v>
      </c>
      <c r="B87" s="154">
        <v>10083</v>
      </c>
      <c r="C87" s="154">
        <v>76205.804999999993</v>
      </c>
      <c r="D87" s="155">
        <v>1</v>
      </c>
      <c r="E87" s="154">
        <v>76205.804999999993</v>
      </c>
      <c r="F87" s="154">
        <v>77135.481366654305</v>
      </c>
      <c r="G87" s="154">
        <v>7650.0526992615596</v>
      </c>
      <c r="H87" s="154">
        <v>1059.82192486798</v>
      </c>
      <c r="I87" s="154">
        <v>10686184</v>
      </c>
      <c r="J87" s="154">
        <v>0</v>
      </c>
    </row>
    <row r="88" spans="1:10" ht="13.2">
      <c r="A88" s="151" t="s">
        <v>408</v>
      </c>
      <c r="B88" s="154">
        <v>12093</v>
      </c>
      <c r="C88" s="154">
        <v>105012.886</v>
      </c>
      <c r="D88" s="155">
        <v>1.0609999999999999</v>
      </c>
      <c r="E88" s="154">
        <v>111418.67204600001</v>
      </c>
      <c r="F88" s="154">
        <v>112777.929470092</v>
      </c>
      <c r="G88" s="154">
        <v>9325.8851790368099</v>
      </c>
      <c r="H88" s="154">
        <v>2735.65440464324</v>
      </c>
      <c r="I88" s="154">
        <v>33082269</v>
      </c>
      <c r="J88" s="154">
        <v>0</v>
      </c>
    </row>
    <row r="89" spans="1:10" ht="13.2">
      <c r="A89" s="151" t="s">
        <v>409</v>
      </c>
      <c r="B89" s="154">
        <v>9187</v>
      </c>
      <c r="C89" s="154">
        <v>51083.398999999998</v>
      </c>
      <c r="D89" s="155">
        <v>1.2</v>
      </c>
      <c r="E89" s="154">
        <v>61300.078800000003</v>
      </c>
      <c r="F89" s="154">
        <v>62047.912046225902</v>
      </c>
      <c r="G89" s="154">
        <v>6753.8817945168003</v>
      </c>
      <c r="H89" s="154">
        <v>163.651020123227</v>
      </c>
      <c r="I89" s="154">
        <v>1503462</v>
      </c>
      <c r="J89" s="154">
        <v>0</v>
      </c>
    </row>
    <row r="90" spans="1:10" ht="13.2">
      <c r="A90" s="151" t="s">
        <v>410</v>
      </c>
      <c r="B90" s="154">
        <v>97555</v>
      </c>
      <c r="C90" s="154">
        <v>674910.51800000004</v>
      </c>
      <c r="D90" s="155">
        <v>1.038</v>
      </c>
      <c r="E90" s="154">
        <v>700557.11768400006</v>
      </c>
      <c r="F90" s="154">
        <v>709103.59778223198</v>
      </c>
      <c r="G90" s="154">
        <v>7268.7570886395597</v>
      </c>
      <c r="H90" s="154">
        <v>678.52631424598303</v>
      </c>
      <c r="I90" s="154">
        <v>66193635</v>
      </c>
      <c r="J90" s="154">
        <v>0</v>
      </c>
    </row>
    <row r="91" spans="1:10" ht="13.2">
      <c r="A91" s="151" t="s">
        <v>411</v>
      </c>
      <c r="B91" s="154">
        <v>17846</v>
      </c>
      <c r="C91" s="154">
        <v>107156.413</v>
      </c>
      <c r="D91" s="155">
        <v>1.0389999999999999</v>
      </c>
      <c r="E91" s="154">
        <v>111335.51310700001</v>
      </c>
      <c r="F91" s="154">
        <v>112693.75602963399</v>
      </c>
      <c r="G91" s="154">
        <v>6314.7907670982004</v>
      </c>
      <c r="H91" s="154">
        <v>-275.44000729537998</v>
      </c>
      <c r="I91" s="154">
        <v>0</v>
      </c>
      <c r="J91" s="154">
        <v>-4915502</v>
      </c>
    </row>
    <row r="92" spans="1:10" ht="18.75" customHeight="1">
      <c r="A92" s="145" t="s">
        <v>412</v>
      </c>
      <c r="B92" s="154"/>
      <c r="C92" s="154"/>
      <c r="D92" s="155"/>
      <c r="E92" s="154"/>
      <c r="F92" s="154"/>
      <c r="G92" s="154"/>
      <c r="H92" s="154"/>
      <c r="I92" s="154"/>
      <c r="J92" s="154"/>
    </row>
    <row r="93" spans="1:10" ht="13.2">
      <c r="A93" s="151" t="s">
        <v>413</v>
      </c>
      <c r="B93" s="154">
        <v>10713</v>
      </c>
      <c r="C93" s="154">
        <v>72581.695000000007</v>
      </c>
      <c r="D93" s="155">
        <v>1.0860000000000001</v>
      </c>
      <c r="E93" s="154">
        <v>78823.72077</v>
      </c>
      <c r="F93" s="154">
        <v>79785.334525430197</v>
      </c>
      <c r="G93" s="154">
        <v>7447.5249253645297</v>
      </c>
      <c r="H93" s="154">
        <v>857.29415097094795</v>
      </c>
      <c r="I93" s="154">
        <v>9184192</v>
      </c>
      <c r="J93" s="154">
        <v>0</v>
      </c>
    </row>
    <row r="94" spans="1:10" ht="13.2">
      <c r="A94" s="151" t="s">
        <v>414</v>
      </c>
      <c r="B94" s="154">
        <v>9010</v>
      </c>
      <c r="C94" s="154">
        <v>71528.376999999993</v>
      </c>
      <c r="D94" s="155">
        <v>1.1559999999999999</v>
      </c>
      <c r="E94" s="154">
        <v>82686.803811999998</v>
      </c>
      <c r="F94" s="154">
        <v>83695.545433956402</v>
      </c>
      <c r="G94" s="154">
        <v>9289.1837329585396</v>
      </c>
      <c r="H94" s="154">
        <v>2698.9529585649602</v>
      </c>
      <c r="I94" s="154">
        <v>24317566</v>
      </c>
      <c r="J94" s="154">
        <v>0</v>
      </c>
    </row>
    <row r="95" spans="1:10" ht="13.2">
      <c r="A95" s="151" t="s">
        <v>415</v>
      </c>
      <c r="B95" s="154">
        <v>13805</v>
      </c>
      <c r="C95" s="154">
        <v>131069.11599999999</v>
      </c>
      <c r="D95" s="155">
        <v>1.038</v>
      </c>
      <c r="E95" s="154">
        <v>136049.74240799999</v>
      </c>
      <c r="F95" s="154">
        <v>137709.48775425201</v>
      </c>
      <c r="G95" s="154">
        <v>9975.33413649053</v>
      </c>
      <c r="H95" s="154">
        <v>3385.1033620969602</v>
      </c>
      <c r="I95" s="154">
        <v>46731352</v>
      </c>
      <c r="J95" s="154">
        <v>0</v>
      </c>
    </row>
    <row r="96" spans="1:10" ht="13.2">
      <c r="A96" s="151" t="s">
        <v>416</v>
      </c>
      <c r="B96" s="154">
        <v>5426</v>
      </c>
      <c r="C96" s="154">
        <v>26911.867999999999</v>
      </c>
      <c r="D96" s="155">
        <v>1.4750000000000001</v>
      </c>
      <c r="E96" s="154">
        <v>39695.005299999997</v>
      </c>
      <c r="F96" s="154">
        <v>40179.2664176619</v>
      </c>
      <c r="G96" s="154">
        <v>7404.9514223483102</v>
      </c>
      <c r="H96" s="154">
        <v>814.72064795473204</v>
      </c>
      <c r="I96" s="154">
        <v>4420674</v>
      </c>
      <c r="J96" s="154">
        <v>0</v>
      </c>
    </row>
    <row r="97" spans="1:10" ht="13.2">
      <c r="A97" s="151" t="s">
        <v>417</v>
      </c>
      <c r="B97" s="154">
        <v>72325</v>
      </c>
      <c r="C97" s="154">
        <v>650014.85699999996</v>
      </c>
      <c r="D97" s="155">
        <v>0.97699999999999998</v>
      </c>
      <c r="E97" s="154">
        <v>635064.515289</v>
      </c>
      <c r="F97" s="154">
        <v>642812.01524868095</v>
      </c>
      <c r="G97" s="154">
        <v>8887.8259972164706</v>
      </c>
      <c r="H97" s="154">
        <v>2297.5952228228898</v>
      </c>
      <c r="I97" s="154">
        <v>166173574</v>
      </c>
      <c r="J97" s="154">
        <v>0</v>
      </c>
    </row>
    <row r="98" spans="1:10" ht="13.2">
      <c r="A98" s="151" t="s">
        <v>418</v>
      </c>
      <c r="B98" s="154">
        <v>13118</v>
      </c>
      <c r="C98" s="154">
        <v>107502.041</v>
      </c>
      <c r="D98" s="155">
        <v>1.153</v>
      </c>
      <c r="E98" s="154">
        <v>123949.853273</v>
      </c>
      <c r="F98" s="154">
        <v>125461.98544243501</v>
      </c>
      <c r="G98" s="154">
        <v>9564.1092729405991</v>
      </c>
      <c r="H98" s="154">
        <v>2973.8784985470302</v>
      </c>
      <c r="I98" s="154">
        <v>39011338</v>
      </c>
      <c r="J98" s="154">
        <v>0</v>
      </c>
    </row>
    <row r="99" spans="1:10" ht="13.2">
      <c r="A99" s="151" t="s">
        <v>419</v>
      </c>
      <c r="B99" s="154">
        <v>16163</v>
      </c>
      <c r="C99" s="154">
        <v>115684.38800000001</v>
      </c>
      <c r="D99" s="155">
        <v>1.0529999999999999</v>
      </c>
      <c r="E99" s="154">
        <v>121815.66056400001</v>
      </c>
      <c r="F99" s="154">
        <v>123301.756547301</v>
      </c>
      <c r="G99" s="154">
        <v>7628.6429838087697</v>
      </c>
      <c r="H99" s="154">
        <v>1038.4122094152001</v>
      </c>
      <c r="I99" s="154">
        <v>16783857</v>
      </c>
      <c r="J99" s="154">
        <v>0</v>
      </c>
    </row>
    <row r="100" spans="1:10" ht="13.2">
      <c r="A100" s="151" t="s">
        <v>420</v>
      </c>
      <c r="B100" s="154">
        <v>20101</v>
      </c>
      <c r="C100" s="154">
        <v>171113.7</v>
      </c>
      <c r="D100" s="155">
        <v>1.01</v>
      </c>
      <c r="E100" s="154">
        <v>172824.837</v>
      </c>
      <c r="F100" s="154">
        <v>174933.22187343301</v>
      </c>
      <c r="G100" s="154">
        <v>8702.7123960714907</v>
      </c>
      <c r="H100" s="154">
        <v>2112.48162167791</v>
      </c>
      <c r="I100" s="154">
        <v>42462993</v>
      </c>
      <c r="J100" s="154">
        <v>0</v>
      </c>
    </row>
    <row r="101" spans="1:10" ht="13.2">
      <c r="A101" s="151" t="s">
        <v>421</v>
      </c>
      <c r="B101" s="154">
        <v>26930</v>
      </c>
      <c r="C101" s="154">
        <v>174765.78400000001</v>
      </c>
      <c r="D101" s="155">
        <v>1.0369999999999999</v>
      </c>
      <c r="E101" s="154">
        <v>181232.11800799999</v>
      </c>
      <c r="F101" s="154">
        <v>183443.067908611</v>
      </c>
      <c r="G101" s="154">
        <v>6811.8480471077301</v>
      </c>
      <c r="H101" s="154">
        <v>221.617272714151</v>
      </c>
      <c r="I101" s="154">
        <v>5968153</v>
      </c>
      <c r="J101" s="154">
        <v>0</v>
      </c>
    </row>
    <row r="102" spans="1:10" ht="13.2">
      <c r="A102" s="151" t="s">
        <v>422</v>
      </c>
      <c r="B102" s="154">
        <v>6972</v>
      </c>
      <c r="C102" s="154">
        <v>47798.12</v>
      </c>
      <c r="D102" s="155">
        <v>0.99099999999999999</v>
      </c>
      <c r="E102" s="154">
        <v>47367.93692</v>
      </c>
      <c r="F102" s="154">
        <v>47945.804334322303</v>
      </c>
      <c r="G102" s="154">
        <v>6876.9082521976798</v>
      </c>
      <c r="H102" s="154">
        <v>286.67747780410599</v>
      </c>
      <c r="I102" s="154">
        <v>1998715</v>
      </c>
      <c r="J102" s="154">
        <v>0</v>
      </c>
    </row>
    <row r="103" spans="1:10" ht="13.2">
      <c r="A103" s="151" t="s">
        <v>423</v>
      </c>
      <c r="B103" s="154">
        <v>15407</v>
      </c>
      <c r="C103" s="154">
        <v>118022.22100000001</v>
      </c>
      <c r="D103" s="155">
        <v>1.079</v>
      </c>
      <c r="E103" s="154">
        <v>127345.976459</v>
      </c>
      <c r="F103" s="154">
        <v>128899.539795841</v>
      </c>
      <c r="G103" s="154">
        <v>8366.2971244136406</v>
      </c>
      <c r="H103" s="154">
        <v>1776.0663500200601</v>
      </c>
      <c r="I103" s="154">
        <v>27363854</v>
      </c>
      <c r="J103" s="154">
        <v>0</v>
      </c>
    </row>
    <row r="104" spans="1:10" ht="13.2">
      <c r="A104" s="151" t="s">
        <v>424</v>
      </c>
      <c r="B104" s="154">
        <v>36376</v>
      </c>
      <c r="C104" s="154">
        <v>298914.125</v>
      </c>
      <c r="D104" s="155">
        <v>0.96899999999999997</v>
      </c>
      <c r="E104" s="154">
        <v>289647.78712499997</v>
      </c>
      <c r="F104" s="154">
        <v>293181.35917169403</v>
      </c>
      <c r="G104" s="154">
        <v>8059.7470632200902</v>
      </c>
      <c r="H104" s="154">
        <v>1469.5162888265199</v>
      </c>
      <c r="I104" s="154">
        <v>53455125</v>
      </c>
      <c r="J104" s="154">
        <v>0</v>
      </c>
    </row>
    <row r="105" spans="1:10" ht="18.75" customHeight="1">
      <c r="A105" s="145" t="s">
        <v>425</v>
      </c>
      <c r="B105" s="154"/>
      <c r="C105" s="154"/>
      <c r="D105" s="155"/>
      <c r="E105" s="154"/>
      <c r="F105" s="154"/>
      <c r="G105" s="154"/>
      <c r="H105" s="154"/>
      <c r="I105" s="154"/>
      <c r="J105" s="154"/>
    </row>
    <row r="106" spans="1:10" ht="13.2">
      <c r="A106" s="151" t="s">
        <v>426</v>
      </c>
      <c r="B106" s="154">
        <v>61023</v>
      </c>
      <c r="C106" s="154">
        <v>440175.23200000002</v>
      </c>
      <c r="D106" s="155">
        <v>0.91900000000000004</v>
      </c>
      <c r="E106" s="154">
        <v>404521.03820800001</v>
      </c>
      <c r="F106" s="154">
        <v>409456.01198114501</v>
      </c>
      <c r="G106" s="154">
        <v>6709.8636904305804</v>
      </c>
      <c r="H106" s="154">
        <v>119.632916037006</v>
      </c>
      <c r="I106" s="154">
        <v>7300359</v>
      </c>
      <c r="J106" s="154">
        <v>0</v>
      </c>
    </row>
    <row r="107" spans="1:10" ht="18.75" customHeight="1">
      <c r="A107" s="145" t="s">
        <v>427</v>
      </c>
      <c r="B107" s="154"/>
      <c r="C107" s="154"/>
      <c r="D107" s="155"/>
      <c r="E107" s="154"/>
      <c r="F107" s="154"/>
      <c r="G107" s="154"/>
      <c r="H107" s="154"/>
      <c r="I107" s="154"/>
      <c r="J107" s="154"/>
    </row>
    <row r="108" spans="1:10" ht="13.2">
      <c r="A108" s="151" t="s">
        <v>428</v>
      </c>
      <c r="B108" s="154">
        <v>31919</v>
      </c>
      <c r="C108" s="154">
        <v>294128.342</v>
      </c>
      <c r="D108" s="155">
        <v>0.98</v>
      </c>
      <c r="E108" s="154">
        <v>288245.77516000002</v>
      </c>
      <c r="F108" s="154">
        <v>291762.24329460203</v>
      </c>
      <c r="G108" s="154">
        <v>9140.7075188634408</v>
      </c>
      <c r="H108" s="154">
        <v>2550.47674446986</v>
      </c>
      <c r="I108" s="154">
        <v>81408667</v>
      </c>
      <c r="J108" s="154">
        <v>0</v>
      </c>
    </row>
    <row r="109" spans="1:10" ht="13.2">
      <c r="A109" s="151" t="s">
        <v>429</v>
      </c>
      <c r="B109" s="154">
        <v>66319</v>
      </c>
      <c r="C109" s="154">
        <v>490028.25400000002</v>
      </c>
      <c r="D109" s="155">
        <v>1.1519999999999999</v>
      </c>
      <c r="E109" s="154">
        <v>564512.54860800004</v>
      </c>
      <c r="F109" s="154">
        <v>571399.34647229197</v>
      </c>
      <c r="G109" s="154">
        <v>8615.9222315217594</v>
      </c>
      <c r="H109" s="154">
        <v>2025.69145712819</v>
      </c>
      <c r="I109" s="154">
        <v>134341832</v>
      </c>
      <c r="J109" s="154">
        <v>0</v>
      </c>
    </row>
    <row r="110" spans="1:10" ht="13.2">
      <c r="A110" s="151" t="s">
        <v>430</v>
      </c>
      <c r="B110" s="154">
        <v>13029</v>
      </c>
      <c r="C110" s="154">
        <v>97173.171000000002</v>
      </c>
      <c r="D110" s="155">
        <v>1.1519999999999999</v>
      </c>
      <c r="E110" s="154">
        <v>111943.492992</v>
      </c>
      <c r="F110" s="154">
        <v>113309.15299435001</v>
      </c>
      <c r="G110" s="154">
        <v>8696.6883870097608</v>
      </c>
      <c r="H110" s="154">
        <v>2106.4576126161801</v>
      </c>
      <c r="I110" s="154">
        <v>27445036</v>
      </c>
      <c r="J110" s="154">
        <v>0</v>
      </c>
    </row>
    <row r="111" spans="1:10" ht="13.2">
      <c r="A111" s="151" t="s">
        <v>431</v>
      </c>
      <c r="B111" s="154">
        <v>28921</v>
      </c>
      <c r="C111" s="154">
        <v>227014.17199999999</v>
      </c>
      <c r="D111" s="155">
        <v>0.93300000000000005</v>
      </c>
      <c r="E111" s="154">
        <v>211804.222476</v>
      </c>
      <c r="F111" s="154">
        <v>214388.13822878999</v>
      </c>
      <c r="G111" s="154">
        <v>7412.8881514743498</v>
      </c>
      <c r="H111" s="154">
        <v>822.65737708077597</v>
      </c>
      <c r="I111" s="154">
        <v>23792074</v>
      </c>
      <c r="J111" s="154">
        <v>0</v>
      </c>
    </row>
    <row r="112" spans="1:10" ht="13.2">
      <c r="A112" s="151" t="s">
        <v>432</v>
      </c>
      <c r="B112" s="154">
        <v>17452</v>
      </c>
      <c r="C112" s="154">
        <v>139617.77100000001</v>
      </c>
      <c r="D112" s="155">
        <v>0.95599999999999996</v>
      </c>
      <c r="E112" s="154">
        <v>133474.589076</v>
      </c>
      <c r="F112" s="154">
        <v>135102.91871588599</v>
      </c>
      <c r="G112" s="154">
        <v>7741.4003389803902</v>
      </c>
      <c r="H112" s="154">
        <v>1151.1695645868101</v>
      </c>
      <c r="I112" s="154">
        <v>20090211</v>
      </c>
      <c r="J112" s="154">
        <v>0</v>
      </c>
    </row>
    <row r="113" spans="1:10" ht="18.75" customHeight="1">
      <c r="A113" s="145" t="s">
        <v>433</v>
      </c>
      <c r="B113" s="154"/>
      <c r="C113" s="154"/>
      <c r="D113" s="155"/>
      <c r="E113" s="154"/>
      <c r="F113" s="154"/>
      <c r="G113" s="154"/>
      <c r="H113" s="154"/>
      <c r="I113" s="154"/>
      <c r="J113" s="154"/>
    </row>
    <row r="114" spans="1:10" ht="13.2">
      <c r="A114" s="151" t="s">
        <v>434</v>
      </c>
      <c r="B114" s="154">
        <v>15977</v>
      </c>
      <c r="C114" s="154">
        <v>88154.096999999994</v>
      </c>
      <c r="D114" s="155">
        <v>0.91600000000000004</v>
      </c>
      <c r="E114" s="154">
        <v>80749.152851999999</v>
      </c>
      <c r="F114" s="154">
        <v>81734.256008299693</v>
      </c>
      <c r="G114" s="154">
        <v>5115.7448837891798</v>
      </c>
      <c r="H114" s="154">
        <v>-1474.4858906044001</v>
      </c>
      <c r="I114" s="154">
        <v>0</v>
      </c>
      <c r="J114" s="154">
        <v>-23557861</v>
      </c>
    </row>
    <row r="115" spans="1:10" ht="13.2">
      <c r="A115" s="151" t="s">
        <v>435</v>
      </c>
      <c r="B115" s="154">
        <v>12490</v>
      </c>
      <c r="C115" s="154">
        <v>76844.483999999997</v>
      </c>
      <c r="D115" s="155">
        <v>1.0109999999999999</v>
      </c>
      <c r="E115" s="154">
        <v>77689.773323999994</v>
      </c>
      <c r="F115" s="154">
        <v>78637.553433271896</v>
      </c>
      <c r="G115" s="154">
        <v>6296.0411075477896</v>
      </c>
      <c r="H115" s="154">
        <v>-294.18966684578697</v>
      </c>
      <c r="I115" s="154">
        <v>0</v>
      </c>
      <c r="J115" s="154">
        <v>-3674429</v>
      </c>
    </row>
    <row r="116" spans="1:10" ht="13.2">
      <c r="A116" s="151" t="s">
        <v>436</v>
      </c>
      <c r="B116" s="154">
        <v>19904</v>
      </c>
      <c r="C116" s="154">
        <v>69265.619000000006</v>
      </c>
      <c r="D116" s="155">
        <v>0.93300000000000005</v>
      </c>
      <c r="E116" s="154">
        <v>64624.822526999997</v>
      </c>
      <c r="F116" s="154">
        <v>65413.216143504404</v>
      </c>
      <c r="G116" s="154">
        <v>3286.4356985281602</v>
      </c>
      <c r="H116" s="154">
        <v>-3303.7950758654201</v>
      </c>
      <c r="I116" s="154">
        <v>0</v>
      </c>
      <c r="J116" s="154">
        <v>-65758737</v>
      </c>
    </row>
    <row r="117" spans="1:10" ht="13.2">
      <c r="A117" s="151" t="s">
        <v>437</v>
      </c>
      <c r="B117" s="154">
        <v>15857</v>
      </c>
      <c r="C117" s="154">
        <v>57482.036</v>
      </c>
      <c r="D117" s="155">
        <v>1.1120000000000001</v>
      </c>
      <c r="E117" s="154">
        <v>63920.024032000001</v>
      </c>
      <c r="F117" s="154">
        <v>64699.819425520604</v>
      </c>
      <c r="G117" s="154">
        <v>4080.2055512089701</v>
      </c>
      <c r="H117" s="154">
        <v>-2510.0252231846098</v>
      </c>
      <c r="I117" s="154">
        <v>0</v>
      </c>
      <c r="J117" s="154">
        <v>-39801470</v>
      </c>
    </row>
    <row r="118" spans="1:10" ht="13.2">
      <c r="A118" s="151" t="s">
        <v>438</v>
      </c>
      <c r="B118" s="154">
        <v>34833</v>
      </c>
      <c r="C118" s="154">
        <v>335837.97100000002</v>
      </c>
      <c r="D118" s="155">
        <v>0.873</v>
      </c>
      <c r="E118" s="154">
        <v>293186.54868299997</v>
      </c>
      <c r="F118" s="154">
        <v>296763.29202074901</v>
      </c>
      <c r="G118" s="154">
        <v>8519.6018723839097</v>
      </c>
      <c r="H118" s="154">
        <v>1929.3710979903301</v>
      </c>
      <c r="I118" s="154">
        <v>67205783</v>
      </c>
      <c r="J118" s="154">
        <v>0</v>
      </c>
    </row>
    <row r="119" spans="1:10" ht="13.2">
      <c r="A119" s="151" t="s">
        <v>439</v>
      </c>
      <c r="B119" s="154">
        <v>151404</v>
      </c>
      <c r="C119" s="154">
        <v>776511.81299999997</v>
      </c>
      <c r="D119" s="155">
        <v>1.0429999999999999</v>
      </c>
      <c r="E119" s="154">
        <v>809901.82095900003</v>
      </c>
      <c r="F119" s="154">
        <v>819782.25700000604</v>
      </c>
      <c r="G119" s="154">
        <v>5414.5349990753602</v>
      </c>
      <c r="H119" s="154">
        <v>-1175.6957753182201</v>
      </c>
      <c r="I119" s="154">
        <v>0</v>
      </c>
      <c r="J119" s="154">
        <v>-178005043</v>
      </c>
    </row>
    <row r="120" spans="1:10" ht="13.2">
      <c r="A120" s="151" t="s">
        <v>440</v>
      </c>
      <c r="B120" s="154">
        <v>52165</v>
      </c>
      <c r="C120" s="154">
        <v>393356.44099999999</v>
      </c>
      <c r="D120" s="155">
        <v>1.0109999999999999</v>
      </c>
      <c r="E120" s="154">
        <v>397683.36185099999</v>
      </c>
      <c r="F120" s="154">
        <v>402534.91906405601</v>
      </c>
      <c r="G120" s="154">
        <v>7716.5708629168203</v>
      </c>
      <c r="H120" s="154">
        <v>1126.34008852325</v>
      </c>
      <c r="I120" s="154">
        <v>58755531</v>
      </c>
      <c r="J120" s="154">
        <v>0</v>
      </c>
    </row>
    <row r="121" spans="1:10" ht="13.2">
      <c r="A121" s="151" t="s">
        <v>441</v>
      </c>
      <c r="B121" s="154">
        <v>28199</v>
      </c>
      <c r="C121" s="154">
        <v>159644.008</v>
      </c>
      <c r="D121" s="155">
        <v>0.91700000000000004</v>
      </c>
      <c r="E121" s="154">
        <v>146393.55533599999</v>
      </c>
      <c r="F121" s="154">
        <v>148179.49052330499</v>
      </c>
      <c r="G121" s="154">
        <v>5254.7782021810999</v>
      </c>
      <c r="H121" s="154">
        <v>-1335.4525722124799</v>
      </c>
      <c r="I121" s="154">
        <v>0</v>
      </c>
      <c r="J121" s="154">
        <v>-37658427</v>
      </c>
    </row>
    <row r="122" spans="1:10" ht="13.2">
      <c r="A122" s="151" t="s">
        <v>442</v>
      </c>
      <c r="B122" s="154">
        <v>15555</v>
      </c>
      <c r="C122" s="154">
        <v>107575.894</v>
      </c>
      <c r="D122" s="155">
        <v>0.94199999999999995</v>
      </c>
      <c r="E122" s="154">
        <v>101336.492148</v>
      </c>
      <c r="F122" s="154">
        <v>102572.751535715</v>
      </c>
      <c r="G122" s="154">
        <v>6594.19810579976</v>
      </c>
      <c r="H122" s="154">
        <v>3.9673314061792602</v>
      </c>
      <c r="I122" s="154">
        <v>61712</v>
      </c>
      <c r="J122" s="154">
        <v>0</v>
      </c>
    </row>
    <row r="123" spans="1:10" ht="13.2">
      <c r="A123" s="151" t="s">
        <v>443</v>
      </c>
      <c r="B123" s="154">
        <v>17428</v>
      </c>
      <c r="C123" s="154">
        <v>97792.217000000004</v>
      </c>
      <c r="D123" s="155">
        <v>0.99099999999999999</v>
      </c>
      <c r="E123" s="154">
        <v>96912.087046999994</v>
      </c>
      <c r="F123" s="154">
        <v>98094.3706928553</v>
      </c>
      <c r="G123" s="154">
        <v>5628.55007418266</v>
      </c>
      <c r="H123" s="154">
        <v>-961.68070021092103</v>
      </c>
      <c r="I123" s="154">
        <v>0</v>
      </c>
      <c r="J123" s="154">
        <v>-16760171</v>
      </c>
    </row>
    <row r="124" spans="1:10" ht="13.2">
      <c r="A124" s="151" t="s">
        <v>444</v>
      </c>
      <c r="B124" s="154">
        <v>17727</v>
      </c>
      <c r="C124" s="154">
        <v>121796.75199999999</v>
      </c>
      <c r="D124" s="155">
        <v>1.01</v>
      </c>
      <c r="E124" s="154">
        <v>123014.71952</v>
      </c>
      <c r="F124" s="154">
        <v>124515.44348044301</v>
      </c>
      <c r="G124" s="154">
        <v>7024.0561561709901</v>
      </c>
      <c r="H124" s="154">
        <v>433.82538177740798</v>
      </c>
      <c r="I124" s="154">
        <v>7690423</v>
      </c>
      <c r="J124" s="154">
        <v>0</v>
      </c>
    </row>
    <row r="125" spans="1:10" ht="13.2">
      <c r="A125" s="151" t="s">
        <v>445</v>
      </c>
      <c r="B125" s="154">
        <v>86361</v>
      </c>
      <c r="C125" s="154">
        <v>665901.38500000001</v>
      </c>
      <c r="D125" s="155">
        <v>1.0329999999999999</v>
      </c>
      <c r="E125" s="154">
        <v>687876.13070500002</v>
      </c>
      <c r="F125" s="154">
        <v>696267.90849544597</v>
      </c>
      <c r="G125" s="154">
        <v>8062.2955789702</v>
      </c>
      <c r="H125" s="154">
        <v>1472.06480457663</v>
      </c>
      <c r="I125" s="154">
        <v>127128989</v>
      </c>
      <c r="J125" s="154">
        <v>0</v>
      </c>
    </row>
    <row r="126" spans="1:10" ht="13.2">
      <c r="A126" s="151" t="s">
        <v>446</v>
      </c>
      <c r="B126" s="154">
        <v>32371</v>
      </c>
      <c r="C126" s="154">
        <v>146789.889</v>
      </c>
      <c r="D126" s="155">
        <v>0.99399999999999999</v>
      </c>
      <c r="E126" s="154">
        <v>145909.14966600001</v>
      </c>
      <c r="F126" s="154">
        <v>147689.17532314101</v>
      </c>
      <c r="G126" s="154">
        <v>4562.39150236759</v>
      </c>
      <c r="H126" s="154">
        <v>-2027.8392720259901</v>
      </c>
      <c r="I126" s="154">
        <v>0</v>
      </c>
      <c r="J126" s="154">
        <v>-65643185</v>
      </c>
    </row>
    <row r="127" spans="1:10" ht="13.2">
      <c r="A127" s="151" t="s">
        <v>447</v>
      </c>
      <c r="B127" s="154">
        <v>47120</v>
      </c>
      <c r="C127" s="154">
        <v>271277.32299999997</v>
      </c>
      <c r="D127" s="155">
        <v>1.034</v>
      </c>
      <c r="E127" s="154">
        <v>280500.75198200002</v>
      </c>
      <c r="F127" s="154">
        <v>283922.73433552799</v>
      </c>
      <c r="G127" s="154">
        <v>6025.5249222310804</v>
      </c>
      <c r="H127" s="154">
        <v>-564.70585216250095</v>
      </c>
      <c r="I127" s="154">
        <v>0</v>
      </c>
      <c r="J127" s="154">
        <v>-26608940</v>
      </c>
    </row>
    <row r="128" spans="1:10" ht="13.2">
      <c r="A128" s="151" t="s">
        <v>448</v>
      </c>
      <c r="B128" s="154">
        <v>24583</v>
      </c>
      <c r="C128" s="154">
        <v>91100.89</v>
      </c>
      <c r="D128" s="155">
        <v>1.0249999999999999</v>
      </c>
      <c r="E128" s="154">
        <v>93378.412249999994</v>
      </c>
      <c r="F128" s="154">
        <v>94517.586660985195</v>
      </c>
      <c r="G128" s="154">
        <v>3844.8353195698301</v>
      </c>
      <c r="H128" s="154">
        <v>-2745.3954548237398</v>
      </c>
      <c r="I128" s="154">
        <v>0</v>
      </c>
      <c r="J128" s="154">
        <v>-67490056</v>
      </c>
    </row>
    <row r="129" spans="1:10" ht="13.2">
      <c r="A129" s="151" t="s">
        <v>449</v>
      </c>
      <c r="B129" s="154">
        <v>130375</v>
      </c>
      <c r="C129" s="154">
        <v>838682.73400000005</v>
      </c>
      <c r="D129" s="155">
        <v>1.0569999999999999</v>
      </c>
      <c r="E129" s="154">
        <v>886487.64983799995</v>
      </c>
      <c r="F129" s="154">
        <v>897302.39836516697</v>
      </c>
      <c r="G129" s="154">
        <v>6882.4728541911199</v>
      </c>
      <c r="H129" s="154">
        <v>292.242079797538</v>
      </c>
      <c r="I129" s="154">
        <v>38101061</v>
      </c>
      <c r="J129" s="154">
        <v>0</v>
      </c>
    </row>
    <row r="130" spans="1:10" ht="13.2">
      <c r="A130" s="151" t="s">
        <v>450</v>
      </c>
      <c r="B130" s="154">
        <v>362893</v>
      </c>
      <c r="C130" s="154">
        <v>1931981.87</v>
      </c>
      <c r="D130" s="155">
        <v>1.103</v>
      </c>
      <c r="E130" s="154">
        <v>2130976.0026099999</v>
      </c>
      <c r="F130" s="154">
        <v>2156972.9463800201</v>
      </c>
      <c r="G130" s="154">
        <v>5943.8262693962697</v>
      </c>
      <c r="H130" s="154">
        <v>-646.40450499731196</v>
      </c>
      <c r="I130" s="154">
        <v>0</v>
      </c>
      <c r="J130" s="154">
        <v>-234575670</v>
      </c>
    </row>
    <row r="131" spans="1:10" ht="13.2">
      <c r="A131" s="151" t="s">
        <v>451</v>
      </c>
      <c r="B131" s="154">
        <v>13085</v>
      </c>
      <c r="C131" s="154">
        <v>82315.695000000007</v>
      </c>
      <c r="D131" s="155">
        <v>0.91400000000000003</v>
      </c>
      <c r="E131" s="154">
        <v>75236.545230000003</v>
      </c>
      <c r="F131" s="154">
        <v>76154.397065684301</v>
      </c>
      <c r="G131" s="154">
        <v>5819.9768487339898</v>
      </c>
      <c r="H131" s="154">
        <v>-770.25392565958498</v>
      </c>
      <c r="I131" s="154">
        <v>0</v>
      </c>
      <c r="J131" s="154">
        <v>-10078773</v>
      </c>
    </row>
    <row r="132" spans="1:10" ht="13.2">
      <c r="A132" s="151" t="s">
        <v>452</v>
      </c>
      <c r="B132" s="154">
        <v>7319</v>
      </c>
      <c r="C132" s="154">
        <v>39466.726000000002</v>
      </c>
      <c r="D132" s="155">
        <v>0.85299999999999998</v>
      </c>
      <c r="E132" s="154">
        <v>33665.117277999998</v>
      </c>
      <c r="F132" s="154">
        <v>34075.816488040502</v>
      </c>
      <c r="G132" s="154">
        <v>4655.8022254461703</v>
      </c>
      <c r="H132" s="154">
        <v>-1934.42854894741</v>
      </c>
      <c r="I132" s="154">
        <v>0</v>
      </c>
      <c r="J132" s="154">
        <v>-14158083</v>
      </c>
    </row>
    <row r="133" spans="1:10" ht="13.2">
      <c r="A133" s="151" t="s">
        <v>453</v>
      </c>
      <c r="B133" s="154">
        <v>18967</v>
      </c>
      <c r="C133" s="154">
        <v>126751.359</v>
      </c>
      <c r="D133" s="155">
        <v>1</v>
      </c>
      <c r="E133" s="154">
        <v>126751.359</v>
      </c>
      <c r="F133" s="154">
        <v>128297.668272681</v>
      </c>
      <c r="G133" s="154">
        <v>6764.2573033521903</v>
      </c>
      <c r="H133" s="154">
        <v>174.02652895860999</v>
      </c>
      <c r="I133" s="154">
        <v>3300761</v>
      </c>
      <c r="J133" s="154">
        <v>0</v>
      </c>
    </row>
    <row r="134" spans="1:10" ht="13.2">
      <c r="A134" s="151" t="s">
        <v>454</v>
      </c>
      <c r="B134" s="154">
        <v>19373</v>
      </c>
      <c r="C134" s="154">
        <v>103373.336</v>
      </c>
      <c r="D134" s="155">
        <v>1.1299999999999999</v>
      </c>
      <c r="E134" s="154">
        <v>116811.86968</v>
      </c>
      <c r="F134" s="154">
        <v>118236.921676842</v>
      </c>
      <c r="G134" s="154">
        <v>6103.1808019843002</v>
      </c>
      <c r="H134" s="154">
        <v>-487.04997240927202</v>
      </c>
      <c r="I134" s="154">
        <v>0</v>
      </c>
      <c r="J134" s="154">
        <v>-9435619</v>
      </c>
    </row>
    <row r="135" spans="1:10" ht="13.2">
      <c r="A135" s="151" t="s">
        <v>455</v>
      </c>
      <c r="B135" s="154">
        <v>16903</v>
      </c>
      <c r="C135" s="154">
        <v>88115.872000000003</v>
      </c>
      <c r="D135" s="155">
        <v>1.008</v>
      </c>
      <c r="E135" s="154">
        <v>88820.798976000005</v>
      </c>
      <c r="F135" s="154">
        <v>89904.372565641097</v>
      </c>
      <c r="G135" s="154">
        <v>5318.8411859220896</v>
      </c>
      <c r="H135" s="154">
        <v>-1271.38958847149</v>
      </c>
      <c r="I135" s="154">
        <v>0</v>
      </c>
      <c r="J135" s="154">
        <v>-21490298</v>
      </c>
    </row>
    <row r="136" spans="1:10" ht="13.2">
      <c r="A136" s="151" t="s">
        <v>456</v>
      </c>
      <c r="B136" s="154">
        <v>27171</v>
      </c>
      <c r="C136" s="154">
        <v>108065.717</v>
      </c>
      <c r="D136" s="155">
        <v>0.91700000000000004</v>
      </c>
      <c r="E136" s="154">
        <v>99096.262489000001</v>
      </c>
      <c r="F136" s="154">
        <v>100305.192087733</v>
      </c>
      <c r="G136" s="154">
        <v>3691.6268112227499</v>
      </c>
      <c r="H136" s="154">
        <v>-2898.60396317083</v>
      </c>
      <c r="I136" s="154">
        <v>0</v>
      </c>
      <c r="J136" s="154">
        <v>-78757968</v>
      </c>
    </row>
    <row r="137" spans="1:10" ht="13.2">
      <c r="A137" s="151" t="s">
        <v>457</v>
      </c>
      <c r="B137" s="154">
        <v>14507</v>
      </c>
      <c r="C137" s="154">
        <v>81766.607000000004</v>
      </c>
      <c r="D137" s="155">
        <v>0.97699999999999998</v>
      </c>
      <c r="E137" s="154">
        <v>79885.975038999997</v>
      </c>
      <c r="F137" s="154">
        <v>80860.547816243095</v>
      </c>
      <c r="G137" s="154">
        <v>5573.8986569409999</v>
      </c>
      <c r="H137" s="154">
        <v>-1016.33211745258</v>
      </c>
      <c r="I137" s="154">
        <v>0</v>
      </c>
      <c r="J137" s="154">
        <v>-14743930</v>
      </c>
    </row>
    <row r="138" spans="1:10" ht="13.2">
      <c r="A138" s="151" t="s">
        <v>458</v>
      </c>
      <c r="B138" s="154">
        <v>23434</v>
      </c>
      <c r="C138" s="154">
        <v>86697.698000000004</v>
      </c>
      <c r="D138" s="155">
        <v>1.002</v>
      </c>
      <c r="E138" s="154">
        <v>86871.093395999997</v>
      </c>
      <c r="F138" s="154">
        <v>87930.881459070501</v>
      </c>
      <c r="G138" s="154">
        <v>3752.2779490940702</v>
      </c>
      <c r="H138" s="154">
        <v>-2837.9528252995001</v>
      </c>
      <c r="I138" s="154">
        <v>0</v>
      </c>
      <c r="J138" s="154">
        <v>-66504587</v>
      </c>
    </row>
    <row r="139" spans="1:10" ht="13.2">
      <c r="A139" s="151" t="s">
        <v>459</v>
      </c>
      <c r="B139" s="154">
        <v>13616</v>
      </c>
      <c r="C139" s="154">
        <v>92424.456000000006</v>
      </c>
      <c r="D139" s="155">
        <v>1.052</v>
      </c>
      <c r="E139" s="154">
        <v>97230.527711999996</v>
      </c>
      <c r="F139" s="154">
        <v>98416.696189994196</v>
      </c>
      <c r="G139" s="154">
        <v>7228.0182278197899</v>
      </c>
      <c r="H139" s="154">
        <v>637.78745342621005</v>
      </c>
      <c r="I139" s="154">
        <v>8684114</v>
      </c>
      <c r="J139" s="154">
        <v>0</v>
      </c>
    </row>
    <row r="140" spans="1:10" ht="13.2">
      <c r="A140" s="151" t="s">
        <v>460</v>
      </c>
      <c r="B140" s="154">
        <v>46919</v>
      </c>
      <c r="C140" s="154">
        <v>306006.06800000003</v>
      </c>
      <c r="D140" s="155">
        <v>0.96899999999999997</v>
      </c>
      <c r="E140" s="154">
        <v>296519.879892</v>
      </c>
      <c r="F140" s="154">
        <v>300137.288363425</v>
      </c>
      <c r="G140" s="154">
        <v>6396.9242388675202</v>
      </c>
      <c r="H140" s="154">
        <v>-193.30653552605901</v>
      </c>
      <c r="I140" s="154">
        <v>0</v>
      </c>
      <c r="J140" s="154">
        <v>-9069749</v>
      </c>
    </row>
    <row r="141" spans="1:10" ht="13.2">
      <c r="A141" s="151" t="s">
        <v>461</v>
      </c>
      <c r="B141" s="154">
        <v>37639</v>
      </c>
      <c r="C141" s="154">
        <v>147783.755</v>
      </c>
      <c r="D141" s="155">
        <v>0.96099999999999997</v>
      </c>
      <c r="E141" s="154">
        <v>142020.188555</v>
      </c>
      <c r="F141" s="154">
        <v>143752.770644873</v>
      </c>
      <c r="G141" s="154">
        <v>3819.2505285707198</v>
      </c>
      <c r="H141" s="154">
        <v>-2770.9802458228601</v>
      </c>
      <c r="I141" s="154">
        <v>0</v>
      </c>
      <c r="J141" s="154">
        <v>-104296925</v>
      </c>
    </row>
    <row r="142" spans="1:10" ht="13.2">
      <c r="A142" s="151" t="s">
        <v>462</v>
      </c>
      <c r="B142" s="154">
        <v>31954</v>
      </c>
      <c r="C142" s="154">
        <v>227326.65100000001</v>
      </c>
      <c r="D142" s="155">
        <v>0.97099999999999997</v>
      </c>
      <c r="E142" s="154">
        <v>220734.178121</v>
      </c>
      <c r="F142" s="154">
        <v>223427.035295226</v>
      </c>
      <c r="G142" s="154">
        <v>6992.1460629413104</v>
      </c>
      <c r="H142" s="154">
        <v>401.91528854772901</v>
      </c>
      <c r="I142" s="154">
        <v>12842801</v>
      </c>
      <c r="J142" s="154">
        <v>0</v>
      </c>
    </row>
    <row r="143" spans="1:10" ht="13.2">
      <c r="A143" s="151" t="s">
        <v>463</v>
      </c>
      <c r="B143" s="154">
        <v>16445</v>
      </c>
      <c r="C143" s="154">
        <v>77677.354999999996</v>
      </c>
      <c r="D143" s="155">
        <v>0.84699999999999998</v>
      </c>
      <c r="E143" s="154">
        <v>65792.719685000004</v>
      </c>
      <c r="F143" s="154">
        <v>66595.361118799599</v>
      </c>
      <c r="G143" s="154">
        <v>4049.5810957007998</v>
      </c>
      <c r="H143" s="154">
        <v>-2540.6496786927801</v>
      </c>
      <c r="I143" s="154">
        <v>0</v>
      </c>
      <c r="J143" s="154">
        <v>-41780984</v>
      </c>
    </row>
    <row r="144" spans="1:10" ht="13.2">
      <c r="A144" s="151" t="s">
        <v>464</v>
      </c>
      <c r="B144" s="154">
        <v>44899</v>
      </c>
      <c r="C144" s="154">
        <v>283654.73</v>
      </c>
      <c r="D144" s="155">
        <v>1.0269999999999999</v>
      </c>
      <c r="E144" s="154">
        <v>291313.40771</v>
      </c>
      <c r="F144" s="154">
        <v>294867.29957476701</v>
      </c>
      <c r="G144" s="154">
        <v>6567.34670203717</v>
      </c>
      <c r="H144" s="154">
        <v>-22.884072356407199</v>
      </c>
      <c r="I144" s="154">
        <v>0</v>
      </c>
      <c r="J144" s="154">
        <v>-1027472</v>
      </c>
    </row>
    <row r="145" spans="1:10" ht="13.2">
      <c r="A145" s="151" t="s">
        <v>465</v>
      </c>
      <c r="B145" s="154">
        <v>10314</v>
      </c>
      <c r="C145" s="154">
        <v>67421.317999999999</v>
      </c>
      <c r="D145" s="155">
        <v>0.91100000000000003</v>
      </c>
      <c r="E145" s="154">
        <v>61420.820698000003</v>
      </c>
      <c r="F145" s="154">
        <v>62170.126940791401</v>
      </c>
      <c r="G145" s="154">
        <v>6027.7416076004802</v>
      </c>
      <c r="H145" s="154">
        <v>-562.489166793094</v>
      </c>
      <c r="I145" s="154">
        <v>0</v>
      </c>
      <c r="J145" s="154">
        <v>-5801513</v>
      </c>
    </row>
    <row r="146" spans="1:10" ht="13.2">
      <c r="A146" s="151" t="s">
        <v>466</v>
      </c>
      <c r="B146" s="154">
        <v>14182</v>
      </c>
      <c r="C146" s="154">
        <v>116458.304</v>
      </c>
      <c r="D146" s="155">
        <v>0.93700000000000006</v>
      </c>
      <c r="E146" s="154">
        <v>109121.430848</v>
      </c>
      <c r="F146" s="154">
        <v>110452.66296811101</v>
      </c>
      <c r="G146" s="154">
        <v>7788.2289499443395</v>
      </c>
      <c r="H146" s="154">
        <v>1197.9981755507599</v>
      </c>
      <c r="I146" s="154">
        <v>16990010</v>
      </c>
      <c r="J146" s="154">
        <v>0</v>
      </c>
    </row>
    <row r="147" spans="1:10" ht="18.75" customHeight="1">
      <c r="A147" s="145" t="s">
        <v>467</v>
      </c>
      <c r="B147" s="154"/>
      <c r="C147" s="154"/>
      <c r="D147" s="155"/>
      <c r="E147" s="154"/>
      <c r="F147" s="154"/>
      <c r="G147" s="154"/>
      <c r="H147" s="154"/>
      <c r="I147" s="154"/>
      <c r="J147" s="154"/>
    </row>
    <row r="148" spans="1:10" ht="13.2">
      <c r="A148" s="151" t="s">
        <v>468</v>
      </c>
      <c r="B148" s="154">
        <v>47083</v>
      </c>
      <c r="C148" s="154">
        <v>325855.83199999999</v>
      </c>
      <c r="D148" s="155">
        <v>1.0409999999999999</v>
      </c>
      <c r="E148" s="154">
        <v>339215.92111200001</v>
      </c>
      <c r="F148" s="154">
        <v>343354.20198247599</v>
      </c>
      <c r="G148" s="154">
        <v>7292.5302547092497</v>
      </c>
      <c r="H148" s="154">
        <v>702.29948031567199</v>
      </c>
      <c r="I148" s="154">
        <v>33066366</v>
      </c>
      <c r="J148" s="154">
        <v>0</v>
      </c>
    </row>
    <row r="149" spans="1:10" ht="13.2">
      <c r="A149" s="151" t="s">
        <v>469</v>
      </c>
      <c r="B149" s="154">
        <v>105691</v>
      </c>
      <c r="C149" s="154">
        <v>620964.23800000001</v>
      </c>
      <c r="D149" s="155">
        <v>1.119</v>
      </c>
      <c r="E149" s="154">
        <v>694858.98232199997</v>
      </c>
      <c r="F149" s="154">
        <v>703335.94774506998</v>
      </c>
      <c r="G149" s="154">
        <v>6654.6437042422704</v>
      </c>
      <c r="H149" s="154">
        <v>64.4129298486951</v>
      </c>
      <c r="I149" s="154">
        <v>6807867</v>
      </c>
      <c r="J149" s="154">
        <v>0</v>
      </c>
    </row>
    <row r="150" spans="1:10" ht="13.2">
      <c r="A150" s="151" t="s">
        <v>470</v>
      </c>
      <c r="B150" s="154">
        <v>10243</v>
      </c>
      <c r="C150" s="154">
        <v>50657.154999999999</v>
      </c>
      <c r="D150" s="155">
        <v>1.103</v>
      </c>
      <c r="E150" s="154">
        <v>55874.841965</v>
      </c>
      <c r="F150" s="154">
        <v>56556.489774709597</v>
      </c>
      <c r="G150" s="154">
        <v>5521.4770843219303</v>
      </c>
      <c r="H150" s="154">
        <v>-1068.75369007164</v>
      </c>
      <c r="I150" s="154">
        <v>0</v>
      </c>
      <c r="J150" s="154">
        <v>-10947244</v>
      </c>
    </row>
    <row r="151" spans="1:10" ht="13.2">
      <c r="A151" s="151" t="s">
        <v>471</v>
      </c>
      <c r="B151" s="154">
        <v>85503</v>
      </c>
      <c r="C151" s="154">
        <v>483118.88</v>
      </c>
      <c r="D151" s="155">
        <v>1.127</v>
      </c>
      <c r="E151" s="154">
        <v>544474.97776000004</v>
      </c>
      <c r="F151" s="154">
        <v>551117.32631937903</v>
      </c>
      <c r="G151" s="154">
        <v>6445.5905210270903</v>
      </c>
      <c r="H151" s="154">
        <v>-144.64025336648501</v>
      </c>
      <c r="I151" s="154">
        <v>0</v>
      </c>
      <c r="J151" s="154">
        <v>-12367176</v>
      </c>
    </row>
    <row r="152" spans="1:10" ht="13.2">
      <c r="A152" s="151" t="s">
        <v>472</v>
      </c>
      <c r="B152" s="154">
        <v>26521</v>
      </c>
      <c r="C152" s="154">
        <v>161386.065</v>
      </c>
      <c r="D152" s="155">
        <v>1.0069999999999999</v>
      </c>
      <c r="E152" s="154">
        <v>162515.76745499999</v>
      </c>
      <c r="F152" s="154">
        <v>164498.38634094401</v>
      </c>
      <c r="G152" s="154">
        <v>6202.5710320479802</v>
      </c>
      <c r="H152" s="154">
        <v>-387.659742345599</v>
      </c>
      <c r="I152" s="154">
        <v>0</v>
      </c>
      <c r="J152" s="154">
        <v>-10281124</v>
      </c>
    </row>
    <row r="153" spans="1:10" ht="13.2">
      <c r="A153" s="151" t="s">
        <v>473</v>
      </c>
      <c r="B153" s="154">
        <v>68393</v>
      </c>
      <c r="C153" s="154">
        <v>350580.32500000001</v>
      </c>
      <c r="D153" s="155">
        <v>1.0720000000000001</v>
      </c>
      <c r="E153" s="154">
        <v>375822.10840000003</v>
      </c>
      <c r="F153" s="154">
        <v>380406.968204915</v>
      </c>
      <c r="G153" s="154">
        <v>5562.07460127374</v>
      </c>
      <c r="H153" s="154">
        <v>-1028.1561731198401</v>
      </c>
      <c r="I153" s="154">
        <v>0</v>
      </c>
      <c r="J153" s="154">
        <v>-70318685</v>
      </c>
    </row>
    <row r="154" spans="1:10" ht="18.75" customHeight="1">
      <c r="A154" s="145" t="s">
        <v>474</v>
      </c>
      <c r="B154" s="154"/>
      <c r="C154" s="154"/>
      <c r="D154" s="155"/>
      <c r="E154" s="154"/>
      <c r="F154" s="154"/>
      <c r="G154" s="154"/>
      <c r="H154" s="154"/>
      <c r="I154" s="154"/>
      <c r="J154" s="154"/>
    </row>
    <row r="155" spans="1:10" ht="13.2">
      <c r="A155" s="151" t="s">
        <v>475</v>
      </c>
      <c r="B155" s="154">
        <v>32475</v>
      </c>
      <c r="C155" s="154">
        <v>192337.87299999999</v>
      </c>
      <c r="D155" s="155">
        <v>1.143</v>
      </c>
      <c r="E155" s="154">
        <v>219842.18883900001</v>
      </c>
      <c r="F155" s="154">
        <v>222524.16414727399</v>
      </c>
      <c r="G155" s="154">
        <v>6852.1682570369303</v>
      </c>
      <c r="H155" s="154">
        <v>261.93748264335397</v>
      </c>
      <c r="I155" s="154">
        <v>8506420</v>
      </c>
      <c r="J155" s="154">
        <v>0</v>
      </c>
    </row>
    <row r="156" spans="1:10" ht="13.2">
      <c r="A156" s="151" t="s">
        <v>476</v>
      </c>
      <c r="B156" s="154">
        <v>42447</v>
      </c>
      <c r="C156" s="154">
        <v>324416.22700000001</v>
      </c>
      <c r="D156" s="155">
        <v>1.0549999999999999</v>
      </c>
      <c r="E156" s="154">
        <v>342259.11948499997</v>
      </c>
      <c r="F156" s="154">
        <v>346434.52599972801</v>
      </c>
      <c r="G156" s="154">
        <v>8161.5785803408598</v>
      </c>
      <c r="H156" s="154">
        <v>1571.34780594728</v>
      </c>
      <c r="I156" s="154">
        <v>66699000</v>
      </c>
      <c r="J156" s="154">
        <v>0</v>
      </c>
    </row>
    <row r="157" spans="1:10" ht="13.2">
      <c r="A157" s="151" t="s">
        <v>477</v>
      </c>
      <c r="B157" s="154">
        <v>9104</v>
      </c>
      <c r="C157" s="154">
        <v>59760.364999999998</v>
      </c>
      <c r="D157" s="155">
        <v>1.0149999999999999</v>
      </c>
      <c r="E157" s="154">
        <v>60656.770474999998</v>
      </c>
      <c r="F157" s="154">
        <v>61396.755650514897</v>
      </c>
      <c r="G157" s="154">
        <v>6743.9318596786998</v>
      </c>
      <c r="H157" s="154">
        <v>153.70108528512699</v>
      </c>
      <c r="I157" s="154">
        <v>1399295</v>
      </c>
      <c r="J157" s="154">
        <v>0</v>
      </c>
    </row>
    <row r="158" spans="1:10" ht="13.2">
      <c r="A158" s="151" t="s">
        <v>478</v>
      </c>
      <c r="B158" s="154">
        <v>9712</v>
      </c>
      <c r="C158" s="154">
        <v>58062.502</v>
      </c>
      <c r="D158" s="155">
        <v>0.998</v>
      </c>
      <c r="E158" s="154">
        <v>57946.376995999999</v>
      </c>
      <c r="F158" s="154">
        <v>58653.296596500499</v>
      </c>
      <c r="G158" s="154">
        <v>6039.2603579592796</v>
      </c>
      <c r="H158" s="154">
        <v>-550.970416434296</v>
      </c>
      <c r="I158" s="154">
        <v>0</v>
      </c>
      <c r="J158" s="154">
        <v>-5351025</v>
      </c>
    </row>
    <row r="159" spans="1:10" ht="13.2">
      <c r="A159" s="151" t="s">
        <v>479</v>
      </c>
      <c r="B159" s="154">
        <v>114566</v>
      </c>
      <c r="C159" s="154">
        <v>713049.71499999997</v>
      </c>
      <c r="D159" s="155">
        <v>1.018</v>
      </c>
      <c r="E159" s="154">
        <v>725884.60987000004</v>
      </c>
      <c r="F159" s="154">
        <v>734740.07392177696</v>
      </c>
      <c r="G159" s="154">
        <v>6413.2471581601603</v>
      </c>
      <c r="H159" s="154">
        <v>-176.983616233417</v>
      </c>
      <c r="I159" s="154">
        <v>0</v>
      </c>
      <c r="J159" s="154">
        <v>-20276305</v>
      </c>
    </row>
    <row r="160" spans="1:10" ht="13.2">
      <c r="A160" s="151" t="s">
        <v>480</v>
      </c>
      <c r="B160" s="154">
        <v>4601</v>
      </c>
      <c r="C160" s="154">
        <v>62022.159</v>
      </c>
      <c r="D160" s="155">
        <v>0.88900000000000001</v>
      </c>
      <c r="E160" s="154">
        <v>55137.699351000003</v>
      </c>
      <c r="F160" s="154">
        <v>55810.354354097399</v>
      </c>
      <c r="G160" s="154">
        <v>12130.048762029401</v>
      </c>
      <c r="H160" s="154">
        <v>5539.8179876358499</v>
      </c>
      <c r="I160" s="154">
        <v>25488703</v>
      </c>
      <c r="J160" s="154">
        <v>0</v>
      </c>
    </row>
    <row r="161" spans="1:10" ht="13.2">
      <c r="A161" s="151" t="s">
        <v>481</v>
      </c>
      <c r="B161" s="154">
        <v>5628</v>
      </c>
      <c r="C161" s="154">
        <v>48935.906999999999</v>
      </c>
      <c r="D161" s="155">
        <v>1.095</v>
      </c>
      <c r="E161" s="154">
        <v>53584.818164999997</v>
      </c>
      <c r="F161" s="154">
        <v>54238.528719720503</v>
      </c>
      <c r="G161" s="154">
        <v>9637.2652309382502</v>
      </c>
      <c r="H161" s="154">
        <v>3047.0344565446699</v>
      </c>
      <c r="I161" s="154">
        <v>17148710</v>
      </c>
      <c r="J161" s="154">
        <v>0</v>
      </c>
    </row>
    <row r="162" spans="1:10" ht="13.2">
      <c r="A162" s="151" t="s">
        <v>482</v>
      </c>
      <c r="B162" s="154">
        <v>32879</v>
      </c>
      <c r="C162" s="154">
        <v>251572.364</v>
      </c>
      <c r="D162" s="155">
        <v>0.92900000000000005</v>
      </c>
      <c r="E162" s="154">
        <v>233710.72615599999</v>
      </c>
      <c r="F162" s="154">
        <v>236561.89134926599</v>
      </c>
      <c r="G162" s="154">
        <v>7194.9235484432702</v>
      </c>
      <c r="H162" s="154">
        <v>604.69277404969796</v>
      </c>
      <c r="I162" s="154">
        <v>19881694</v>
      </c>
      <c r="J162" s="154">
        <v>0</v>
      </c>
    </row>
    <row r="163" spans="1:10" ht="13.2">
      <c r="A163" s="151" t="s">
        <v>483</v>
      </c>
      <c r="B163" s="154">
        <v>6432</v>
      </c>
      <c r="C163" s="154">
        <v>31747.823</v>
      </c>
      <c r="D163" s="155">
        <v>0.877</v>
      </c>
      <c r="E163" s="154">
        <v>27842.840770999999</v>
      </c>
      <c r="F163" s="154">
        <v>28182.510840036299</v>
      </c>
      <c r="G163" s="154">
        <v>4381.6092723936999</v>
      </c>
      <c r="H163" s="154">
        <v>-2208.6215019998699</v>
      </c>
      <c r="I163" s="154">
        <v>0</v>
      </c>
      <c r="J163" s="154">
        <v>-14205854</v>
      </c>
    </row>
    <row r="164" spans="1:10" ht="13.2">
      <c r="A164" s="151" t="s">
        <v>484</v>
      </c>
      <c r="B164" s="154">
        <v>5565</v>
      </c>
      <c r="C164" s="154">
        <v>43630.726999999999</v>
      </c>
      <c r="D164" s="155">
        <v>1.075</v>
      </c>
      <c r="E164" s="154">
        <v>46903.031524999999</v>
      </c>
      <c r="F164" s="154">
        <v>47475.2273036974</v>
      </c>
      <c r="G164" s="154">
        <v>8531.0381498108509</v>
      </c>
      <c r="H164" s="154">
        <v>1940.8073754172699</v>
      </c>
      <c r="I164" s="154">
        <v>10800593</v>
      </c>
      <c r="J164" s="154">
        <v>0</v>
      </c>
    </row>
    <row r="165" spans="1:10" ht="13.2">
      <c r="A165" s="151" t="s">
        <v>485</v>
      </c>
      <c r="B165" s="154">
        <v>5112</v>
      </c>
      <c r="C165" s="154">
        <v>37139.781999999999</v>
      </c>
      <c r="D165" s="155">
        <v>1.018</v>
      </c>
      <c r="E165" s="154">
        <v>37808.298075999999</v>
      </c>
      <c r="F165" s="154">
        <v>38269.5422185516</v>
      </c>
      <c r="G165" s="154">
        <v>7486.2171789028898</v>
      </c>
      <c r="H165" s="154">
        <v>895.98640450931498</v>
      </c>
      <c r="I165" s="154">
        <v>4580282</v>
      </c>
      <c r="J165" s="154">
        <v>0</v>
      </c>
    </row>
    <row r="166" spans="1:10" ht="13.2">
      <c r="A166" s="151" t="s">
        <v>486</v>
      </c>
      <c r="B166" s="154">
        <v>605326</v>
      </c>
      <c r="C166" s="154">
        <v>3709623.8560000001</v>
      </c>
      <c r="D166" s="155">
        <v>1.167</v>
      </c>
      <c r="E166" s="154">
        <v>4329131.0399519997</v>
      </c>
      <c r="F166" s="154">
        <v>4381944.4813426305</v>
      </c>
      <c r="G166" s="154">
        <v>7238.9827652250597</v>
      </c>
      <c r="H166" s="154">
        <v>648.75199083148402</v>
      </c>
      <c r="I166" s="154">
        <v>392706448</v>
      </c>
      <c r="J166" s="154">
        <v>0</v>
      </c>
    </row>
    <row r="167" spans="1:10" ht="13.2">
      <c r="A167" s="151" t="s">
        <v>487</v>
      </c>
      <c r="B167" s="154">
        <v>13217</v>
      </c>
      <c r="C167" s="154">
        <v>64195.864999999998</v>
      </c>
      <c r="D167" s="155">
        <v>1.2350000000000001</v>
      </c>
      <c r="E167" s="154">
        <v>79281.893274999995</v>
      </c>
      <c r="F167" s="154">
        <v>80249.096527841102</v>
      </c>
      <c r="G167" s="154">
        <v>6071.6574508467202</v>
      </c>
      <c r="H167" s="154">
        <v>-518.573323546854</v>
      </c>
      <c r="I167" s="154">
        <v>0</v>
      </c>
      <c r="J167" s="154">
        <v>-6853984</v>
      </c>
    </row>
    <row r="168" spans="1:10" ht="13.2">
      <c r="A168" s="151" t="s">
        <v>488</v>
      </c>
      <c r="B168" s="154">
        <v>9446</v>
      </c>
      <c r="C168" s="154">
        <v>48650.786999999997</v>
      </c>
      <c r="D168" s="155">
        <v>1.071</v>
      </c>
      <c r="E168" s="154">
        <v>52104.992876999997</v>
      </c>
      <c r="F168" s="154">
        <v>52740.650232268898</v>
      </c>
      <c r="G168" s="154">
        <v>5583.3845259653699</v>
      </c>
      <c r="H168" s="154">
        <v>-1006.8462484282099</v>
      </c>
      <c r="I168" s="154">
        <v>0</v>
      </c>
      <c r="J168" s="154">
        <v>-9510670</v>
      </c>
    </row>
    <row r="169" spans="1:10" ht="13.2">
      <c r="A169" s="151" t="s">
        <v>489</v>
      </c>
      <c r="B169" s="154">
        <v>9275</v>
      </c>
      <c r="C169" s="154">
        <v>59818.021999999997</v>
      </c>
      <c r="D169" s="155">
        <v>0.84899999999999998</v>
      </c>
      <c r="E169" s="154">
        <v>50785.500677999997</v>
      </c>
      <c r="F169" s="154">
        <v>51405.060825013003</v>
      </c>
      <c r="G169" s="154">
        <v>5542.3246172520703</v>
      </c>
      <c r="H169" s="154">
        <v>-1047.9061571415</v>
      </c>
      <c r="I169" s="154">
        <v>0</v>
      </c>
      <c r="J169" s="154">
        <v>-9719330</v>
      </c>
    </row>
    <row r="170" spans="1:10" ht="13.2">
      <c r="A170" s="151" t="s">
        <v>490</v>
      </c>
      <c r="B170" s="154">
        <v>39810</v>
      </c>
      <c r="C170" s="154">
        <v>223695.511</v>
      </c>
      <c r="D170" s="155">
        <v>0.998</v>
      </c>
      <c r="E170" s="154">
        <v>223248.119978</v>
      </c>
      <c r="F170" s="154">
        <v>225971.64610627299</v>
      </c>
      <c r="G170" s="154">
        <v>5676.2533560982802</v>
      </c>
      <c r="H170" s="154">
        <v>-913.977418295294</v>
      </c>
      <c r="I170" s="154">
        <v>0</v>
      </c>
      <c r="J170" s="154">
        <v>-36385441</v>
      </c>
    </row>
    <row r="171" spans="1:10" ht="13.2">
      <c r="A171" s="151" t="s">
        <v>491</v>
      </c>
      <c r="B171" s="154">
        <v>7033</v>
      </c>
      <c r="C171" s="154">
        <v>28482.405999999999</v>
      </c>
      <c r="D171" s="155">
        <v>1.103</v>
      </c>
      <c r="E171" s="154">
        <v>31416.093818000001</v>
      </c>
      <c r="F171" s="154">
        <v>31799.3559586622</v>
      </c>
      <c r="G171" s="154">
        <v>4521.4497310766701</v>
      </c>
      <c r="H171" s="154">
        <v>-2068.7810433169102</v>
      </c>
      <c r="I171" s="154">
        <v>0</v>
      </c>
      <c r="J171" s="154">
        <v>-14549737</v>
      </c>
    </row>
    <row r="172" spans="1:10" ht="13.2">
      <c r="A172" s="151" t="s">
        <v>492</v>
      </c>
      <c r="B172" s="154">
        <v>49892</v>
      </c>
      <c r="C172" s="154">
        <v>275409.89199999999</v>
      </c>
      <c r="D172" s="155">
        <v>1.1839999999999999</v>
      </c>
      <c r="E172" s="154">
        <v>326085.31212800002</v>
      </c>
      <c r="F172" s="154">
        <v>330063.40550551203</v>
      </c>
      <c r="G172" s="154">
        <v>6615.5577147741596</v>
      </c>
      <c r="H172" s="154">
        <v>25.326940380579799</v>
      </c>
      <c r="I172" s="154">
        <v>1263612</v>
      </c>
      <c r="J172" s="154">
        <v>0</v>
      </c>
    </row>
    <row r="173" spans="1:10" ht="13.2">
      <c r="A173" s="151" t="s">
        <v>493</v>
      </c>
      <c r="B173" s="154">
        <v>43602</v>
      </c>
      <c r="C173" s="154">
        <v>229934.894</v>
      </c>
      <c r="D173" s="155">
        <v>1.002</v>
      </c>
      <c r="E173" s="154">
        <v>230394.76378800001</v>
      </c>
      <c r="F173" s="154">
        <v>233205.47573959699</v>
      </c>
      <c r="G173" s="154">
        <v>5348.5040993440098</v>
      </c>
      <c r="H173" s="154">
        <v>-1241.7266750495701</v>
      </c>
      <c r="I173" s="154">
        <v>0</v>
      </c>
      <c r="J173" s="154">
        <v>-54141766</v>
      </c>
    </row>
    <row r="174" spans="1:10" ht="13.2">
      <c r="A174" s="151" t="s">
        <v>494</v>
      </c>
      <c r="B174" s="154">
        <v>40478</v>
      </c>
      <c r="C174" s="154">
        <v>302942.90600000002</v>
      </c>
      <c r="D174" s="155">
        <v>0.97399999999999998</v>
      </c>
      <c r="E174" s="154">
        <v>295066.39044400002</v>
      </c>
      <c r="F174" s="154">
        <v>298666.06700131402</v>
      </c>
      <c r="G174" s="154">
        <v>7378.4788527425899</v>
      </c>
      <c r="H174" s="154">
        <v>788.24807834901105</v>
      </c>
      <c r="I174" s="154">
        <v>31906706</v>
      </c>
      <c r="J174" s="154">
        <v>0</v>
      </c>
    </row>
    <row r="175" spans="1:10" ht="13.2">
      <c r="A175" s="151" t="s">
        <v>495</v>
      </c>
      <c r="B175" s="154">
        <v>14424</v>
      </c>
      <c r="C175" s="154">
        <v>77168.827999999994</v>
      </c>
      <c r="D175" s="155">
        <v>1.173</v>
      </c>
      <c r="E175" s="154">
        <v>90519.035243999999</v>
      </c>
      <c r="F175" s="154">
        <v>91623.326548300203</v>
      </c>
      <c r="G175" s="154">
        <v>6352.14410345952</v>
      </c>
      <c r="H175" s="154">
        <v>-238.08667093405299</v>
      </c>
      <c r="I175" s="154">
        <v>0</v>
      </c>
      <c r="J175" s="154">
        <v>-3434162</v>
      </c>
    </row>
    <row r="176" spans="1:10" ht="13.2">
      <c r="A176" s="151" t="s">
        <v>496</v>
      </c>
      <c r="B176" s="154">
        <v>13885</v>
      </c>
      <c r="C176" s="154">
        <v>103150.86199999999</v>
      </c>
      <c r="D176" s="155">
        <v>1.099</v>
      </c>
      <c r="E176" s="154">
        <v>113362.797338</v>
      </c>
      <c r="F176" s="154">
        <v>114745.772211672</v>
      </c>
      <c r="G176" s="154">
        <v>8264.0095219065297</v>
      </c>
      <c r="H176" s="154">
        <v>1673.7787475129501</v>
      </c>
      <c r="I176" s="154">
        <v>23240418</v>
      </c>
      <c r="J176" s="154">
        <v>0</v>
      </c>
    </row>
    <row r="177" spans="1:10" ht="13.2">
      <c r="A177" s="151" t="s">
        <v>497</v>
      </c>
      <c r="B177" s="154">
        <v>24613</v>
      </c>
      <c r="C177" s="154">
        <v>194270.984</v>
      </c>
      <c r="D177" s="155">
        <v>0.93400000000000005</v>
      </c>
      <c r="E177" s="154">
        <v>181449.09905600001</v>
      </c>
      <c r="F177" s="154">
        <v>183662.69602729499</v>
      </c>
      <c r="G177" s="154">
        <v>7462.01990928756</v>
      </c>
      <c r="H177" s="154">
        <v>871.78913489398496</v>
      </c>
      <c r="I177" s="154">
        <v>21457346</v>
      </c>
      <c r="J177" s="154">
        <v>0</v>
      </c>
    </row>
    <row r="178" spans="1:10" ht="13.2">
      <c r="A178" s="151" t="s">
        <v>498</v>
      </c>
      <c r="B178" s="154">
        <v>35255</v>
      </c>
      <c r="C178" s="154">
        <v>224988.13</v>
      </c>
      <c r="D178" s="155">
        <v>1.119</v>
      </c>
      <c r="E178" s="154">
        <v>251761.71747</v>
      </c>
      <c r="F178" s="154">
        <v>254833.096596041</v>
      </c>
      <c r="G178" s="154">
        <v>7228.2824165661896</v>
      </c>
      <c r="H178" s="154">
        <v>638.05164217261404</v>
      </c>
      <c r="I178" s="154">
        <v>22494511</v>
      </c>
      <c r="J178" s="154">
        <v>0</v>
      </c>
    </row>
    <row r="179" spans="1:10" ht="13.2">
      <c r="A179" s="151" t="s">
        <v>499</v>
      </c>
      <c r="B179" s="154">
        <v>9142</v>
      </c>
      <c r="C179" s="154">
        <v>90316.043000000005</v>
      </c>
      <c r="D179" s="155">
        <v>0.93300000000000005</v>
      </c>
      <c r="E179" s="154">
        <v>84264.868119000006</v>
      </c>
      <c r="F179" s="154">
        <v>85292.861412023703</v>
      </c>
      <c r="G179" s="154">
        <v>9329.7813839448409</v>
      </c>
      <c r="H179" s="154">
        <v>2739.5506095512701</v>
      </c>
      <c r="I179" s="154">
        <v>25044972</v>
      </c>
      <c r="J179" s="154">
        <v>0</v>
      </c>
    </row>
    <row r="180" spans="1:10" ht="13.2">
      <c r="A180" s="151" t="s">
        <v>500</v>
      </c>
      <c r="B180" s="154">
        <v>10458</v>
      </c>
      <c r="C180" s="154">
        <v>74466.184999999998</v>
      </c>
      <c r="D180" s="155">
        <v>0.96299999999999997</v>
      </c>
      <c r="E180" s="154">
        <v>71710.936155000003</v>
      </c>
      <c r="F180" s="154">
        <v>72585.777153975796</v>
      </c>
      <c r="G180" s="154">
        <v>6940.6939332545298</v>
      </c>
      <c r="H180" s="154">
        <v>350.46315886094999</v>
      </c>
      <c r="I180" s="154">
        <v>3665144</v>
      </c>
      <c r="J180" s="154">
        <v>0</v>
      </c>
    </row>
    <row r="181" spans="1:10" ht="13.2">
      <c r="A181" s="151" t="s">
        <v>501</v>
      </c>
      <c r="B181" s="154">
        <v>70676</v>
      </c>
      <c r="C181" s="154">
        <v>430111.03700000001</v>
      </c>
      <c r="D181" s="155">
        <v>1.0960000000000001</v>
      </c>
      <c r="E181" s="154">
        <v>471401.69655200001</v>
      </c>
      <c r="F181" s="154">
        <v>477152.58411870402</v>
      </c>
      <c r="G181" s="154">
        <v>6751.2675323830399</v>
      </c>
      <c r="H181" s="154">
        <v>161.03675798946099</v>
      </c>
      <c r="I181" s="154">
        <v>11381434</v>
      </c>
      <c r="J181" s="154">
        <v>0</v>
      </c>
    </row>
    <row r="182" spans="1:10" ht="13.2">
      <c r="A182" s="151" t="s">
        <v>502</v>
      </c>
      <c r="B182" s="154">
        <v>15328</v>
      </c>
      <c r="C182" s="154">
        <v>79805.538</v>
      </c>
      <c r="D182" s="155">
        <v>1.121</v>
      </c>
      <c r="E182" s="154">
        <v>89462.008098000006</v>
      </c>
      <c r="F182" s="154">
        <v>90553.4041490245</v>
      </c>
      <c r="G182" s="154">
        <v>5907.7116485532697</v>
      </c>
      <c r="H182" s="154">
        <v>-682.51912584030595</v>
      </c>
      <c r="I182" s="154">
        <v>0</v>
      </c>
      <c r="J182" s="154">
        <v>-10461653</v>
      </c>
    </row>
    <row r="183" spans="1:10" ht="13.2">
      <c r="A183" s="151" t="s">
        <v>503</v>
      </c>
      <c r="B183" s="154">
        <v>40727</v>
      </c>
      <c r="C183" s="154">
        <v>239753.022</v>
      </c>
      <c r="D183" s="155">
        <v>0.995</v>
      </c>
      <c r="E183" s="154">
        <v>238554.25688999999</v>
      </c>
      <c r="F183" s="154">
        <v>241464.51096835299</v>
      </c>
      <c r="G183" s="154">
        <v>5928.8558196860304</v>
      </c>
      <c r="H183" s="154">
        <v>-661.37495470754902</v>
      </c>
      <c r="I183" s="154">
        <v>0</v>
      </c>
      <c r="J183" s="154">
        <v>-26935818</v>
      </c>
    </row>
    <row r="184" spans="1:10" ht="13.2">
      <c r="A184" s="151" t="s">
        <v>504</v>
      </c>
      <c r="B184" s="154">
        <v>18654</v>
      </c>
      <c r="C184" s="154">
        <v>125806.128</v>
      </c>
      <c r="D184" s="155">
        <v>1.0860000000000001</v>
      </c>
      <c r="E184" s="154">
        <v>136625.45500799999</v>
      </c>
      <c r="F184" s="154">
        <v>138292.22378767899</v>
      </c>
      <c r="G184" s="154">
        <v>7413.54260682316</v>
      </c>
      <c r="H184" s="154">
        <v>823.31183242958696</v>
      </c>
      <c r="I184" s="154">
        <v>15358059</v>
      </c>
      <c r="J184" s="154">
        <v>0</v>
      </c>
    </row>
    <row r="185" spans="1:10" ht="13.2">
      <c r="A185" s="151" t="s">
        <v>505</v>
      </c>
      <c r="B185" s="154">
        <v>57705</v>
      </c>
      <c r="C185" s="154">
        <v>458582.37</v>
      </c>
      <c r="D185" s="155">
        <v>0.99299999999999999</v>
      </c>
      <c r="E185" s="154">
        <v>455372.29340999998</v>
      </c>
      <c r="F185" s="154">
        <v>460927.62950562203</v>
      </c>
      <c r="G185" s="154">
        <v>7987.6549606727704</v>
      </c>
      <c r="H185" s="154">
        <v>1397.4241862791901</v>
      </c>
      <c r="I185" s="154">
        <v>80638363</v>
      </c>
      <c r="J185" s="154">
        <v>0</v>
      </c>
    </row>
    <row r="186" spans="1:10" ht="13.2">
      <c r="A186" s="151" t="s">
        <v>506</v>
      </c>
      <c r="B186" s="154">
        <v>9059</v>
      </c>
      <c r="C186" s="154">
        <v>45724.834000000003</v>
      </c>
      <c r="D186" s="155">
        <v>0.95099999999999996</v>
      </c>
      <c r="E186" s="154">
        <v>43484.317133999997</v>
      </c>
      <c r="F186" s="154">
        <v>44014.806142804198</v>
      </c>
      <c r="G186" s="154">
        <v>4858.6826518163398</v>
      </c>
      <c r="H186" s="154">
        <v>-1731.5481225772301</v>
      </c>
      <c r="I186" s="154">
        <v>0</v>
      </c>
      <c r="J186" s="154">
        <v>-15686094</v>
      </c>
    </row>
    <row r="187" spans="1:10" ht="13.2">
      <c r="A187" s="151" t="s">
        <v>507</v>
      </c>
      <c r="B187" s="154">
        <v>27794</v>
      </c>
      <c r="C187" s="154">
        <v>174501.86600000001</v>
      </c>
      <c r="D187" s="155">
        <v>1.048</v>
      </c>
      <c r="E187" s="154">
        <v>182877.955568</v>
      </c>
      <c r="F187" s="154">
        <v>185108.98394272299</v>
      </c>
      <c r="G187" s="154">
        <v>6660.0339621041703</v>
      </c>
      <c r="H187" s="154">
        <v>69.803187710589597</v>
      </c>
      <c r="I187" s="154">
        <v>1940110</v>
      </c>
      <c r="J187" s="154">
        <v>0</v>
      </c>
    </row>
    <row r="188" spans="1:10" ht="13.2">
      <c r="A188" s="151" t="s">
        <v>508</v>
      </c>
      <c r="B188" s="154">
        <v>13487</v>
      </c>
      <c r="C188" s="154">
        <v>80603.088000000003</v>
      </c>
      <c r="D188" s="155">
        <v>1.028</v>
      </c>
      <c r="E188" s="154">
        <v>82859.974463999999</v>
      </c>
      <c r="F188" s="154">
        <v>83870.828689616494</v>
      </c>
      <c r="G188" s="154">
        <v>6218.6422992226999</v>
      </c>
      <c r="H188" s="154">
        <v>-371.58847517087901</v>
      </c>
      <c r="I188" s="154">
        <v>0</v>
      </c>
      <c r="J188" s="154">
        <v>-5011614</v>
      </c>
    </row>
    <row r="189" spans="1:10" ht="13.2">
      <c r="A189" s="151" t="s">
        <v>509</v>
      </c>
      <c r="B189" s="154">
        <v>10742</v>
      </c>
      <c r="C189" s="154">
        <v>55327.000999999997</v>
      </c>
      <c r="D189" s="155">
        <v>1.085</v>
      </c>
      <c r="E189" s="154">
        <v>60029.796085000002</v>
      </c>
      <c r="F189" s="154">
        <v>60762.132456426101</v>
      </c>
      <c r="G189" s="154">
        <v>5656.5008803226601</v>
      </c>
      <c r="H189" s="154">
        <v>-933.72989407091404</v>
      </c>
      <c r="I189" s="154">
        <v>0</v>
      </c>
      <c r="J189" s="154">
        <v>-10030127</v>
      </c>
    </row>
    <row r="190" spans="1:10" ht="13.2">
      <c r="A190" s="151" t="s">
        <v>510</v>
      </c>
      <c r="B190" s="154">
        <v>12865</v>
      </c>
      <c r="C190" s="154">
        <v>63065.582999999999</v>
      </c>
      <c r="D190" s="155">
        <v>1.2390000000000001</v>
      </c>
      <c r="E190" s="154">
        <v>78138.257337000003</v>
      </c>
      <c r="F190" s="154">
        <v>79091.508748460896</v>
      </c>
      <c r="G190" s="154">
        <v>6147.8047997248996</v>
      </c>
      <c r="H190" s="154">
        <v>-442.42597466867397</v>
      </c>
      <c r="I190" s="154">
        <v>0</v>
      </c>
      <c r="J190" s="154">
        <v>-5691810</v>
      </c>
    </row>
    <row r="191" spans="1:10" ht="13.2">
      <c r="A191" s="151" t="s">
        <v>511</v>
      </c>
      <c r="B191" s="154">
        <v>11333</v>
      </c>
      <c r="C191" s="154">
        <v>65124.743999999999</v>
      </c>
      <c r="D191" s="155">
        <v>0.90800000000000003</v>
      </c>
      <c r="E191" s="154">
        <v>59133.267551999998</v>
      </c>
      <c r="F191" s="154">
        <v>59854.666680663999</v>
      </c>
      <c r="G191" s="154">
        <v>5281.44945563081</v>
      </c>
      <c r="H191" s="154">
        <v>-1308.7813187627601</v>
      </c>
      <c r="I191" s="154">
        <v>0</v>
      </c>
      <c r="J191" s="154">
        <v>-14832419</v>
      </c>
    </row>
    <row r="192" spans="1:10" ht="13.2">
      <c r="A192" s="151" t="s">
        <v>512</v>
      </c>
      <c r="B192" s="154">
        <v>12790</v>
      </c>
      <c r="C192" s="154">
        <v>100781.421</v>
      </c>
      <c r="D192" s="155">
        <v>1.046</v>
      </c>
      <c r="E192" s="154">
        <v>105417.366366</v>
      </c>
      <c r="F192" s="154">
        <v>106703.41057412</v>
      </c>
      <c r="G192" s="154">
        <v>8342.7217024331894</v>
      </c>
      <c r="H192" s="154">
        <v>1752.49092803961</v>
      </c>
      <c r="I192" s="154">
        <v>22414359</v>
      </c>
      <c r="J192" s="154">
        <v>0</v>
      </c>
    </row>
    <row r="193" spans="1:10" ht="13.2">
      <c r="A193" s="151" t="s">
        <v>513</v>
      </c>
      <c r="B193" s="154">
        <v>16118</v>
      </c>
      <c r="C193" s="154">
        <v>105593.05100000001</v>
      </c>
      <c r="D193" s="155">
        <v>1.012</v>
      </c>
      <c r="E193" s="154">
        <v>106860.167612</v>
      </c>
      <c r="F193" s="154">
        <v>108163.813342999</v>
      </c>
      <c r="G193" s="154">
        <v>6710.7465779252398</v>
      </c>
      <c r="H193" s="154">
        <v>120.51580353166401</v>
      </c>
      <c r="I193" s="154">
        <v>1942474</v>
      </c>
      <c r="J193" s="154">
        <v>0</v>
      </c>
    </row>
    <row r="194" spans="1:10" ht="13.2">
      <c r="A194" s="151" t="s">
        <v>514</v>
      </c>
      <c r="B194" s="154">
        <v>11843</v>
      </c>
      <c r="C194" s="154">
        <v>80149.221000000005</v>
      </c>
      <c r="D194" s="155">
        <v>0.98399999999999999</v>
      </c>
      <c r="E194" s="154">
        <v>78866.833463999996</v>
      </c>
      <c r="F194" s="154">
        <v>79828.973174804705</v>
      </c>
      <c r="G194" s="154">
        <v>6740.60400023683</v>
      </c>
      <c r="H194" s="154">
        <v>150.37322584325</v>
      </c>
      <c r="I194" s="154">
        <v>1780870</v>
      </c>
      <c r="J194" s="154">
        <v>0</v>
      </c>
    </row>
    <row r="195" spans="1:10" ht="13.2">
      <c r="A195" s="151" t="s">
        <v>515</v>
      </c>
      <c r="B195" s="154">
        <v>58908</v>
      </c>
      <c r="C195" s="154">
        <v>393777.17200000002</v>
      </c>
      <c r="D195" s="155">
        <v>1.071</v>
      </c>
      <c r="E195" s="154">
        <v>421735.35121200001</v>
      </c>
      <c r="F195" s="154">
        <v>426880.331820819</v>
      </c>
      <c r="G195" s="154">
        <v>7246.5595813950404</v>
      </c>
      <c r="H195" s="154">
        <v>656.32880700146404</v>
      </c>
      <c r="I195" s="154">
        <v>38663017</v>
      </c>
      <c r="J195" s="154">
        <v>0</v>
      </c>
    </row>
    <row r="196" spans="1:10" ht="13.2">
      <c r="A196" s="151" t="s">
        <v>516</v>
      </c>
      <c r="B196" s="154">
        <v>9063</v>
      </c>
      <c r="C196" s="154">
        <v>97450.880999999994</v>
      </c>
      <c r="D196" s="155">
        <v>0.95399999999999996</v>
      </c>
      <c r="E196" s="154">
        <v>92968.140474</v>
      </c>
      <c r="F196" s="154">
        <v>94102.309754810994</v>
      </c>
      <c r="G196" s="154">
        <v>10383.130282998</v>
      </c>
      <c r="H196" s="154">
        <v>3792.8995086044401</v>
      </c>
      <c r="I196" s="154">
        <v>34375048</v>
      </c>
      <c r="J196" s="154">
        <v>0</v>
      </c>
    </row>
    <row r="197" spans="1:10" ht="13.2">
      <c r="A197" s="151" t="s">
        <v>517</v>
      </c>
      <c r="B197" s="154">
        <v>56977</v>
      </c>
      <c r="C197" s="154">
        <v>513259.05900000001</v>
      </c>
      <c r="D197" s="155">
        <v>0.98799999999999999</v>
      </c>
      <c r="E197" s="154">
        <v>507099.95029200002</v>
      </c>
      <c r="F197" s="154">
        <v>513286.340414354</v>
      </c>
      <c r="G197" s="154">
        <v>9008.6585888051995</v>
      </c>
      <c r="H197" s="154">
        <v>2418.4278144116302</v>
      </c>
      <c r="I197" s="154">
        <v>137794762</v>
      </c>
      <c r="J197" s="154">
        <v>0</v>
      </c>
    </row>
    <row r="198" spans="1:10" ht="13.2">
      <c r="A198" s="151" t="s">
        <v>518</v>
      </c>
      <c r="B198" s="154">
        <v>25040</v>
      </c>
      <c r="C198" s="154">
        <v>169898.182</v>
      </c>
      <c r="D198" s="155">
        <v>1.0449999999999999</v>
      </c>
      <c r="E198" s="154">
        <v>177543.60019</v>
      </c>
      <c r="F198" s="154">
        <v>179709.55184089299</v>
      </c>
      <c r="G198" s="154">
        <v>7176.89903517942</v>
      </c>
      <c r="H198" s="154">
        <v>586.668260785847</v>
      </c>
      <c r="I198" s="154">
        <v>14690173</v>
      </c>
      <c r="J198" s="154">
        <v>0</v>
      </c>
    </row>
    <row r="199" spans="1:10" ht="13.2">
      <c r="A199" s="151" t="s">
        <v>519</v>
      </c>
      <c r="B199" s="154">
        <v>16071</v>
      </c>
      <c r="C199" s="154">
        <v>141915.386</v>
      </c>
      <c r="D199" s="155">
        <v>0.94099999999999995</v>
      </c>
      <c r="E199" s="154">
        <v>133542.378226</v>
      </c>
      <c r="F199" s="154">
        <v>135171.534862867</v>
      </c>
      <c r="G199" s="154">
        <v>8410.8975709580409</v>
      </c>
      <c r="H199" s="154">
        <v>1820.6667965644699</v>
      </c>
      <c r="I199" s="154">
        <v>29259936</v>
      </c>
      <c r="J199" s="154">
        <v>0</v>
      </c>
    </row>
    <row r="200" spans="1:10" ht="13.2">
      <c r="A200" s="151" t="s">
        <v>520</v>
      </c>
      <c r="B200" s="154">
        <v>12382</v>
      </c>
      <c r="C200" s="154">
        <v>68680.784</v>
      </c>
      <c r="D200" s="155">
        <v>1.0720000000000001</v>
      </c>
      <c r="E200" s="154">
        <v>73625.800447999995</v>
      </c>
      <c r="F200" s="154">
        <v>74524.001925597593</v>
      </c>
      <c r="G200" s="154">
        <v>6018.7370316263596</v>
      </c>
      <c r="H200" s="154">
        <v>-571.49374276721903</v>
      </c>
      <c r="I200" s="154">
        <v>0</v>
      </c>
      <c r="J200" s="154">
        <v>-7076236</v>
      </c>
    </row>
    <row r="201" spans="1:10" ht="13.2">
      <c r="A201" s="151" t="s">
        <v>521</v>
      </c>
      <c r="B201" s="154">
        <v>40078</v>
      </c>
      <c r="C201" s="154">
        <v>298831.27899999998</v>
      </c>
      <c r="D201" s="155">
        <v>1.0840000000000001</v>
      </c>
      <c r="E201" s="154">
        <v>323933.10643599997</v>
      </c>
      <c r="F201" s="154">
        <v>327884.94387712999</v>
      </c>
      <c r="G201" s="154">
        <v>8181.1703148143597</v>
      </c>
      <c r="H201" s="154">
        <v>1590.9395404207901</v>
      </c>
      <c r="I201" s="154">
        <v>63761675</v>
      </c>
      <c r="J201" s="154">
        <v>0</v>
      </c>
    </row>
    <row r="202" spans="1:10" ht="13.2">
      <c r="A202" s="151" t="s">
        <v>522</v>
      </c>
      <c r="B202" s="154">
        <v>11985</v>
      </c>
      <c r="C202" s="154">
        <v>118094.77800000001</v>
      </c>
      <c r="D202" s="155">
        <v>1.01</v>
      </c>
      <c r="E202" s="154">
        <v>119275.72577999999</v>
      </c>
      <c r="F202" s="154">
        <v>120730.835707298</v>
      </c>
      <c r="G202" s="154">
        <v>10073.494844163301</v>
      </c>
      <c r="H202" s="154">
        <v>3483.2640697697602</v>
      </c>
      <c r="I202" s="154">
        <v>41746920</v>
      </c>
      <c r="J202" s="154">
        <v>0</v>
      </c>
    </row>
    <row r="203" spans="1:10" ht="13.2">
      <c r="A203" s="151" t="s">
        <v>523</v>
      </c>
      <c r="B203" s="154">
        <v>12772</v>
      </c>
      <c r="C203" s="154">
        <v>75229.793999999994</v>
      </c>
      <c r="D203" s="155">
        <v>1.19</v>
      </c>
      <c r="E203" s="154">
        <v>89523.454859999998</v>
      </c>
      <c r="F203" s="154">
        <v>90615.600533739504</v>
      </c>
      <c r="G203" s="154">
        <v>7094.8638062746204</v>
      </c>
      <c r="H203" s="154">
        <v>504.63303188104499</v>
      </c>
      <c r="I203" s="154">
        <v>6445173</v>
      </c>
      <c r="J203" s="154">
        <v>0</v>
      </c>
    </row>
    <row r="204" spans="1:10" ht="18.75" customHeight="1">
      <c r="A204" s="145" t="s">
        <v>524</v>
      </c>
      <c r="B204" s="154"/>
      <c r="C204" s="154"/>
      <c r="D204" s="155"/>
      <c r="E204" s="154"/>
      <c r="F204" s="154"/>
      <c r="G204" s="154"/>
      <c r="H204" s="154"/>
      <c r="I204" s="154"/>
      <c r="J204" s="154"/>
    </row>
    <row r="205" spans="1:10" ht="13.2">
      <c r="A205" s="151" t="s">
        <v>525</v>
      </c>
      <c r="B205" s="154">
        <v>25631</v>
      </c>
      <c r="C205" s="154">
        <v>177853.51300000001</v>
      </c>
      <c r="D205" s="155">
        <v>0.95199999999999996</v>
      </c>
      <c r="E205" s="154">
        <v>169316.54437600001</v>
      </c>
      <c r="F205" s="154">
        <v>171382.12966559801</v>
      </c>
      <c r="G205" s="154">
        <v>6686.5174852950604</v>
      </c>
      <c r="H205" s="154">
        <v>96.286710901478699</v>
      </c>
      <c r="I205" s="154">
        <v>2467925</v>
      </c>
      <c r="J205" s="154">
        <v>0</v>
      </c>
    </row>
    <row r="206" spans="1:10" ht="13.2">
      <c r="A206" s="151" t="s">
        <v>526</v>
      </c>
      <c r="B206" s="154">
        <v>8467</v>
      </c>
      <c r="C206" s="154">
        <v>63048.71</v>
      </c>
      <c r="D206" s="155">
        <v>1.02</v>
      </c>
      <c r="E206" s="154">
        <v>64309.684200000003</v>
      </c>
      <c r="F206" s="154">
        <v>65094.2332713961</v>
      </c>
      <c r="G206" s="154">
        <v>7687.9925914014502</v>
      </c>
      <c r="H206" s="154">
        <v>1097.7618170078699</v>
      </c>
      <c r="I206" s="154">
        <v>9294749</v>
      </c>
      <c r="J206" s="154">
        <v>0</v>
      </c>
    </row>
    <row r="207" spans="1:10" ht="13.2">
      <c r="A207" s="151" t="s">
        <v>527</v>
      </c>
      <c r="B207" s="154">
        <v>9942</v>
      </c>
      <c r="C207" s="154">
        <v>63192.326000000001</v>
      </c>
      <c r="D207" s="155">
        <v>1.052</v>
      </c>
      <c r="E207" s="154">
        <v>66478.326952000003</v>
      </c>
      <c r="F207" s="154">
        <v>67289.332484478698</v>
      </c>
      <c r="G207" s="154">
        <v>6768.1887431581899</v>
      </c>
      <c r="H207" s="154">
        <v>177.95796876460801</v>
      </c>
      <c r="I207" s="154">
        <v>1769258</v>
      </c>
      <c r="J207" s="154">
        <v>0</v>
      </c>
    </row>
    <row r="208" spans="1:10" ht="13.2">
      <c r="A208" s="151" t="s">
        <v>528</v>
      </c>
      <c r="B208" s="154">
        <v>11500</v>
      </c>
      <c r="C208" s="154">
        <v>75815.172999999995</v>
      </c>
      <c r="D208" s="155">
        <v>1.03</v>
      </c>
      <c r="E208" s="154">
        <v>78089.628190000003</v>
      </c>
      <c r="F208" s="154">
        <v>79042.286347853806</v>
      </c>
      <c r="G208" s="154">
        <v>6873.24229111772</v>
      </c>
      <c r="H208" s="154">
        <v>283.01151672414301</v>
      </c>
      <c r="I208" s="154">
        <v>3254632</v>
      </c>
      <c r="J208" s="154">
        <v>0</v>
      </c>
    </row>
    <row r="209" spans="1:10" ht="13.2">
      <c r="A209" s="151" t="s">
        <v>529</v>
      </c>
      <c r="B209" s="154">
        <v>9010</v>
      </c>
      <c r="C209" s="154">
        <v>73446.320000000007</v>
      </c>
      <c r="D209" s="155">
        <v>0.88900000000000001</v>
      </c>
      <c r="E209" s="154">
        <v>65293.778480000001</v>
      </c>
      <c r="F209" s="154">
        <v>66090.333056681106</v>
      </c>
      <c r="G209" s="154">
        <v>7335.2200950811402</v>
      </c>
      <c r="H209" s="154">
        <v>744.98932068756699</v>
      </c>
      <c r="I209" s="154">
        <v>6712354</v>
      </c>
      <c r="J209" s="154">
        <v>0</v>
      </c>
    </row>
    <row r="210" spans="1:10" ht="13.2">
      <c r="A210" s="151" t="s">
        <v>530</v>
      </c>
      <c r="B210" s="154">
        <v>11476</v>
      </c>
      <c r="C210" s="154">
        <v>82214.857000000004</v>
      </c>
      <c r="D210" s="155">
        <v>1.0900000000000001</v>
      </c>
      <c r="E210" s="154">
        <v>89614.194130000003</v>
      </c>
      <c r="F210" s="154">
        <v>90707.446781808205</v>
      </c>
      <c r="G210" s="154">
        <v>7904.0995801505996</v>
      </c>
      <c r="H210" s="154">
        <v>1313.86880575702</v>
      </c>
      <c r="I210" s="154">
        <v>15077958</v>
      </c>
      <c r="J210" s="154">
        <v>0</v>
      </c>
    </row>
    <row r="211" spans="1:10" ht="13.2">
      <c r="A211" s="151" t="s">
        <v>531</v>
      </c>
      <c r="B211" s="154">
        <v>17009</v>
      </c>
      <c r="C211" s="154">
        <v>104304.656</v>
      </c>
      <c r="D211" s="155">
        <v>1.119</v>
      </c>
      <c r="E211" s="154">
        <v>116716.910064</v>
      </c>
      <c r="F211" s="154">
        <v>118140.80359646</v>
      </c>
      <c r="G211" s="154">
        <v>6945.7818564560002</v>
      </c>
      <c r="H211" s="154">
        <v>355.55108206242301</v>
      </c>
      <c r="I211" s="154">
        <v>6047568</v>
      </c>
      <c r="J211" s="154">
        <v>0</v>
      </c>
    </row>
    <row r="212" spans="1:10" ht="13.2">
      <c r="A212" s="151" t="s">
        <v>532</v>
      </c>
      <c r="B212" s="154">
        <v>97287</v>
      </c>
      <c r="C212" s="154">
        <v>604128.36399999994</v>
      </c>
      <c r="D212" s="155">
        <v>0.94699999999999995</v>
      </c>
      <c r="E212" s="154">
        <v>572109.56070799998</v>
      </c>
      <c r="F212" s="154">
        <v>579089.03868513298</v>
      </c>
      <c r="G212" s="154">
        <v>5952.3784132014898</v>
      </c>
      <c r="H212" s="154">
        <v>-637.85236119209003</v>
      </c>
      <c r="I212" s="154">
        <v>0</v>
      </c>
      <c r="J212" s="154">
        <v>-62054743</v>
      </c>
    </row>
    <row r="213" spans="1:10" ht="13.2">
      <c r="A213" s="151" t="s">
        <v>533</v>
      </c>
      <c r="B213" s="154">
        <v>12093</v>
      </c>
      <c r="C213" s="154">
        <v>77056.909</v>
      </c>
      <c r="D213" s="155">
        <v>1.1040000000000001</v>
      </c>
      <c r="E213" s="154">
        <v>85070.827535999997</v>
      </c>
      <c r="F213" s="154">
        <v>86108.653169518904</v>
      </c>
      <c r="G213" s="154">
        <v>7120.5369362043302</v>
      </c>
      <c r="H213" s="154">
        <v>530.30616181074902</v>
      </c>
      <c r="I213" s="154">
        <v>6412992</v>
      </c>
      <c r="J213" s="154">
        <v>0</v>
      </c>
    </row>
    <row r="214" spans="1:10" ht="13.2">
      <c r="A214" s="151" t="s">
        <v>534</v>
      </c>
      <c r="B214" s="154">
        <v>23771</v>
      </c>
      <c r="C214" s="154">
        <v>156752.89600000001</v>
      </c>
      <c r="D214" s="155">
        <v>0.97499999999999998</v>
      </c>
      <c r="E214" s="154">
        <v>152834.0736</v>
      </c>
      <c r="F214" s="154">
        <v>154698.580198223</v>
      </c>
      <c r="G214" s="154">
        <v>6507.8701021506604</v>
      </c>
      <c r="H214" s="154">
        <v>-82.360672242914902</v>
      </c>
      <c r="I214" s="154">
        <v>0</v>
      </c>
      <c r="J214" s="154">
        <v>-1957796</v>
      </c>
    </row>
    <row r="215" spans="1:10" ht="13.2">
      <c r="A215" s="151" t="s">
        <v>535</v>
      </c>
      <c r="B215" s="154">
        <v>3640</v>
      </c>
      <c r="C215" s="154">
        <v>30869.026000000002</v>
      </c>
      <c r="D215" s="155">
        <v>1.0269999999999999</v>
      </c>
      <c r="E215" s="154">
        <v>31702.489701999999</v>
      </c>
      <c r="F215" s="154">
        <v>32089.245742961099</v>
      </c>
      <c r="G215" s="154">
        <v>8815.7268524618303</v>
      </c>
      <c r="H215" s="154">
        <v>2225.49607806825</v>
      </c>
      <c r="I215" s="154">
        <v>8100806</v>
      </c>
      <c r="J215" s="154">
        <v>0</v>
      </c>
    </row>
    <row r="216" spans="1:10" ht="13.2">
      <c r="A216" s="151" t="s">
        <v>536</v>
      </c>
      <c r="B216" s="154">
        <v>3794</v>
      </c>
      <c r="C216" s="154">
        <v>9964.2279999999992</v>
      </c>
      <c r="D216" s="155">
        <v>1.6259999999999999</v>
      </c>
      <c r="E216" s="154">
        <v>16201.834728</v>
      </c>
      <c r="F216" s="154">
        <v>16399.4897864704</v>
      </c>
      <c r="G216" s="154">
        <v>4322.4801756643201</v>
      </c>
      <c r="H216" s="154">
        <v>-2267.7505987292602</v>
      </c>
      <c r="I216" s="154">
        <v>0</v>
      </c>
      <c r="J216" s="154">
        <v>-8603846</v>
      </c>
    </row>
    <row r="217" spans="1:10" ht="13.2">
      <c r="A217" s="151" t="s">
        <v>537</v>
      </c>
      <c r="B217" s="154">
        <v>13339</v>
      </c>
      <c r="C217" s="154">
        <v>116803.28200000001</v>
      </c>
      <c r="D217" s="155">
        <v>0.92800000000000005</v>
      </c>
      <c r="E217" s="154">
        <v>108393.445696</v>
      </c>
      <c r="F217" s="154">
        <v>109715.796726395</v>
      </c>
      <c r="G217" s="154">
        <v>8225.1890491337108</v>
      </c>
      <c r="H217" s="154">
        <v>1634.95827474014</v>
      </c>
      <c r="I217" s="154">
        <v>21808708</v>
      </c>
      <c r="J217" s="154">
        <v>0</v>
      </c>
    </row>
    <row r="218" spans="1:10" ht="13.2">
      <c r="A218" s="151" t="s">
        <v>538</v>
      </c>
      <c r="B218" s="154">
        <v>14962</v>
      </c>
      <c r="C218" s="154">
        <v>113231.159</v>
      </c>
      <c r="D218" s="155">
        <v>0.93300000000000005</v>
      </c>
      <c r="E218" s="154">
        <v>105644.671347</v>
      </c>
      <c r="F218" s="154">
        <v>106933.488573119</v>
      </c>
      <c r="G218" s="154">
        <v>7147.0049841678301</v>
      </c>
      <c r="H218" s="154">
        <v>556.77420977425004</v>
      </c>
      <c r="I218" s="154">
        <v>8330456</v>
      </c>
      <c r="J218" s="154">
        <v>0</v>
      </c>
    </row>
    <row r="219" spans="1:10" ht="13.2">
      <c r="A219" s="151" t="s">
        <v>539</v>
      </c>
      <c r="B219" s="154">
        <v>11343</v>
      </c>
      <c r="C219" s="154">
        <v>90603.972999999998</v>
      </c>
      <c r="D219" s="155">
        <v>1.0209999999999999</v>
      </c>
      <c r="E219" s="154">
        <v>92506.656432999996</v>
      </c>
      <c r="F219" s="154">
        <v>93635.195817158005</v>
      </c>
      <c r="G219" s="154">
        <v>8254.8881087153295</v>
      </c>
      <c r="H219" s="154">
        <v>1664.6573343217599</v>
      </c>
      <c r="I219" s="154">
        <v>18882208</v>
      </c>
      <c r="J219" s="154">
        <v>0</v>
      </c>
    </row>
    <row r="220" spans="1:10" ht="13.2">
      <c r="A220" s="151" t="s">
        <v>540</v>
      </c>
      <c r="B220" s="154">
        <v>9906</v>
      </c>
      <c r="C220" s="154">
        <v>65507.661999999997</v>
      </c>
      <c r="D220" s="155">
        <v>1.018</v>
      </c>
      <c r="E220" s="154">
        <v>66686.799916000004</v>
      </c>
      <c r="F220" s="154">
        <v>67500.348724384196</v>
      </c>
      <c r="G220" s="154">
        <v>6814.0872929925499</v>
      </c>
      <c r="H220" s="154">
        <v>223.856518598973</v>
      </c>
      <c r="I220" s="154">
        <v>2217523</v>
      </c>
      <c r="J220" s="154">
        <v>0</v>
      </c>
    </row>
    <row r="221" spans="1:10" ht="18.75" customHeight="1">
      <c r="A221" s="145" t="s">
        <v>541</v>
      </c>
      <c r="B221" s="154"/>
      <c r="C221" s="154"/>
      <c r="D221" s="155"/>
      <c r="E221" s="154"/>
      <c r="F221" s="154"/>
      <c r="G221" s="154"/>
      <c r="H221" s="154"/>
      <c r="I221" s="154"/>
      <c r="J221" s="154"/>
    </row>
    <row r="222" spans="1:10" ht="13.2">
      <c r="A222" s="151" t="s">
        <v>542</v>
      </c>
      <c r="B222" s="154">
        <v>11433</v>
      </c>
      <c r="C222" s="154">
        <v>66769.925000000003</v>
      </c>
      <c r="D222" s="155">
        <v>1.1060000000000001</v>
      </c>
      <c r="E222" s="154">
        <v>73847.537049999999</v>
      </c>
      <c r="F222" s="154">
        <v>74748.443613889904</v>
      </c>
      <c r="G222" s="154">
        <v>6537.9553585139402</v>
      </c>
      <c r="H222" s="154">
        <v>-52.275415879635098</v>
      </c>
      <c r="I222" s="154">
        <v>0</v>
      </c>
      <c r="J222" s="154">
        <v>-597665</v>
      </c>
    </row>
    <row r="223" spans="1:10" ht="13.2">
      <c r="A223" s="151" t="s">
        <v>543</v>
      </c>
      <c r="B223" s="154">
        <v>9328</v>
      </c>
      <c r="C223" s="154">
        <v>70097.716</v>
      </c>
      <c r="D223" s="155">
        <v>1.008</v>
      </c>
      <c r="E223" s="154">
        <v>70658.497728000002</v>
      </c>
      <c r="F223" s="154">
        <v>71520.4994539974</v>
      </c>
      <c r="G223" s="154">
        <v>7667.2919654799898</v>
      </c>
      <c r="H223" s="154">
        <v>1077.06119108642</v>
      </c>
      <c r="I223" s="154">
        <v>10046827</v>
      </c>
      <c r="J223" s="154">
        <v>0</v>
      </c>
    </row>
    <row r="224" spans="1:10" ht="13.2">
      <c r="A224" s="151" t="s">
        <v>544</v>
      </c>
      <c r="B224" s="154">
        <v>16150</v>
      </c>
      <c r="C224" s="154">
        <v>89393.985000000001</v>
      </c>
      <c r="D224" s="155">
        <v>1.125</v>
      </c>
      <c r="E224" s="154">
        <v>100568.233125</v>
      </c>
      <c r="F224" s="154">
        <v>101795.120099982</v>
      </c>
      <c r="G224" s="154">
        <v>6303.10341176357</v>
      </c>
      <c r="H224" s="154">
        <v>-287.12736263000602</v>
      </c>
      <c r="I224" s="154">
        <v>0</v>
      </c>
      <c r="J224" s="154">
        <v>-4637107</v>
      </c>
    </row>
    <row r="225" spans="1:10" ht="13.2">
      <c r="A225" s="151" t="s">
        <v>545</v>
      </c>
      <c r="B225" s="154">
        <v>6436</v>
      </c>
      <c r="C225" s="154">
        <v>42195.413</v>
      </c>
      <c r="D225" s="155">
        <v>1.115</v>
      </c>
      <c r="E225" s="154">
        <v>47047.885495000002</v>
      </c>
      <c r="F225" s="154">
        <v>47621.848426639597</v>
      </c>
      <c r="G225" s="154">
        <v>7399.2927946923</v>
      </c>
      <c r="H225" s="154">
        <v>809.06202029872395</v>
      </c>
      <c r="I225" s="154">
        <v>5207123</v>
      </c>
      <c r="J225" s="154">
        <v>0</v>
      </c>
    </row>
    <row r="226" spans="1:10" ht="13.2">
      <c r="A226" s="151" t="s">
        <v>546</v>
      </c>
      <c r="B226" s="154">
        <v>30206</v>
      </c>
      <c r="C226" s="154">
        <v>211027.79800000001</v>
      </c>
      <c r="D226" s="155">
        <v>0.97799999999999998</v>
      </c>
      <c r="E226" s="154">
        <v>206385.18644399999</v>
      </c>
      <c r="F226" s="154">
        <v>208902.99240726701</v>
      </c>
      <c r="G226" s="154">
        <v>6915.9436008497196</v>
      </c>
      <c r="H226" s="154">
        <v>325.71282645614099</v>
      </c>
      <c r="I226" s="154">
        <v>9838482</v>
      </c>
      <c r="J226" s="154">
        <v>0</v>
      </c>
    </row>
    <row r="227" spans="1:10" ht="13.2">
      <c r="A227" s="151" t="s">
        <v>547</v>
      </c>
      <c r="B227" s="154">
        <v>22581</v>
      </c>
      <c r="C227" s="154">
        <v>171331.17199999999</v>
      </c>
      <c r="D227" s="155">
        <v>1.038</v>
      </c>
      <c r="E227" s="154">
        <v>177841.756536</v>
      </c>
      <c r="F227" s="154">
        <v>180011.34555951101</v>
      </c>
      <c r="G227" s="154">
        <v>7971.8057464023204</v>
      </c>
      <c r="H227" s="154">
        <v>1381.5749720087399</v>
      </c>
      <c r="I227" s="154">
        <v>31197344</v>
      </c>
      <c r="J227" s="154">
        <v>0</v>
      </c>
    </row>
    <row r="228" spans="1:10" ht="13.2">
      <c r="A228" s="151" t="s">
        <v>548</v>
      </c>
      <c r="B228" s="154">
        <v>5473</v>
      </c>
      <c r="C228" s="154">
        <v>40137.784</v>
      </c>
      <c r="D228" s="155">
        <v>1.0209999999999999</v>
      </c>
      <c r="E228" s="154">
        <v>40980.677464</v>
      </c>
      <c r="F228" s="154">
        <v>41480.6232007816</v>
      </c>
      <c r="G228" s="154">
        <v>7579.1381693370404</v>
      </c>
      <c r="H228" s="154">
        <v>988.90739494346701</v>
      </c>
      <c r="I228" s="154">
        <v>5412290</v>
      </c>
      <c r="J228" s="154">
        <v>0</v>
      </c>
    </row>
    <row r="229" spans="1:10" ht="13.2">
      <c r="A229" s="151" t="s">
        <v>549</v>
      </c>
      <c r="B229" s="154">
        <v>8609</v>
      </c>
      <c r="C229" s="154">
        <v>45969.745999999999</v>
      </c>
      <c r="D229" s="155">
        <v>1.1339999999999999</v>
      </c>
      <c r="E229" s="154">
        <v>52129.691963999998</v>
      </c>
      <c r="F229" s="154">
        <v>52765.650636963299</v>
      </c>
      <c r="G229" s="154">
        <v>6129.12656951601</v>
      </c>
      <c r="H229" s="154">
        <v>-461.10420487757199</v>
      </c>
      <c r="I229" s="154">
        <v>0</v>
      </c>
      <c r="J229" s="154">
        <v>-3969646</v>
      </c>
    </row>
    <row r="230" spans="1:10" ht="13.2">
      <c r="A230" s="151" t="s">
        <v>550</v>
      </c>
      <c r="B230" s="154">
        <v>23183</v>
      </c>
      <c r="C230" s="154">
        <v>214764.15900000001</v>
      </c>
      <c r="D230" s="155">
        <v>0.96799999999999997</v>
      </c>
      <c r="E230" s="154">
        <v>207891.705912</v>
      </c>
      <c r="F230" s="154">
        <v>210427.89073164499</v>
      </c>
      <c r="G230" s="154">
        <v>9076.8188211898796</v>
      </c>
      <c r="H230" s="154">
        <v>2486.5880467963102</v>
      </c>
      <c r="I230" s="154">
        <v>57646571</v>
      </c>
      <c r="J230" s="154">
        <v>0</v>
      </c>
    </row>
    <row r="231" spans="1:10" ht="13.2">
      <c r="A231" s="151" t="s">
        <v>551</v>
      </c>
      <c r="B231" s="154">
        <v>4416</v>
      </c>
      <c r="C231" s="154">
        <v>27607.328000000001</v>
      </c>
      <c r="D231" s="155">
        <v>1.0029999999999999</v>
      </c>
      <c r="E231" s="154">
        <v>27690.149984</v>
      </c>
      <c r="F231" s="154">
        <v>28027.957294469801</v>
      </c>
      <c r="G231" s="154">
        <v>6346.9106192187101</v>
      </c>
      <c r="H231" s="154">
        <v>-243.32015517486701</v>
      </c>
      <c r="I231" s="154">
        <v>0</v>
      </c>
      <c r="J231" s="154">
        <v>-1074502</v>
      </c>
    </row>
    <row r="232" spans="1:10" ht="13.2">
      <c r="A232" s="151" t="s">
        <v>552</v>
      </c>
      <c r="B232" s="154">
        <v>10611</v>
      </c>
      <c r="C232" s="154">
        <v>89507.258000000002</v>
      </c>
      <c r="D232" s="155">
        <v>0.85099999999999998</v>
      </c>
      <c r="E232" s="154">
        <v>76170.676558000006</v>
      </c>
      <c r="F232" s="154">
        <v>77099.924373544301</v>
      </c>
      <c r="G232" s="154">
        <v>7266.03754344965</v>
      </c>
      <c r="H232" s="154">
        <v>675.80676905607697</v>
      </c>
      <c r="I232" s="154">
        <v>7170986</v>
      </c>
      <c r="J232" s="154">
        <v>0</v>
      </c>
    </row>
    <row r="233" spans="1:10" ht="13.2">
      <c r="A233" s="151" t="s">
        <v>553</v>
      </c>
      <c r="B233" s="154">
        <v>159408</v>
      </c>
      <c r="C233" s="154">
        <v>1253300.942</v>
      </c>
      <c r="D233" s="155">
        <v>1.0149999999999999</v>
      </c>
      <c r="E233" s="154">
        <v>1272100.4561300001</v>
      </c>
      <c r="F233" s="154">
        <v>1287619.50654977</v>
      </c>
      <c r="G233" s="154">
        <v>8077.5086981191098</v>
      </c>
      <c r="H233" s="154">
        <v>1487.2779237255299</v>
      </c>
      <c r="I233" s="154">
        <v>237083999</v>
      </c>
      <c r="J233" s="154">
        <v>0</v>
      </c>
    </row>
    <row r="234" spans="1:10" ht="18.75" customHeight="1">
      <c r="A234" s="145" t="s">
        <v>554</v>
      </c>
      <c r="B234" s="154"/>
      <c r="C234" s="154"/>
      <c r="D234" s="155"/>
      <c r="E234" s="154"/>
      <c r="F234" s="154"/>
      <c r="G234" s="154"/>
      <c r="H234" s="154"/>
      <c r="I234" s="154"/>
      <c r="J234" s="154"/>
    </row>
    <row r="235" spans="1:10" ht="13.2">
      <c r="A235" s="151" t="s">
        <v>555</v>
      </c>
      <c r="B235" s="154">
        <v>14011</v>
      </c>
      <c r="C235" s="154">
        <v>87321.835000000006</v>
      </c>
      <c r="D235" s="155">
        <v>0.93600000000000005</v>
      </c>
      <c r="E235" s="154">
        <v>81733.237559999994</v>
      </c>
      <c r="F235" s="154">
        <v>82730.346104810698</v>
      </c>
      <c r="G235" s="154">
        <v>5904.6710516601697</v>
      </c>
      <c r="H235" s="154">
        <v>-685.55972273340603</v>
      </c>
      <c r="I235" s="154">
        <v>0</v>
      </c>
      <c r="J235" s="154">
        <v>-9605377</v>
      </c>
    </row>
    <row r="236" spans="1:10" ht="13.2">
      <c r="A236" s="151" t="s">
        <v>556</v>
      </c>
      <c r="B236" s="154">
        <v>13183</v>
      </c>
      <c r="C236" s="154">
        <v>91350.398000000001</v>
      </c>
      <c r="D236" s="155">
        <v>0.94299999999999995</v>
      </c>
      <c r="E236" s="154">
        <v>86143.425313999993</v>
      </c>
      <c r="F236" s="154">
        <v>87194.336155465106</v>
      </c>
      <c r="G236" s="154">
        <v>6614.1497500921696</v>
      </c>
      <c r="H236" s="154">
        <v>23.918975698594299</v>
      </c>
      <c r="I236" s="154">
        <v>315324</v>
      </c>
      <c r="J236" s="154">
        <v>0</v>
      </c>
    </row>
    <row r="237" spans="1:10" ht="13.2">
      <c r="A237" s="151" t="s">
        <v>557</v>
      </c>
      <c r="B237" s="154">
        <v>16598</v>
      </c>
      <c r="C237" s="154">
        <v>146659.22099999999</v>
      </c>
      <c r="D237" s="155">
        <v>1.0109999999999999</v>
      </c>
      <c r="E237" s="154">
        <v>148272.472431</v>
      </c>
      <c r="F237" s="154">
        <v>150081.329557363</v>
      </c>
      <c r="G237" s="154">
        <v>9042.1333628969296</v>
      </c>
      <c r="H237" s="154">
        <v>2451.9025885033602</v>
      </c>
      <c r="I237" s="154">
        <v>40696679</v>
      </c>
      <c r="J237" s="154">
        <v>0</v>
      </c>
    </row>
    <row r="238" spans="1:10" ht="13.2">
      <c r="A238" s="151" t="s">
        <v>558</v>
      </c>
      <c r="B238" s="154">
        <v>8655</v>
      </c>
      <c r="C238" s="154">
        <v>83649.557000000001</v>
      </c>
      <c r="D238" s="155">
        <v>1.08</v>
      </c>
      <c r="E238" s="154">
        <v>90341.521559999994</v>
      </c>
      <c r="F238" s="154">
        <v>91443.647277613301</v>
      </c>
      <c r="G238" s="154">
        <v>10565.412741492</v>
      </c>
      <c r="H238" s="154">
        <v>3975.18196709842</v>
      </c>
      <c r="I238" s="154">
        <v>34405200</v>
      </c>
      <c r="J238" s="154">
        <v>0</v>
      </c>
    </row>
    <row r="239" spans="1:10" ht="13.2">
      <c r="A239" s="151" t="s">
        <v>559</v>
      </c>
      <c r="B239" s="154">
        <v>25861</v>
      </c>
      <c r="C239" s="154">
        <v>155090.22500000001</v>
      </c>
      <c r="D239" s="155">
        <v>1.1479999999999999</v>
      </c>
      <c r="E239" s="154">
        <v>178043.57829999999</v>
      </c>
      <c r="F239" s="154">
        <v>180215.629457784</v>
      </c>
      <c r="G239" s="154">
        <v>6968.6257088969296</v>
      </c>
      <c r="H239" s="154">
        <v>378.394934503353</v>
      </c>
      <c r="I239" s="154">
        <v>9785671</v>
      </c>
      <c r="J239" s="154">
        <v>0</v>
      </c>
    </row>
    <row r="240" spans="1:10" ht="13.2">
      <c r="A240" s="151" t="s">
        <v>560</v>
      </c>
      <c r="B240" s="154">
        <v>5484</v>
      </c>
      <c r="C240" s="154">
        <v>24765.129000000001</v>
      </c>
      <c r="D240" s="155">
        <v>1.1859999999999999</v>
      </c>
      <c r="E240" s="154">
        <v>29371.442994000001</v>
      </c>
      <c r="F240" s="154">
        <v>29729.7613190417</v>
      </c>
      <c r="G240" s="154">
        <v>5421.1818597815</v>
      </c>
      <c r="H240" s="154">
        <v>-1169.0489146120799</v>
      </c>
      <c r="I240" s="154">
        <v>0</v>
      </c>
      <c r="J240" s="154">
        <v>-6411064</v>
      </c>
    </row>
    <row r="241" spans="1:10" ht="13.2">
      <c r="A241" s="151" t="s">
        <v>561</v>
      </c>
      <c r="B241" s="154">
        <v>22824</v>
      </c>
      <c r="C241" s="154">
        <v>169459.83799999999</v>
      </c>
      <c r="D241" s="155">
        <v>0.90100000000000002</v>
      </c>
      <c r="E241" s="154">
        <v>152683.31403800001</v>
      </c>
      <c r="F241" s="154">
        <v>154545.981437729</v>
      </c>
      <c r="G241" s="154">
        <v>6771.2049350564603</v>
      </c>
      <c r="H241" s="154">
        <v>180.97416066288599</v>
      </c>
      <c r="I241" s="154">
        <v>4130554</v>
      </c>
      <c r="J241" s="154">
        <v>0</v>
      </c>
    </row>
    <row r="242" spans="1:10" ht="13.2">
      <c r="A242" s="151" t="s">
        <v>562</v>
      </c>
      <c r="B242" s="154">
        <v>4321</v>
      </c>
      <c r="C242" s="154">
        <v>15163.205</v>
      </c>
      <c r="D242" s="155">
        <v>1.375</v>
      </c>
      <c r="E242" s="154">
        <v>20849.406875000001</v>
      </c>
      <c r="F242" s="154">
        <v>21103.760212392699</v>
      </c>
      <c r="G242" s="154">
        <v>4883.9991234419604</v>
      </c>
      <c r="H242" s="154">
        <v>-1706.2316509516199</v>
      </c>
      <c r="I242" s="154">
        <v>0</v>
      </c>
      <c r="J242" s="154">
        <v>-7372627</v>
      </c>
    </row>
    <row r="243" spans="1:10" ht="13.2">
      <c r="A243" s="151" t="s">
        <v>563</v>
      </c>
      <c r="B243" s="154">
        <v>9841</v>
      </c>
      <c r="C243" s="154">
        <v>41302.076999999997</v>
      </c>
      <c r="D243" s="155">
        <v>1.087</v>
      </c>
      <c r="E243" s="154">
        <v>44895.357699</v>
      </c>
      <c r="F243" s="154">
        <v>45443.060764734299</v>
      </c>
      <c r="G243" s="154">
        <v>4617.7279508926204</v>
      </c>
      <c r="H243" s="154">
        <v>-1972.5028235009499</v>
      </c>
      <c r="I243" s="154">
        <v>0</v>
      </c>
      <c r="J243" s="154">
        <v>-19411400</v>
      </c>
    </row>
    <row r="244" spans="1:10" ht="13.2">
      <c r="A244" s="151" t="s">
        <v>564</v>
      </c>
      <c r="B244" s="154">
        <v>159962</v>
      </c>
      <c r="C244" s="154">
        <v>978001.27399999998</v>
      </c>
      <c r="D244" s="155">
        <v>0.94199999999999995</v>
      </c>
      <c r="E244" s="154">
        <v>921277.20010799996</v>
      </c>
      <c r="F244" s="154">
        <v>932516.36541932798</v>
      </c>
      <c r="G244" s="154">
        <v>5829.6118166772603</v>
      </c>
      <c r="H244" s="154">
        <v>-760.61895771631396</v>
      </c>
      <c r="I244" s="154">
        <v>0</v>
      </c>
      <c r="J244" s="154">
        <v>-121670130</v>
      </c>
    </row>
    <row r="245" spans="1:10" ht="18.75" customHeight="1">
      <c r="A245" s="145" t="s">
        <v>565</v>
      </c>
      <c r="B245" s="154"/>
      <c r="C245" s="154"/>
      <c r="D245" s="155"/>
      <c r="E245" s="154"/>
      <c r="F245" s="154"/>
      <c r="G245" s="154"/>
      <c r="H245" s="154"/>
      <c r="I245" s="154"/>
      <c r="J245" s="154"/>
    </row>
    <row r="246" spans="1:10" ht="13.2">
      <c r="A246" s="151" t="s">
        <v>566</v>
      </c>
      <c r="B246" s="154">
        <v>22651</v>
      </c>
      <c r="C246" s="154">
        <v>130464.508</v>
      </c>
      <c r="D246" s="155">
        <v>1.139</v>
      </c>
      <c r="E246" s="154">
        <v>148599.074612</v>
      </c>
      <c r="F246" s="154">
        <v>150411.91613730701</v>
      </c>
      <c r="G246" s="154">
        <v>6640.4095244054297</v>
      </c>
      <c r="H246" s="154">
        <v>50.178750011850802</v>
      </c>
      <c r="I246" s="154">
        <v>1136599</v>
      </c>
      <c r="J246" s="154">
        <v>0</v>
      </c>
    </row>
    <row r="247" spans="1:10" ht="13.2">
      <c r="A247" s="151" t="s">
        <v>567</v>
      </c>
      <c r="B247" s="154">
        <v>51628</v>
      </c>
      <c r="C247" s="154">
        <v>394170.86300000001</v>
      </c>
      <c r="D247" s="155">
        <v>1.0349999999999999</v>
      </c>
      <c r="E247" s="154">
        <v>407966.84320499998</v>
      </c>
      <c r="F247" s="154">
        <v>412943.85424118303</v>
      </c>
      <c r="G247" s="154">
        <v>7998.4476299911603</v>
      </c>
      <c r="H247" s="154">
        <v>1408.21685559758</v>
      </c>
      <c r="I247" s="154">
        <v>72703420</v>
      </c>
      <c r="J247" s="154">
        <v>0</v>
      </c>
    </row>
    <row r="248" spans="1:10" ht="13.2">
      <c r="A248" s="151" t="s">
        <v>568</v>
      </c>
      <c r="B248" s="154">
        <v>59953</v>
      </c>
      <c r="C248" s="154">
        <v>428721.74599999998</v>
      </c>
      <c r="D248" s="155">
        <v>0.97799999999999998</v>
      </c>
      <c r="E248" s="154">
        <v>419289.86758800002</v>
      </c>
      <c r="F248" s="154">
        <v>424405.01440226397</v>
      </c>
      <c r="G248" s="154">
        <v>7078.9620936777801</v>
      </c>
      <c r="H248" s="154">
        <v>488.73131928420401</v>
      </c>
      <c r="I248" s="154">
        <v>29300909</v>
      </c>
      <c r="J248" s="154">
        <v>0</v>
      </c>
    </row>
    <row r="249" spans="1:10" ht="13.2">
      <c r="A249" s="151" t="s">
        <v>569</v>
      </c>
      <c r="B249" s="154">
        <v>10373</v>
      </c>
      <c r="C249" s="154">
        <v>68788.258000000002</v>
      </c>
      <c r="D249" s="155">
        <v>1.038</v>
      </c>
      <c r="E249" s="154">
        <v>71402.211804000006</v>
      </c>
      <c r="F249" s="154">
        <v>72273.286505474796</v>
      </c>
      <c r="G249" s="154">
        <v>6967.4430256892701</v>
      </c>
      <c r="H249" s="154">
        <v>377.21225129569501</v>
      </c>
      <c r="I249" s="154">
        <v>3912823</v>
      </c>
      <c r="J249" s="154">
        <v>0</v>
      </c>
    </row>
    <row r="250" spans="1:10" ht="13.2">
      <c r="A250" s="151" t="s">
        <v>570</v>
      </c>
      <c r="B250" s="154">
        <v>15322</v>
      </c>
      <c r="C250" s="154">
        <v>100892.914</v>
      </c>
      <c r="D250" s="155">
        <v>1.052</v>
      </c>
      <c r="E250" s="154">
        <v>106139.34552800001</v>
      </c>
      <c r="F250" s="154">
        <v>107434.19755547401</v>
      </c>
      <c r="G250" s="154">
        <v>7011.7607071840503</v>
      </c>
      <c r="H250" s="154">
        <v>421.529932790472</v>
      </c>
      <c r="I250" s="154">
        <v>6458682</v>
      </c>
      <c r="J250" s="154">
        <v>0</v>
      </c>
    </row>
    <row r="251" spans="1:10" ht="13.2">
      <c r="A251" s="151" t="s">
        <v>571</v>
      </c>
      <c r="B251" s="154">
        <v>16049</v>
      </c>
      <c r="C251" s="154">
        <v>52745.563000000002</v>
      </c>
      <c r="D251" s="155">
        <v>1.1240000000000001</v>
      </c>
      <c r="E251" s="154">
        <v>59286.012812000001</v>
      </c>
      <c r="F251" s="154">
        <v>60009.275363776498</v>
      </c>
      <c r="G251" s="154">
        <v>3739.1286288103001</v>
      </c>
      <c r="H251" s="154">
        <v>-2851.1021455832802</v>
      </c>
      <c r="I251" s="154">
        <v>0</v>
      </c>
      <c r="J251" s="154">
        <v>-45757338</v>
      </c>
    </row>
    <row r="252" spans="1:10" ht="13.2">
      <c r="A252" s="151" t="s">
        <v>572</v>
      </c>
      <c r="B252" s="154">
        <v>26461</v>
      </c>
      <c r="C252" s="154">
        <v>188931.35399999999</v>
      </c>
      <c r="D252" s="155">
        <v>1.0049999999999999</v>
      </c>
      <c r="E252" s="154">
        <v>189876.01076999999</v>
      </c>
      <c r="F252" s="154">
        <v>192192.412254211</v>
      </c>
      <c r="G252" s="154">
        <v>7263.2331451649798</v>
      </c>
      <c r="H252" s="154">
        <v>673.00237077140503</v>
      </c>
      <c r="I252" s="154">
        <v>17808316</v>
      </c>
      <c r="J252" s="154">
        <v>0</v>
      </c>
    </row>
    <row r="253" spans="1:10" ht="13.2">
      <c r="A253" s="151" t="s">
        <v>573</v>
      </c>
      <c r="B253" s="154">
        <v>10248</v>
      </c>
      <c r="C253" s="154">
        <v>54003.332000000002</v>
      </c>
      <c r="D253" s="155">
        <v>1.163</v>
      </c>
      <c r="E253" s="154">
        <v>62805.875116000003</v>
      </c>
      <c r="F253" s="154">
        <v>63572.078396477002</v>
      </c>
      <c r="G253" s="154">
        <v>6203.36440246653</v>
      </c>
      <c r="H253" s="154">
        <v>-386.866371927052</v>
      </c>
      <c r="I253" s="154">
        <v>0</v>
      </c>
      <c r="J253" s="154">
        <v>-3964607</v>
      </c>
    </row>
    <row r="254" spans="1:10" ht="13.2">
      <c r="A254" s="151" t="s">
        <v>574</v>
      </c>
      <c r="B254" s="154">
        <v>20513</v>
      </c>
      <c r="C254" s="154">
        <v>167223.49299999999</v>
      </c>
      <c r="D254" s="155">
        <v>1.0069999999999999</v>
      </c>
      <c r="E254" s="154">
        <v>168394.057451</v>
      </c>
      <c r="F254" s="154">
        <v>170448.388817189</v>
      </c>
      <c r="G254" s="154">
        <v>8309.2862485833102</v>
      </c>
      <c r="H254" s="154">
        <v>1719.0554741897299</v>
      </c>
      <c r="I254" s="154">
        <v>35262985</v>
      </c>
      <c r="J254" s="154">
        <v>0</v>
      </c>
    </row>
    <row r="255" spans="1:10" ht="13.2">
      <c r="A255" s="151" t="s">
        <v>575</v>
      </c>
      <c r="B255" s="154">
        <v>6923</v>
      </c>
      <c r="C255" s="154">
        <v>36548.260999999999</v>
      </c>
      <c r="D255" s="155">
        <v>0.97499999999999998</v>
      </c>
      <c r="E255" s="154">
        <v>35634.554474999997</v>
      </c>
      <c r="F255" s="154">
        <v>36069.279928417403</v>
      </c>
      <c r="G255" s="154">
        <v>5210.0649903824096</v>
      </c>
      <c r="H255" s="154">
        <v>-1380.16578401117</v>
      </c>
      <c r="I255" s="154">
        <v>0</v>
      </c>
      <c r="J255" s="154">
        <v>-9554888</v>
      </c>
    </row>
    <row r="256" spans="1:10" ht="13.2">
      <c r="A256" s="151" t="s">
        <v>576</v>
      </c>
      <c r="B256" s="154">
        <v>11024</v>
      </c>
      <c r="C256" s="154">
        <v>78881.106</v>
      </c>
      <c r="D256" s="155">
        <v>1.01</v>
      </c>
      <c r="E256" s="154">
        <v>79669.917060000007</v>
      </c>
      <c r="F256" s="154">
        <v>80641.854027583904</v>
      </c>
      <c r="G256" s="154">
        <v>7315.1173827634202</v>
      </c>
      <c r="H256" s="154">
        <v>724.886608369839</v>
      </c>
      <c r="I256" s="154">
        <v>7991150</v>
      </c>
      <c r="J256" s="154">
        <v>0</v>
      </c>
    </row>
    <row r="257" spans="1:10" ht="13.2">
      <c r="A257" s="151" t="s">
        <v>577</v>
      </c>
      <c r="B257" s="154">
        <v>10870</v>
      </c>
      <c r="C257" s="154">
        <v>73726.775999999998</v>
      </c>
      <c r="D257" s="155">
        <v>0.92300000000000004</v>
      </c>
      <c r="E257" s="154">
        <v>68049.814247999995</v>
      </c>
      <c r="F257" s="154">
        <v>68879.991214985406</v>
      </c>
      <c r="G257" s="154">
        <v>6336.7057235497095</v>
      </c>
      <c r="H257" s="154">
        <v>-253.52505084386399</v>
      </c>
      <c r="I257" s="154">
        <v>0</v>
      </c>
      <c r="J257" s="154">
        <v>-2755817</v>
      </c>
    </row>
    <row r="258" spans="1:10" ht="13.2">
      <c r="A258" s="151" t="s">
        <v>578</v>
      </c>
      <c r="B258" s="154">
        <v>11190</v>
      </c>
      <c r="C258" s="154">
        <v>66871.737999999998</v>
      </c>
      <c r="D258" s="155">
        <v>1.0049999999999999</v>
      </c>
      <c r="E258" s="154">
        <v>67206.096690000006</v>
      </c>
      <c r="F258" s="154">
        <v>68025.980684241295</v>
      </c>
      <c r="G258" s="154">
        <v>6079.1761111922497</v>
      </c>
      <c r="H258" s="154">
        <v>-511.05466320132302</v>
      </c>
      <c r="I258" s="154">
        <v>0</v>
      </c>
      <c r="J258" s="154">
        <v>-5718702</v>
      </c>
    </row>
    <row r="259" spans="1:10" ht="13.2">
      <c r="A259" s="151" t="s">
        <v>579</v>
      </c>
      <c r="B259" s="154">
        <v>6724</v>
      </c>
      <c r="C259" s="154">
        <v>50586.078999999998</v>
      </c>
      <c r="D259" s="155">
        <v>1.0369999999999999</v>
      </c>
      <c r="E259" s="154">
        <v>52457.763922999999</v>
      </c>
      <c r="F259" s="154">
        <v>53097.7249255344</v>
      </c>
      <c r="G259" s="154">
        <v>7896.74671706342</v>
      </c>
      <c r="H259" s="154">
        <v>1306.5159426698399</v>
      </c>
      <c r="I259" s="154">
        <v>8785013</v>
      </c>
      <c r="J259" s="154">
        <v>0</v>
      </c>
    </row>
    <row r="260" spans="1:10" ht="13.2">
      <c r="A260" s="151" t="s">
        <v>580</v>
      </c>
      <c r="B260" s="154">
        <v>6924</v>
      </c>
      <c r="C260" s="154">
        <v>29181.07</v>
      </c>
      <c r="D260" s="155">
        <v>1.018</v>
      </c>
      <c r="E260" s="154">
        <v>29706.329259999999</v>
      </c>
      <c r="F260" s="154">
        <v>30068.733046077399</v>
      </c>
      <c r="G260" s="154">
        <v>4342.6824156668599</v>
      </c>
      <c r="H260" s="154">
        <v>-2247.5483587267099</v>
      </c>
      <c r="I260" s="154">
        <v>0</v>
      </c>
      <c r="J260" s="154">
        <v>-15562025</v>
      </c>
    </row>
    <row r="261" spans="1:10" ht="18.75" customHeight="1">
      <c r="A261" s="145" t="s">
        <v>581</v>
      </c>
      <c r="B261" s="154"/>
      <c r="C261" s="154"/>
      <c r="D261" s="155"/>
      <c r="E261" s="154"/>
      <c r="F261" s="154"/>
      <c r="G261" s="154"/>
      <c r="H261" s="154"/>
      <c r="I261" s="154"/>
      <c r="J261" s="154"/>
    </row>
    <row r="262" spans="1:10" ht="13.2">
      <c r="A262" s="151" t="s">
        <v>582</v>
      </c>
      <c r="B262" s="154">
        <v>26328</v>
      </c>
      <c r="C262" s="154">
        <v>219193.79199999999</v>
      </c>
      <c r="D262" s="155">
        <v>0.879</v>
      </c>
      <c r="E262" s="154">
        <v>192671.34316799999</v>
      </c>
      <c r="F262" s="154">
        <v>195021.84644363399</v>
      </c>
      <c r="G262" s="154">
        <v>7407.3931344437096</v>
      </c>
      <c r="H262" s="154">
        <v>817.16236005013502</v>
      </c>
      <c r="I262" s="154">
        <v>21514251</v>
      </c>
      <c r="J262" s="154">
        <v>0</v>
      </c>
    </row>
    <row r="263" spans="1:10" ht="13.2">
      <c r="A263" s="151" t="s">
        <v>583</v>
      </c>
      <c r="B263" s="154">
        <v>103496</v>
      </c>
      <c r="C263" s="154">
        <v>687765.22499999998</v>
      </c>
      <c r="D263" s="155">
        <v>1.018</v>
      </c>
      <c r="E263" s="154">
        <v>700144.99904999998</v>
      </c>
      <c r="F263" s="154">
        <v>708686.45148722501</v>
      </c>
      <c r="G263" s="154">
        <v>6847.4767284457903</v>
      </c>
      <c r="H263" s="154">
        <v>257.24595405221299</v>
      </c>
      <c r="I263" s="154">
        <v>26623927</v>
      </c>
      <c r="J263" s="154">
        <v>0</v>
      </c>
    </row>
    <row r="264" spans="1:10" ht="13.2">
      <c r="A264" s="151" t="s">
        <v>584</v>
      </c>
      <c r="B264" s="154">
        <v>9375</v>
      </c>
      <c r="C264" s="154">
        <v>57079.237999999998</v>
      </c>
      <c r="D264" s="155">
        <v>1.169</v>
      </c>
      <c r="E264" s="154">
        <v>66725.629222000003</v>
      </c>
      <c r="F264" s="154">
        <v>67539.651730361802</v>
      </c>
      <c r="G264" s="154">
        <v>7204.2295179052599</v>
      </c>
      <c r="H264" s="154">
        <v>613.99874351168398</v>
      </c>
      <c r="I264" s="154">
        <v>5756238</v>
      </c>
      <c r="J264" s="154">
        <v>0</v>
      </c>
    </row>
    <row r="265" spans="1:10" ht="13.2">
      <c r="A265" s="151" t="s">
        <v>585</v>
      </c>
      <c r="B265" s="154">
        <v>37619</v>
      </c>
      <c r="C265" s="154">
        <v>313493.25400000002</v>
      </c>
      <c r="D265" s="155">
        <v>1.0289999999999999</v>
      </c>
      <c r="E265" s="154">
        <v>322584.55836600001</v>
      </c>
      <c r="F265" s="154">
        <v>326519.944130385</v>
      </c>
      <c r="G265" s="154">
        <v>8679.6550713837405</v>
      </c>
      <c r="H265" s="154">
        <v>2089.4242969901602</v>
      </c>
      <c r="I265" s="154">
        <v>78602053</v>
      </c>
      <c r="J265" s="154">
        <v>0</v>
      </c>
    </row>
    <row r="266" spans="1:10" ht="13.2">
      <c r="A266" s="151" t="s">
        <v>586</v>
      </c>
      <c r="B266" s="154">
        <v>18475</v>
      </c>
      <c r="C266" s="154">
        <v>154658.57800000001</v>
      </c>
      <c r="D266" s="155">
        <v>0.93600000000000005</v>
      </c>
      <c r="E266" s="154">
        <v>144760.42900800001</v>
      </c>
      <c r="F266" s="154">
        <v>146526.440792476</v>
      </c>
      <c r="G266" s="154">
        <v>7931.0658074411904</v>
      </c>
      <c r="H266" s="154">
        <v>1340.8350330476101</v>
      </c>
      <c r="I266" s="154">
        <v>24771927</v>
      </c>
      <c r="J266" s="154">
        <v>0</v>
      </c>
    </row>
    <row r="267" spans="1:10" ht="13.2">
      <c r="A267" s="151" t="s">
        <v>587</v>
      </c>
      <c r="B267" s="154">
        <v>9340</v>
      </c>
      <c r="C267" s="154">
        <v>57028.591999999997</v>
      </c>
      <c r="D267" s="155">
        <v>1.0549999999999999</v>
      </c>
      <c r="E267" s="154">
        <v>60165.164559999997</v>
      </c>
      <c r="F267" s="154">
        <v>60899.152365617898</v>
      </c>
      <c r="G267" s="154">
        <v>6520.2518592738697</v>
      </c>
      <c r="H267" s="154">
        <v>-69.978915119708304</v>
      </c>
      <c r="I267" s="154">
        <v>0</v>
      </c>
      <c r="J267" s="154">
        <v>-653603</v>
      </c>
    </row>
    <row r="268" spans="1:10" ht="13.2">
      <c r="A268" s="151" t="s">
        <v>588</v>
      </c>
      <c r="B268" s="154">
        <v>5738</v>
      </c>
      <c r="C268" s="154">
        <v>48158.95</v>
      </c>
      <c r="D268" s="155">
        <v>0.88700000000000001</v>
      </c>
      <c r="E268" s="154">
        <v>42716.988649999999</v>
      </c>
      <c r="F268" s="154">
        <v>43238.116598225803</v>
      </c>
      <c r="G268" s="154">
        <v>7535.39850091073</v>
      </c>
      <c r="H268" s="154">
        <v>945.16772651715701</v>
      </c>
      <c r="I268" s="154">
        <v>5423372</v>
      </c>
      <c r="J268" s="154">
        <v>0</v>
      </c>
    </row>
    <row r="269" spans="1:10" ht="13.2">
      <c r="A269" s="151" t="s">
        <v>589</v>
      </c>
      <c r="B269" s="154">
        <v>11474</v>
      </c>
      <c r="C269" s="154">
        <v>85971.762000000002</v>
      </c>
      <c r="D269" s="155">
        <v>0.88800000000000001</v>
      </c>
      <c r="E269" s="154">
        <v>76342.924656000003</v>
      </c>
      <c r="F269" s="154">
        <v>77274.273820462593</v>
      </c>
      <c r="G269" s="154">
        <v>6734.7284138454497</v>
      </c>
      <c r="H269" s="154">
        <v>144.49763945186899</v>
      </c>
      <c r="I269" s="154">
        <v>1657966</v>
      </c>
      <c r="J269" s="154">
        <v>0</v>
      </c>
    </row>
    <row r="270" spans="1:10" ht="13.2">
      <c r="A270" s="151" t="s">
        <v>590</v>
      </c>
      <c r="B270" s="154">
        <v>38526</v>
      </c>
      <c r="C270" s="154">
        <v>233021.67800000001</v>
      </c>
      <c r="D270" s="155">
        <v>0.92700000000000005</v>
      </c>
      <c r="E270" s="154">
        <v>216011.09550600001</v>
      </c>
      <c r="F270" s="154">
        <v>218646.33320773501</v>
      </c>
      <c r="G270" s="154">
        <v>5675.29287254671</v>
      </c>
      <c r="H270" s="154">
        <v>-914.937901846866</v>
      </c>
      <c r="I270" s="154">
        <v>0</v>
      </c>
      <c r="J270" s="154">
        <v>-35248898</v>
      </c>
    </row>
    <row r="271" spans="1:10" ht="13.2">
      <c r="A271" s="151" t="s">
        <v>591</v>
      </c>
      <c r="B271" s="154">
        <v>24785</v>
      </c>
      <c r="C271" s="154">
        <v>201505.038</v>
      </c>
      <c r="D271" s="155">
        <v>0.98599999999999999</v>
      </c>
      <c r="E271" s="154">
        <v>198683.96746799999</v>
      </c>
      <c r="F271" s="154">
        <v>201107.82204165199</v>
      </c>
      <c r="G271" s="154">
        <v>8114.0940908473804</v>
      </c>
      <c r="H271" s="154">
        <v>1523.8633164538101</v>
      </c>
      <c r="I271" s="154">
        <v>37768952</v>
      </c>
      <c r="J271" s="154">
        <v>0</v>
      </c>
    </row>
    <row r="272" spans="1:10" ht="18.75" customHeight="1">
      <c r="A272" s="145" t="s">
        <v>592</v>
      </c>
      <c r="B272" s="154"/>
      <c r="C272" s="154"/>
      <c r="D272" s="155"/>
      <c r="E272" s="154"/>
      <c r="F272" s="154"/>
      <c r="G272" s="154"/>
      <c r="H272" s="154"/>
      <c r="I272" s="154"/>
      <c r="J272" s="154"/>
    </row>
    <row r="273" spans="1:10" ht="13.2">
      <c r="A273" s="151" t="s">
        <v>593</v>
      </c>
      <c r="B273" s="154">
        <v>24590</v>
      </c>
      <c r="C273" s="154">
        <v>237964.13699999999</v>
      </c>
      <c r="D273" s="155">
        <v>0.98</v>
      </c>
      <c r="E273" s="154">
        <v>233204.85425999999</v>
      </c>
      <c r="F273" s="154">
        <v>236049.84804485101</v>
      </c>
      <c r="G273" s="154">
        <v>9599.4244833204993</v>
      </c>
      <c r="H273" s="154">
        <v>3009.19370892693</v>
      </c>
      <c r="I273" s="154">
        <v>73996073</v>
      </c>
      <c r="J273" s="154">
        <v>0</v>
      </c>
    </row>
    <row r="274" spans="1:10" ht="13.2">
      <c r="A274" s="151" t="s">
        <v>594</v>
      </c>
      <c r="B274" s="154">
        <v>17604</v>
      </c>
      <c r="C274" s="154">
        <v>150604.75700000001</v>
      </c>
      <c r="D274" s="155">
        <v>1.089</v>
      </c>
      <c r="E274" s="154">
        <v>164008.580373</v>
      </c>
      <c r="F274" s="154">
        <v>166009.41090161001</v>
      </c>
      <c r="G274" s="154">
        <v>9430.2096626681505</v>
      </c>
      <c r="H274" s="154">
        <v>2839.9788882745702</v>
      </c>
      <c r="I274" s="154">
        <v>49994988</v>
      </c>
      <c r="J274" s="154">
        <v>0</v>
      </c>
    </row>
    <row r="275" spans="1:10" ht="13.2">
      <c r="A275" s="151" t="s">
        <v>595</v>
      </c>
      <c r="B275" s="154">
        <v>18480</v>
      </c>
      <c r="C275" s="154">
        <v>162561.35699999999</v>
      </c>
      <c r="D275" s="155">
        <v>0.92200000000000004</v>
      </c>
      <c r="E275" s="154">
        <v>149881.571154</v>
      </c>
      <c r="F275" s="154">
        <v>151710.05855727399</v>
      </c>
      <c r="G275" s="154">
        <v>8209.4187530992695</v>
      </c>
      <c r="H275" s="154">
        <v>1619.1879787056901</v>
      </c>
      <c r="I275" s="154">
        <v>29922594</v>
      </c>
      <c r="J275" s="154">
        <v>0</v>
      </c>
    </row>
    <row r="276" spans="1:10" ht="13.2">
      <c r="A276" s="151" t="s">
        <v>596</v>
      </c>
      <c r="B276" s="154">
        <v>99170</v>
      </c>
      <c r="C276" s="154">
        <v>656403.66299999994</v>
      </c>
      <c r="D276" s="155">
        <v>1.0269999999999999</v>
      </c>
      <c r="E276" s="154">
        <v>674126.56190099998</v>
      </c>
      <c r="F276" s="154">
        <v>682350.60116852401</v>
      </c>
      <c r="G276" s="154">
        <v>6880.6151171576503</v>
      </c>
      <c r="H276" s="154">
        <v>290.38434276407003</v>
      </c>
      <c r="I276" s="154">
        <v>28797415</v>
      </c>
      <c r="J276" s="154">
        <v>0</v>
      </c>
    </row>
    <row r="277" spans="1:10" ht="13.2">
      <c r="A277" s="151" t="s">
        <v>597</v>
      </c>
      <c r="B277" s="154">
        <v>17506</v>
      </c>
      <c r="C277" s="154">
        <v>115367.571</v>
      </c>
      <c r="D277" s="155">
        <v>0.86299999999999999</v>
      </c>
      <c r="E277" s="154">
        <v>99562.213772999996</v>
      </c>
      <c r="F277" s="154">
        <v>100776.827766731</v>
      </c>
      <c r="G277" s="154">
        <v>5756.7021459345997</v>
      </c>
      <c r="H277" s="154">
        <v>-833.52862845897903</v>
      </c>
      <c r="I277" s="154">
        <v>0</v>
      </c>
      <c r="J277" s="154">
        <v>-14591752</v>
      </c>
    </row>
    <row r="278" spans="1:10" ht="13.2">
      <c r="A278" s="151" t="s">
        <v>598</v>
      </c>
      <c r="B278" s="154">
        <v>9058</v>
      </c>
      <c r="C278" s="154">
        <v>74924.395999999993</v>
      </c>
      <c r="D278" s="155">
        <v>0.875</v>
      </c>
      <c r="E278" s="154">
        <v>65558.8465</v>
      </c>
      <c r="F278" s="154">
        <v>66358.634786681898</v>
      </c>
      <c r="G278" s="154">
        <v>7325.9698373462097</v>
      </c>
      <c r="H278" s="154">
        <v>735.73906295262805</v>
      </c>
      <c r="I278" s="154">
        <v>6664324</v>
      </c>
      <c r="J278" s="154">
        <v>0</v>
      </c>
    </row>
    <row r="279" spans="1:10" ht="13.2">
      <c r="A279" s="151" t="s">
        <v>599</v>
      </c>
      <c r="B279" s="154">
        <v>55433</v>
      </c>
      <c r="C279" s="154">
        <v>453225.61099999998</v>
      </c>
      <c r="D279" s="155">
        <v>0.93600000000000005</v>
      </c>
      <c r="E279" s="154">
        <v>424219.17189599999</v>
      </c>
      <c r="F279" s="154">
        <v>429394.45399417297</v>
      </c>
      <c r="G279" s="154">
        <v>7746.1882632037396</v>
      </c>
      <c r="H279" s="154">
        <v>1155.9574888101699</v>
      </c>
      <c r="I279" s="154">
        <v>64078191</v>
      </c>
      <c r="J279" s="154">
        <v>0</v>
      </c>
    </row>
    <row r="280" spans="1:10" ht="18.75" customHeight="1">
      <c r="A280" s="145" t="s">
        <v>600</v>
      </c>
      <c r="B280" s="154"/>
      <c r="C280" s="154"/>
      <c r="D280" s="155"/>
      <c r="E280" s="154"/>
      <c r="F280" s="154"/>
      <c r="G280" s="154"/>
      <c r="H280" s="154"/>
      <c r="I280" s="154"/>
      <c r="J280" s="154"/>
    </row>
    <row r="281" spans="1:10" ht="13.2">
      <c r="A281" s="151" t="s">
        <v>601</v>
      </c>
      <c r="B281" s="154">
        <v>7141</v>
      </c>
      <c r="C281" s="154">
        <v>50691.063999999998</v>
      </c>
      <c r="D281" s="155">
        <v>1.1060000000000001</v>
      </c>
      <c r="E281" s="154">
        <v>56064.316784000002</v>
      </c>
      <c r="F281" s="154">
        <v>56748.276100835603</v>
      </c>
      <c r="G281" s="154">
        <v>7946.8248285724103</v>
      </c>
      <c r="H281" s="154">
        <v>1356.59405417883</v>
      </c>
      <c r="I281" s="154">
        <v>9687438</v>
      </c>
      <c r="J281" s="154">
        <v>0</v>
      </c>
    </row>
    <row r="282" spans="1:10" ht="13.2">
      <c r="A282" s="151" t="s">
        <v>602</v>
      </c>
      <c r="B282" s="154">
        <v>6080</v>
      </c>
      <c r="C282" s="154">
        <v>30832.741999999998</v>
      </c>
      <c r="D282" s="155">
        <v>1.0780000000000001</v>
      </c>
      <c r="E282" s="154">
        <v>33237.695875999998</v>
      </c>
      <c r="F282" s="154">
        <v>33643.180738182898</v>
      </c>
      <c r="G282" s="154">
        <v>5533.4178845695496</v>
      </c>
      <c r="H282" s="154">
        <v>-1056.81288982402</v>
      </c>
      <c r="I282" s="154">
        <v>0</v>
      </c>
      <c r="J282" s="154">
        <v>-6425422</v>
      </c>
    </row>
    <row r="283" spans="1:10" ht="13.2">
      <c r="A283" s="151" t="s">
        <v>603</v>
      </c>
      <c r="B283" s="154">
        <v>10194</v>
      </c>
      <c r="C283" s="154">
        <v>56177.995999999999</v>
      </c>
      <c r="D283" s="155">
        <v>1.1990000000000001</v>
      </c>
      <c r="E283" s="154">
        <v>67357.417203999998</v>
      </c>
      <c r="F283" s="154">
        <v>68179.147240096805</v>
      </c>
      <c r="G283" s="154">
        <v>6688.1643358933497</v>
      </c>
      <c r="H283" s="154">
        <v>97.933561499768103</v>
      </c>
      <c r="I283" s="154">
        <v>998335</v>
      </c>
      <c r="J283" s="154">
        <v>0</v>
      </c>
    </row>
    <row r="284" spans="1:10" ht="13.2">
      <c r="A284" s="151" t="s">
        <v>604</v>
      </c>
      <c r="B284" s="154">
        <v>15602</v>
      </c>
      <c r="C284" s="154">
        <v>96777.581000000006</v>
      </c>
      <c r="D284" s="155">
        <v>1.1839999999999999</v>
      </c>
      <c r="E284" s="154">
        <v>114584.655904</v>
      </c>
      <c r="F284" s="154">
        <v>115982.536899748</v>
      </c>
      <c r="G284" s="154">
        <v>7433.8249519130804</v>
      </c>
      <c r="H284" s="154">
        <v>843.59417751950002</v>
      </c>
      <c r="I284" s="154">
        <v>13161756</v>
      </c>
      <c r="J284" s="154">
        <v>0</v>
      </c>
    </row>
    <row r="285" spans="1:10" ht="13.2">
      <c r="A285" s="151" t="s">
        <v>605</v>
      </c>
      <c r="B285" s="154">
        <v>5126</v>
      </c>
      <c r="C285" s="154">
        <v>5843.2690000000002</v>
      </c>
      <c r="D285" s="155">
        <v>0.91500000000000004</v>
      </c>
      <c r="E285" s="154">
        <v>5346.5911349999997</v>
      </c>
      <c r="F285" s="154">
        <v>5411.8171295337897</v>
      </c>
      <c r="G285" s="154">
        <v>1055.7583163351101</v>
      </c>
      <c r="H285" s="154">
        <v>-5534.4724580584598</v>
      </c>
      <c r="I285" s="154">
        <v>0</v>
      </c>
      <c r="J285" s="154">
        <v>-28369706</v>
      </c>
    </row>
    <row r="286" spans="1:10" ht="13.2">
      <c r="A286" s="151" t="s">
        <v>606</v>
      </c>
      <c r="B286" s="154">
        <v>11069</v>
      </c>
      <c r="C286" s="154">
        <v>81115.87</v>
      </c>
      <c r="D286" s="155">
        <v>1.02</v>
      </c>
      <c r="E286" s="154">
        <v>82738.187399999995</v>
      </c>
      <c r="F286" s="154">
        <v>83747.555878498402</v>
      </c>
      <c r="G286" s="154">
        <v>7565.9549985092099</v>
      </c>
      <c r="H286" s="154">
        <v>975.72422411562798</v>
      </c>
      <c r="I286" s="154">
        <v>10800291</v>
      </c>
      <c r="J286" s="154">
        <v>0</v>
      </c>
    </row>
    <row r="287" spans="1:10" ht="13.2">
      <c r="A287" s="151" t="s">
        <v>607</v>
      </c>
      <c r="B287" s="154">
        <v>12521</v>
      </c>
      <c r="C287" s="154">
        <v>37152.902000000002</v>
      </c>
      <c r="D287" s="155">
        <v>1.1299999999999999</v>
      </c>
      <c r="E287" s="154">
        <v>41982.779260000003</v>
      </c>
      <c r="F287" s="154">
        <v>42494.950185620197</v>
      </c>
      <c r="G287" s="154">
        <v>3393.89427247187</v>
      </c>
      <c r="H287" s="154">
        <v>-3196.3365019217099</v>
      </c>
      <c r="I287" s="154">
        <v>0</v>
      </c>
      <c r="J287" s="154">
        <v>-40021329</v>
      </c>
    </row>
    <row r="288" spans="1:10" ht="13.2">
      <c r="A288" s="151" t="s">
        <v>608</v>
      </c>
      <c r="B288" s="154">
        <v>64837</v>
      </c>
      <c r="C288" s="154">
        <v>845004.17099999997</v>
      </c>
      <c r="D288" s="155">
        <v>1.026</v>
      </c>
      <c r="E288" s="154">
        <v>866974.279446</v>
      </c>
      <c r="F288" s="154">
        <v>877550.97367681505</v>
      </c>
      <c r="G288" s="154">
        <v>13534.725136524101</v>
      </c>
      <c r="H288" s="154">
        <v>6944.4943621305501</v>
      </c>
      <c r="I288" s="154">
        <v>450260181</v>
      </c>
      <c r="J288" s="154">
        <v>0</v>
      </c>
    </row>
    <row r="289" spans="1:10" ht="18.75" customHeight="1">
      <c r="A289" s="145" t="s">
        <v>609</v>
      </c>
      <c r="B289" s="154"/>
      <c r="C289" s="154"/>
      <c r="D289" s="155"/>
      <c r="E289" s="154"/>
      <c r="F289" s="154"/>
      <c r="G289" s="154"/>
      <c r="H289" s="154"/>
      <c r="I289" s="154"/>
      <c r="J289" s="154"/>
    </row>
    <row r="290" spans="1:10" ht="13.2">
      <c r="A290" s="151" t="s">
        <v>610</v>
      </c>
      <c r="B290" s="154">
        <v>2343</v>
      </c>
      <c r="C290" s="154">
        <v>4410.6890000000003</v>
      </c>
      <c r="D290" s="155">
        <v>0.73899999999999999</v>
      </c>
      <c r="E290" s="154">
        <v>3259.4991709999999</v>
      </c>
      <c r="F290" s="154">
        <v>3299.2635871938601</v>
      </c>
      <c r="G290" s="154">
        <v>1408.13640085099</v>
      </c>
      <c r="H290" s="154">
        <v>-5182.0943735425899</v>
      </c>
      <c r="I290" s="154">
        <v>0</v>
      </c>
      <c r="J290" s="154">
        <v>-12141647</v>
      </c>
    </row>
    <row r="291" spans="1:10" ht="13.2">
      <c r="A291" s="151" t="s">
        <v>611</v>
      </c>
      <c r="B291" s="154">
        <v>2348</v>
      </c>
      <c r="C291" s="154">
        <v>13107.441000000001</v>
      </c>
      <c r="D291" s="155">
        <v>1.048</v>
      </c>
      <c r="E291" s="154">
        <v>13736.598168</v>
      </c>
      <c r="F291" s="154">
        <v>13904.1784550269</v>
      </c>
      <c r="G291" s="154">
        <v>5921.7114374049897</v>
      </c>
      <c r="H291" s="154">
        <v>-668.51933698859204</v>
      </c>
      <c r="I291" s="154">
        <v>0</v>
      </c>
      <c r="J291" s="154">
        <v>-1569683</v>
      </c>
    </row>
    <row r="292" spans="1:10" ht="13.2">
      <c r="A292" s="151" t="s">
        <v>612</v>
      </c>
      <c r="B292" s="154">
        <v>12186</v>
      </c>
      <c r="C292" s="154">
        <v>137699.777</v>
      </c>
      <c r="D292" s="155">
        <v>1.05</v>
      </c>
      <c r="E292" s="154">
        <v>144584.76585</v>
      </c>
      <c r="F292" s="154">
        <v>146348.63462336999</v>
      </c>
      <c r="G292" s="154">
        <v>12009.5711983727</v>
      </c>
      <c r="H292" s="154">
        <v>5419.3404239791098</v>
      </c>
      <c r="I292" s="154">
        <v>66040082</v>
      </c>
      <c r="J292" s="154">
        <v>0</v>
      </c>
    </row>
    <row r="293" spans="1:10" ht="13.2">
      <c r="A293" s="151" t="s">
        <v>613</v>
      </c>
      <c r="B293" s="154">
        <v>2988</v>
      </c>
      <c r="C293" s="154">
        <v>13796.905000000001</v>
      </c>
      <c r="D293" s="155">
        <v>0.86399999999999999</v>
      </c>
      <c r="E293" s="154">
        <v>11920.52592</v>
      </c>
      <c r="F293" s="154">
        <v>12065.950946688101</v>
      </c>
      <c r="G293" s="154">
        <v>4038.1361936707199</v>
      </c>
      <c r="H293" s="154">
        <v>-2552.09458072286</v>
      </c>
      <c r="I293" s="154">
        <v>0</v>
      </c>
      <c r="J293" s="154">
        <v>-7625659</v>
      </c>
    </row>
    <row r="294" spans="1:10" ht="13.2">
      <c r="A294" s="151" t="s">
        <v>614</v>
      </c>
      <c r="B294" s="154">
        <v>7000</v>
      </c>
      <c r="C294" s="154">
        <v>46491.794000000002</v>
      </c>
      <c r="D294" s="155">
        <v>1.133</v>
      </c>
      <c r="E294" s="154">
        <v>52675.202601999998</v>
      </c>
      <c r="F294" s="154">
        <v>53317.8162581094</v>
      </c>
      <c r="G294" s="154">
        <v>7616.8308940156203</v>
      </c>
      <c r="H294" s="154">
        <v>1026.60011962204</v>
      </c>
      <c r="I294" s="154">
        <v>7186201</v>
      </c>
      <c r="J294" s="154">
        <v>0</v>
      </c>
    </row>
    <row r="295" spans="1:10" ht="13.2">
      <c r="A295" s="151" t="s">
        <v>615</v>
      </c>
      <c r="B295" s="154">
        <v>3921</v>
      </c>
      <c r="C295" s="154">
        <v>30956.367999999999</v>
      </c>
      <c r="D295" s="155">
        <v>1.0029999999999999</v>
      </c>
      <c r="E295" s="154">
        <v>31049.237104</v>
      </c>
      <c r="F295" s="154">
        <v>31428.023758615502</v>
      </c>
      <c r="G295" s="154">
        <v>8015.3082781472904</v>
      </c>
      <c r="H295" s="154">
        <v>1425.0775037537201</v>
      </c>
      <c r="I295" s="154">
        <v>5587729</v>
      </c>
      <c r="J295" s="154">
        <v>0</v>
      </c>
    </row>
    <row r="296" spans="1:10" ht="13.2">
      <c r="A296" s="151" t="s">
        <v>616</v>
      </c>
      <c r="B296" s="154">
        <v>6690</v>
      </c>
      <c r="C296" s="154">
        <v>31029.89</v>
      </c>
      <c r="D296" s="155">
        <v>1.0980000000000001</v>
      </c>
      <c r="E296" s="154">
        <v>34070.819219999998</v>
      </c>
      <c r="F296" s="154">
        <v>34486.467810306</v>
      </c>
      <c r="G296" s="154">
        <v>5154.92792381256</v>
      </c>
      <c r="H296" s="154">
        <v>-1435.30285058102</v>
      </c>
      <c r="I296" s="154">
        <v>0</v>
      </c>
      <c r="J296" s="154">
        <v>-9602176</v>
      </c>
    </row>
    <row r="297" spans="1:10" ht="13.2">
      <c r="A297" s="151" t="s">
        <v>617</v>
      </c>
      <c r="B297" s="154">
        <v>77322</v>
      </c>
      <c r="C297" s="154">
        <v>673996.47100000002</v>
      </c>
      <c r="D297" s="155">
        <v>1.018</v>
      </c>
      <c r="E297" s="154">
        <v>686128.40747800004</v>
      </c>
      <c r="F297" s="154">
        <v>694498.86383526097</v>
      </c>
      <c r="G297" s="154">
        <v>8981.9050701645192</v>
      </c>
      <c r="H297" s="154">
        <v>2391.6742957709398</v>
      </c>
      <c r="I297" s="154">
        <v>184929040</v>
      </c>
      <c r="J297" s="154">
        <v>0</v>
      </c>
    </row>
    <row r="298" spans="1:10" ht="13.2">
      <c r="A298" s="151" t="s">
        <v>618</v>
      </c>
      <c r="B298" s="154">
        <v>2387</v>
      </c>
      <c r="C298" s="154">
        <v>11281.048000000001</v>
      </c>
      <c r="D298" s="155">
        <v>1.1160000000000001</v>
      </c>
      <c r="E298" s="154">
        <v>12589.649568000001</v>
      </c>
      <c r="F298" s="154">
        <v>12743.237600668001</v>
      </c>
      <c r="G298" s="154">
        <v>5338.5997489183001</v>
      </c>
      <c r="H298" s="154">
        <v>-1251.63102547528</v>
      </c>
      <c r="I298" s="154">
        <v>0</v>
      </c>
      <c r="J298" s="154">
        <v>-2987643</v>
      </c>
    </row>
    <row r="299" spans="1:10" ht="13.2">
      <c r="A299" s="151" t="s">
        <v>619</v>
      </c>
      <c r="B299" s="154">
        <v>5630</v>
      </c>
      <c r="C299" s="154">
        <v>29813.902999999998</v>
      </c>
      <c r="D299" s="155">
        <v>1.0349999999999999</v>
      </c>
      <c r="E299" s="154">
        <v>30857.389605</v>
      </c>
      <c r="F299" s="154">
        <v>31233.8358068663</v>
      </c>
      <c r="G299" s="154">
        <v>5547.7505873652399</v>
      </c>
      <c r="H299" s="154">
        <v>-1042.48018702834</v>
      </c>
      <c r="I299" s="154">
        <v>0</v>
      </c>
      <c r="J299" s="154">
        <v>-5869163</v>
      </c>
    </row>
    <row r="300" spans="1:10" ht="13.2">
      <c r="A300" s="151" t="s">
        <v>620</v>
      </c>
      <c r="B300" s="154">
        <v>133223</v>
      </c>
      <c r="C300" s="154">
        <v>1053364.1939999999</v>
      </c>
      <c r="D300" s="155">
        <v>1.0269999999999999</v>
      </c>
      <c r="E300" s="154">
        <v>1081805.027238</v>
      </c>
      <c r="F300" s="154">
        <v>1095002.5594621</v>
      </c>
      <c r="G300" s="154">
        <v>8219.32068383162</v>
      </c>
      <c r="H300" s="154">
        <v>1629.08990943804</v>
      </c>
      <c r="I300" s="154">
        <v>217032245</v>
      </c>
      <c r="J300" s="154">
        <v>0</v>
      </c>
    </row>
    <row r="301" spans="1:10" ht="13.2">
      <c r="A301" s="151" t="s">
        <v>621</v>
      </c>
      <c r="B301" s="154">
        <v>6266</v>
      </c>
      <c r="C301" s="154">
        <v>52709.411999999997</v>
      </c>
      <c r="D301" s="155">
        <v>1.155</v>
      </c>
      <c r="E301" s="154">
        <v>60879.370860000003</v>
      </c>
      <c r="F301" s="154">
        <v>61622.071659569301</v>
      </c>
      <c r="G301" s="154">
        <v>9834.3555154116402</v>
      </c>
      <c r="H301" s="154">
        <v>3244.1247410180599</v>
      </c>
      <c r="I301" s="154">
        <v>20327686</v>
      </c>
      <c r="J301" s="154">
        <v>0</v>
      </c>
    </row>
    <row r="302" spans="1:10" ht="13.2">
      <c r="A302" s="151" t="s">
        <v>622</v>
      </c>
      <c r="B302" s="154">
        <v>5446</v>
      </c>
      <c r="C302" s="154">
        <v>31817.917000000001</v>
      </c>
      <c r="D302" s="155">
        <v>1.242</v>
      </c>
      <c r="E302" s="154">
        <v>39517.852914000003</v>
      </c>
      <c r="F302" s="154">
        <v>39999.9528526473</v>
      </c>
      <c r="G302" s="154">
        <v>7344.83159248022</v>
      </c>
      <c r="H302" s="154">
        <v>754.60081808664404</v>
      </c>
      <c r="I302" s="154">
        <v>4109556</v>
      </c>
      <c r="J302" s="154">
        <v>0</v>
      </c>
    </row>
    <row r="303" spans="1:10" ht="13.2">
      <c r="A303" s="151" t="s">
        <v>623</v>
      </c>
      <c r="B303" s="154">
        <v>9077</v>
      </c>
      <c r="C303" s="154">
        <v>91916.048999999999</v>
      </c>
      <c r="D303" s="155">
        <v>1.08</v>
      </c>
      <c r="E303" s="154">
        <v>99269.332920000001</v>
      </c>
      <c r="F303" s="154">
        <v>100480.373899742</v>
      </c>
      <c r="G303" s="154">
        <v>11069.7778891421</v>
      </c>
      <c r="H303" s="154">
        <v>4479.5471147484805</v>
      </c>
      <c r="I303" s="154">
        <v>40660849</v>
      </c>
      <c r="J303" s="154">
        <v>0</v>
      </c>
    </row>
    <row r="304" spans="1:10" ht="13.2">
      <c r="A304" s="151" t="s">
        <v>624</v>
      </c>
      <c r="B304" s="154">
        <v>2693</v>
      </c>
      <c r="C304" s="154">
        <v>13394.218000000001</v>
      </c>
      <c r="D304" s="155">
        <v>1.502</v>
      </c>
      <c r="E304" s="154">
        <v>20118.115436</v>
      </c>
      <c r="F304" s="154">
        <v>20363.5473484701</v>
      </c>
      <c r="G304" s="154">
        <v>7561.6588742926397</v>
      </c>
      <c r="H304" s="154">
        <v>971.42809989906402</v>
      </c>
      <c r="I304" s="154">
        <v>2616056</v>
      </c>
      <c r="J304" s="154">
        <v>0</v>
      </c>
    </row>
    <row r="305" spans="1:10" ht="18.75" customHeight="1">
      <c r="A305" s="145" t="s">
        <v>625</v>
      </c>
      <c r="B305" s="154"/>
      <c r="C305" s="154"/>
      <c r="D305" s="155"/>
      <c r="E305" s="154"/>
      <c r="F305" s="154"/>
      <c r="G305" s="154"/>
      <c r="H305" s="154"/>
      <c r="I305" s="154"/>
      <c r="J305" s="154"/>
    </row>
    <row r="306" spans="1:10" ht="13.2">
      <c r="A306" s="151" t="s">
        <v>626</v>
      </c>
      <c r="B306" s="154">
        <v>2613</v>
      </c>
      <c r="C306" s="154">
        <v>12862.799000000001</v>
      </c>
      <c r="D306" s="155">
        <v>1.3680000000000001</v>
      </c>
      <c r="E306" s="154">
        <v>17596.309032000001</v>
      </c>
      <c r="F306" s="154">
        <v>17810.976046506301</v>
      </c>
      <c r="G306" s="154">
        <v>6816.2939328382199</v>
      </c>
      <c r="H306" s="154">
        <v>226.06315844463799</v>
      </c>
      <c r="I306" s="154">
        <v>590703</v>
      </c>
      <c r="J306" s="154">
        <v>0</v>
      </c>
    </row>
    <row r="307" spans="1:10" ht="13.2">
      <c r="A307" s="151" t="s">
        <v>627</v>
      </c>
      <c r="B307" s="154">
        <v>6101</v>
      </c>
      <c r="C307" s="154">
        <v>43270.53</v>
      </c>
      <c r="D307" s="155">
        <v>1.0680000000000001</v>
      </c>
      <c r="E307" s="154">
        <v>46212.926039999998</v>
      </c>
      <c r="F307" s="154">
        <v>46776.702843792496</v>
      </c>
      <c r="G307" s="154">
        <v>7667.0550473352696</v>
      </c>
      <c r="H307" s="154">
        <v>1076.82427294169</v>
      </c>
      <c r="I307" s="154">
        <v>6569705</v>
      </c>
      <c r="J307" s="154">
        <v>0</v>
      </c>
    </row>
    <row r="308" spans="1:10" ht="13.2">
      <c r="A308" s="151" t="s">
        <v>628</v>
      </c>
      <c r="B308" s="154">
        <v>27903</v>
      </c>
      <c r="C308" s="154">
        <v>262058.07</v>
      </c>
      <c r="D308" s="155">
        <v>1.012</v>
      </c>
      <c r="E308" s="154">
        <v>265202.76684</v>
      </c>
      <c r="F308" s="154">
        <v>268438.12069135701</v>
      </c>
      <c r="G308" s="154">
        <v>9620.4035656150409</v>
      </c>
      <c r="H308" s="154">
        <v>3030.1727912214701</v>
      </c>
      <c r="I308" s="154">
        <v>84550911</v>
      </c>
      <c r="J308" s="154">
        <v>0</v>
      </c>
    </row>
    <row r="309" spans="1:10" ht="13.2">
      <c r="A309" s="151" t="s">
        <v>629</v>
      </c>
      <c r="B309" s="154">
        <v>17301</v>
      </c>
      <c r="C309" s="154">
        <v>97173.842000000004</v>
      </c>
      <c r="D309" s="155">
        <v>1.282</v>
      </c>
      <c r="E309" s="154">
        <v>124576.865444</v>
      </c>
      <c r="F309" s="154">
        <v>126096.646878435</v>
      </c>
      <c r="G309" s="154">
        <v>7288.40222405843</v>
      </c>
      <c r="H309" s="154">
        <v>698.17144966484796</v>
      </c>
      <c r="I309" s="154">
        <v>12079064</v>
      </c>
      <c r="J309" s="154">
        <v>0</v>
      </c>
    </row>
    <row r="310" spans="1:10" ht="13.2">
      <c r="A310" s="151" t="s">
        <v>630</v>
      </c>
      <c r="B310" s="154">
        <v>9166</v>
      </c>
      <c r="C310" s="154">
        <v>96808.595000000001</v>
      </c>
      <c r="D310" s="155">
        <v>0.81399999999999995</v>
      </c>
      <c r="E310" s="154">
        <v>78802.196330000006</v>
      </c>
      <c r="F310" s="154">
        <v>79763.547496993793</v>
      </c>
      <c r="G310" s="154">
        <v>8702.1107895476598</v>
      </c>
      <c r="H310" s="154">
        <v>2111.88001515408</v>
      </c>
      <c r="I310" s="154">
        <v>19357492</v>
      </c>
      <c r="J310" s="154">
        <v>0</v>
      </c>
    </row>
    <row r="311" spans="1:10" ht="13.2">
      <c r="A311" s="151" t="s">
        <v>631</v>
      </c>
      <c r="B311" s="154">
        <v>4722</v>
      </c>
      <c r="C311" s="154">
        <v>19674.399000000001</v>
      </c>
      <c r="D311" s="155">
        <v>1.1080000000000001</v>
      </c>
      <c r="E311" s="154">
        <v>21799.234091999999</v>
      </c>
      <c r="F311" s="154">
        <v>22065.174892002</v>
      </c>
      <c r="G311" s="154">
        <v>4672.8451698437102</v>
      </c>
      <c r="H311" s="154">
        <v>-1917.3856045498601</v>
      </c>
      <c r="I311" s="154">
        <v>0</v>
      </c>
      <c r="J311" s="154">
        <v>-9053895</v>
      </c>
    </row>
    <row r="312" spans="1:10" ht="13.2">
      <c r="A312" s="151" t="s">
        <v>632</v>
      </c>
      <c r="B312" s="154">
        <v>15471</v>
      </c>
      <c r="C312" s="154">
        <v>129315.727</v>
      </c>
      <c r="D312" s="155">
        <v>0.81200000000000006</v>
      </c>
      <c r="E312" s="154">
        <v>105004.370324</v>
      </c>
      <c r="F312" s="154">
        <v>106285.376167133</v>
      </c>
      <c r="G312" s="154">
        <v>6869.9745438001901</v>
      </c>
      <c r="H312" s="154">
        <v>279.74376940661699</v>
      </c>
      <c r="I312" s="154">
        <v>4327916</v>
      </c>
      <c r="J312" s="154">
        <v>0</v>
      </c>
    </row>
    <row r="313" spans="1:10" ht="13.2">
      <c r="A313" s="151" t="s">
        <v>633</v>
      </c>
      <c r="B313" s="154">
        <v>22498</v>
      </c>
      <c r="C313" s="154">
        <v>136224.89199999999</v>
      </c>
      <c r="D313" s="155">
        <v>1.036</v>
      </c>
      <c r="E313" s="154">
        <v>141128.98811199999</v>
      </c>
      <c r="F313" s="154">
        <v>142850.69795939999</v>
      </c>
      <c r="G313" s="154">
        <v>6349.48430791182</v>
      </c>
      <c r="H313" s="154">
        <v>-240.746466481753</v>
      </c>
      <c r="I313" s="154">
        <v>0</v>
      </c>
      <c r="J313" s="154">
        <v>-5416314</v>
      </c>
    </row>
    <row r="314" spans="1:10" ht="13.2">
      <c r="A314" s="151" t="s">
        <v>634</v>
      </c>
      <c r="B314" s="154">
        <v>79221</v>
      </c>
      <c r="C314" s="154">
        <v>581938.62699999998</v>
      </c>
      <c r="D314" s="155">
        <v>0.98099999999999998</v>
      </c>
      <c r="E314" s="154">
        <v>570881.79308700003</v>
      </c>
      <c r="F314" s="154">
        <v>577846.29285425798</v>
      </c>
      <c r="G314" s="154">
        <v>7294.10500819553</v>
      </c>
      <c r="H314" s="154">
        <v>703.87423380195298</v>
      </c>
      <c r="I314" s="154">
        <v>55761621</v>
      </c>
      <c r="J314" s="154">
        <v>0</v>
      </c>
    </row>
    <row r="315" spans="1:10" ht="13.2">
      <c r="A315" s="151" t="s">
        <v>635</v>
      </c>
      <c r="B315" s="154">
        <v>5873</v>
      </c>
      <c r="C315" s="154">
        <v>44423</v>
      </c>
      <c r="D315" s="155">
        <v>0.89700000000000002</v>
      </c>
      <c r="E315" s="154">
        <v>39847.430999999997</v>
      </c>
      <c r="F315" s="154">
        <v>40333.551642286897</v>
      </c>
      <c r="G315" s="154">
        <v>6867.6233002361396</v>
      </c>
      <c r="H315" s="154">
        <v>277.39252584256701</v>
      </c>
      <c r="I315" s="154">
        <v>1629126</v>
      </c>
      <c r="J315" s="154">
        <v>0</v>
      </c>
    </row>
    <row r="316" spans="1:10" ht="13.2">
      <c r="A316" s="151" t="s">
        <v>636</v>
      </c>
      <c r="B316" s="154">
        <v>42329</v>
      </c>
      <c r="C316" s="154">
        <v>318344.68</v>
      </c>
      <c r="D316" s="155">
        <v>0.94599999999999995</v>
      </c>
      <c r="E316" s="154">
        <v>301154.06728000002</v>
      </c>
      <c r="F316" s="154">
        <v>304828.01074233901</v>
      </c>
      <c r="G316" s="154">
        <v>7201.3988221394102</v>
      </c>
      <c r="H316" s="154">
        <v>611.16804774583102</v>
      </c>
      <c r="I316" s="154">
        <v>25870132</v>
      </c>
      <c r="J316" s="154">
        <v>0</v>
      </c>
    </row>
    <row r="317" spans="1:10" ht="13.2">
      <c r="A317" s="151" t="s">
        <v>637</v>
      </c>
      <c r="B317" s="154">
        <v>7787</v>
      </c>
      <c r="C317" s="154">
        <v>66753.937000000005</v>
      </c>
      <c r="D317" s="155">
        <v>1.026</v>
      </c>
      <c r="E317" s="154">
        <v>68489.539361999996</v>
      </c>
      <c r="F317" s="154">
        <v>69325.080776566698</v>
      </c>
      <c r="G317" s="154">
        <v>8902.6686498737199</v>
      </c>
      <c r="H317" s="154">
        <v>2312.4378754801401</v>
      </c>
      <c r="I317" s="154">
        <v>18006954</v>
      </c>
      <c r="J317" s="154">
        <v>0</v>
      </c>
    </row>
    <row r="318" spans="1:10" ht="13.2">
      <c r="A318" s="152" t="s">
        <v>638</v>
      </c>
      <c r="B318" s="154">
        <v>3161</v>
      </c>
      <c r="C318" s="154">
        <v>24233.830999999998</v>
      </c>
      <c r="D318" s="155">
        <v>1.0069999999999999</v>
      </c>
      <c r="E318" s="154">
        <v>24403.467817000001</v>
      </c>
      <c r="F318" s="154">
        <v>24701.179091014801</v>
      </c>
      <c r="G318" s="154">
        <v>7814.3559288246797</v>
      </c>
      <c r="H318" s="154">
        <v>1224.1251544311001</v>
      </c>
      <c r="I318" s="154">
        <v>3869460</v>
      </c>
      <c r="J318" s="154">
        <v>0</v>
      </c>
    </row>
    <row r="319" spans="1:10" ht="13.8" thickBot="1">
      <c r="A319" s="153" t="s">
        <v>639</v>
      </c>
      <c r="B319" s="156">
        <v>4079</v>
      </c>
      <c r="C319" s="156">
        <v>43874.538999999997</v>
      </c>
      <c r="D319" s="157">
        <v>0.871</v>
      </c>
      <c r="E319" s="156">
        <v>38214.723468999997</v>
      </c>
      <c r="F319" s="156">
        <v>38680.9258175922</v>
      </c>
      <c r="G319" s="156">
        <v>9482.9433237539106</v>
      </c>
      <c r="H319" s="156">
        <v>2892.7125493603298</v>
      </c>
      <c r="I319" s="156">
        <v>11799374</v>
      </c>
      <c r="J319" s="156">
        <v>0</v>
      </c>
    </row>
    <row r="320" spans="1:10" ht="13.2">
      <c r="A320" s="145"/>
    </row>
    <row r="321" spans="1:1" ht="13.2">
      <c r="A321" s="145"/>
    </row>
    <row r="322" spans="1:1" ht="13.2">
      <c r="A322" s="145"/>
    </row>
  </sheetData>
  <mergeCells count="4">
    <mergeCell ref="F2:G2"/>
    <mergeCell ref="F3:G3"/>
    <mergeCell ref="F4:G4"/>
    <mergeCell ref="F5:G5"/>
  </mergeCells>
  <pageMargins left="0.70866141732283472" right="0.15748031496062992" top="1.1811023622047245" bottom="0.62992125984251968" header="0.39370078740157483" footer="0.39370078740157483"/>
  <pageSetup paperSize="9" scale="80" orientation="portrait" r:id="rId1"/>
  <headerFooter alignWithMargins="0">
    <oddHeader>&amp;LStatistiska centralbyrån
Offentlig ekonomi och mikrosimuleringar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/>
  <dimension ref="A1:P322"/>
  <sheetViews>
    <sheetView showGridLines="0" zoomScaleNormal="100" workbookViewId="0">
      <pane ySplit="8" topLeftCell="A9" activePane="bottomLeft" state="frozen"/>
      <selection pane="bottomLeft"/>
    </sheetView>
  </sheetViews>
  <sheetFormatPr defaultColWidth="0" defaultRowHeight="13.2"/>
  <cols>
    <col min="1" max="1" width="21.33203125" style="11" customWidth="1"/>
    <col min="2" max="2" width="12.33203125" style="11" customWidth="1"/>
    <col min="3" max="3" width="11.33203125" style="11" customWidth="1"/>
    <col min="4" max="4" width="9.6640625" style="11" bestFit="1" customWidth="1"/>
    <col min="5" max="5" width="9.44140625" style="11" bestFit="1" customWidth="1"/>
    <col min="6" max="7" width="9.6640625" style="11" bestFit="1" customWidth="1"/>
    <col min="8" max="9" width="10.5546875" style="11" bestFit="1" customWidth="1"/>
    <col min="10" max="10" width="10.6640625" style="11" bestFit="1" customWidth="1"/>
    <col min="11" max="11" width="9.6640625" style="11" bestFit="1" customWidth="1"/>
    <col min="12" max="12" width="10.5546875" style="11" bestFit="1" customWidth="1"/>
    <col min="13" max="13" width="10.33203125" style="11" bestFit="1" customWidth="1"/>
    <col min="14" max="14" width="13" style="11" bestFit="1" customWidth="1"/>
    <col min="15" max="15" width="12" style="11" customWidth="1"/>
    <col min="16" max="16" width="5" style="11" customWidth="1"/>
    <col min="17" max="16384" width="9.33203125" style="11" hidden="1"/>
  </cols>
  <sheetData>
    <row r="1" spans="1:15" ht="16.2" thickBot="1">
      <c r="A1" s="27" t="s">
        <v>960</v>
      </c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5" ht="15.6">
      <c r="A2" s="31" t="s">
        <v>5</v>
      </c>
      <c r="B2" s="169" t="s">
        <v>640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4" t="s">
        <v>33</v>
      </c>
      <c r="N2" s="13" t="s">
        <v>34</v>
      </c>
      <c r="O2" s="13" t="s">
        <v>7</v>
      </c>
    </row>
    <row r="3" spans="1:15">
      <c r="B3" s="16" t="s">
        <v>35</v>
      </c>
      <c r="C3" s="32" t="s">
        <v>36</v>
      </c>
      <c r="D3" s="16" t="s">
        <v>37</v>
      </c>
      <c r="E3" s="16" t="s">
        <v>38</v>
      </c>
      <c r="F3" s="16" t="s">
        <v>39</v>
      </c>
      <c r="G3" s="16" t="s">
        <v>40</v>
      </c>
      <c r="H3" s="16" t="s">
        <v>40</v>
      </c>
      <c r="I3" s="171" t="s">
        <v>41</v>
      </c>
      <c r="J3" s="172"/>
      <c r="K3" s="172"/>
      <c r="L3" s="16" t="s">
        <v>42</v>
      </c>
      <c r="M3" s="16" t="s">
        <v>43</v>
      </c>
      <c r="N3" s="16" t="s">
        <v>44</v>
      </c>
      <c r="O3" s="15" t="s">
        <v>13</v>
      </c>
    </row>
    <row r="4" spans="1:15">
      <c r="A4" s="33" t="s">
        <v>18</v>
      </c>
      <c r="B4" s="16" t="s">
        <v>45</v>
      </c>
      <c r="C4" s="16" t="s">
        <v>46</v>
      </c>
      <c r="D4" s="16" t="s">
        <v>47</v>
      </c>
      <c r="E4" s="16" t="s">
        <v>48</v>
      </c>
      <c r="F4" s="16" t="s">
        <v>49</v>
      </c>
      <c r="G4" s="16" t="s">
        <v>50</v>
      </c>
      <c r="H4" s="16" t="s">
        <v>50</v>
      </c>
      <c r="I4" s="16" t="s">
        <v>51</v>
      </c>
      <c r="J4" s="16" t="s">
        <v>52</v>
      </c>
      <c r="K4" s="16" t="s">
        <v>53</v>
      </c>
      <c r="L4" s="16" t="s">
        <v>54</v>
      </c>
      <c r="M4" s="16" t="s">
        <v>55</v>
      </c>
      <c r="N4" s="16" t="s">
        <v>56</v>
      </c>
      <c r="O4" s="15" t="s">
        <v>19</v>
      </c>
    </row>
    <row r="5" spans="1:15" ht="15.6">
      <c r="A5" s="34"/>
      <c r="B5" s="16" t="s">
        <v>57</v>
      </c>
      <c r="C5" s="16" t="s">
        <v>58</v>
      </c>
      <c r="D5" s="16" t="s">
        <v>59</v>
      </c>
      <c r="E5" s="16" t="s">
        <v>60</v>
      </c>
      <c r="F5" s="16" t="s">
        <v>59</v>
      </c>
      <c r="G5" s="16" t="s">
        <v>61</v>
      </c>
      <c r="H5" s="16" t="s">
        <v>62</v>
      </c>
      <c r="I5" s="16" t="s">
        <v>63</v>
      </c>
      <c r="J5" s="16" t="s">
        <v>64</v>
      </c>
      <c r="K5" s="16" t="s">
        <v>63</v>
      </c>
      <c r="L5" s="16" t="s">
        <v>65</v>
      </c>
      <c r="M5" s="16" t="s">
        <v>66</v>
      </c>
      <c r="N5" s="35" t="s">
        <v>329</v>
      </c>
      <c r="O5" s="15" t="s">
        <v>15</v>
      </c>
    </row>
    <row r="6" spans="1:15">
      <c r="A6" s="34"/>
      <c r="B6" s="16"/>
      <c r="C6" s="16" t="s">
        <v>67</v>
      </c>
      <c r="D6" s="16" t="s">
        <v>68</v>
      </c>
      <c r="E6" s="16" t="s">
        <v>69</v>
      </c>
      <c r="F6" s="16" t="s">
        <v>68</v>
      </c>
      <c r="G6" s="16" t="s">
        <v>70</v>
      </c>
      <c r="H6" s="16" t="s">
        <v>71</v>
      </c>
      <c r="I6" s="16" t="s">
        <v>72</v>
      </c>
      <c r="J6" s="16" t="s">
        <v>73</v>
      </c>
      <c r="K6" s="16" t="s">
        <v>72</v>
      </c>
      <c r="L6" s="16" t="s">
        <v>74</v>
      </c>
      <c r="M6" s="36" t="s">
        <v>641</v>
      </c>
      <c r="N6" s="15" t="s">
        <v>75</v>
      </c>
      <c r="O6" s="35" t="s">
        <v>329</v>
      </c>
    </row>
    <row r="7" spans="1:15">
      <c r="A7" s="37"/>
      <c r="B7" s="38"/>
      <c r="C7" s="39" t="s">
        <v>76</v>
      </c>
      <c r="D7" s="38"/>
      <c r="E7" s="38"/>
      <c r="F7" s="38"/>
      <c r="G7" s="38"/>
      <c r="H7" s="38"/>
      <c r="I7" s="39" t="s">
        <v>77</v>
      </c>
      <c r="J7" s="38"/>
      <c r="K7" s="39" t="s">
        <v>77</v>
      </c>
      <c r="L7" s="38" t="s">
        <v>78</v>
      </c>
      <c r="M7" s="39" t="s">
        <v>79</v>
      </c>
      <c r="N7" s="39"/>
    </row>
    <row r="8" spans="1:15" ht="15" customHeight="1">
      <c r="A8" s="40" t="s">
        <v>319</v>
      </c>
      <c r="B8" s="41">
        <v>750938</v>
      </c>
      <c r="C8" s="41"/>
      <c r="D8" s="41">
        <v>89807</v>
      </c>
      <c r="E8" s="41">
        <v>35923</v>
      </c>
      <c r="F8" s="41">
        <v>89807</v>
      </c>
      <c r="G8" s="41">
        <v>359229</v>
      </c>
      <c r="H8" s="41">
        <v>197576</v>
      </c>
      <c r="I8" s="41">
        <v>1562607</v>
      </c>
      <c r="J8" s="41">
        <v>562539</v>
      </c>
      <c r="K8" s="41">
        <v>1250086</v>
      </c>
      <c r="L8" s="41">
        <v>239950</v>
      </c>
      <c r="M8" s="41">
        <v>375469</v>
      </c>
      <c r="N8" s="42"/>
      <c r="O8" s="43"/>
    </row>
    <row r="9" spans="1:15" ht="18" customHeight="1">
      <c r="A9" s="21" t="s">
        <v>31</v>
      </c>
      <c r="B9" s="81">
        <v>4716</v>
      </c>
      <c r="C9" s="81">
        <v>39</v>
      </c>
      <c r="D9" s="81">
        <v>6367</v>
      </c>
      <c r="E9" s="81">
        <v>16859</v>
      </c>
      <c r="F9" s="81">
        <v>3966</v>
      </c>
      <c r="G9" s="81">
        <v>8532</v>
      </c>
      <c r="H9" s="81">
        <v>4966</v>
      </c>
      <c r="I9" s="81">
        <v>789</v>
      </c>
      <c r="J9" s="81">
        <v>36</v>
      </c>
      <c r="K9" s="81">
        <v>29555</v>
      </c>
      <c r="L9" s="81">
        <v>42605</v>
      </c>
      <c r="M9" s="81">
        <v>13293</v>
      </c>
      <c r="N9" s="81">
        <v>4431987.4579999996</v>
      </c>
      <c r="O9" s="81">
        <v>66937449.539999999</v>
      </c>
    </row>
    <row r="10" spans="1:15" ht="18.75" customHeight="1">
      <c r="A10" s="145" t="s">
        <v>330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>
      <c r="A11" s="151" t="s">
        <v>311</v>
      </c>
      <c r="B11" s="17">
        <v>82</v>
      </c>
      <c r="C11" s="17" t="s">
        <v>973</v>
      </c>
      <c r="D11" s="17">
        <v>133</v>
      </c>
      <c r="E11" s="17">
        <v>193</v>
      </c>
      <c r="F11" s="17">
        <v>94</v>
      </c>
      <c r="G11" s="17">
        <v>75</v>
      </c>
      <c r="H11" s="17">
        <v>56</v>
      </c>
      <c r="I11" s="17">
        <v>10</v>
      </c>
      <c r="J11" s="17">
        <v>0</v>
      </c>
      <c r="K11" s="17">
        <v>240</v>
      </c>
      <c r="L11" s="17">
        <v>398</v>
      </c>
      <c r="M11" s="17">
        <v>172</v>
      </c>
      <c r="N11" s="17">
        <v>57797</v>
      </c>
      <c r="O11" s="17">
        <v>659676.21499999997</v>
      </c>
    </row>
    <row r="12" spans="1:15">
      <c r="A12" s="151" t="s">
        <v>331</v>
      </c>
      <c r="B12" s="17">
        <v>6</v>
      </c>
      <c r="C12" s="17">
        <v>0</v>
      </c>
      <c r="D12" s="17">
        <v>28</v>
      </c>
      <c r="E12" s="17">
        <v>45</v>
      </c>
      <c r="F12" s="17">
        <v>18</v>
      </c>
      <c r="G12" s="17">
        <v>22</v>
      </c>
      <c r="H12" s="17">
        <v>13</v>
      </c>
      <c r="I12" s="17" t="s">
        <v>973</v>
      </c>
      <c r="J12" s="17">
        <v>0</v>
      </c>
      <c r="K12" s="17">
        <v>60</v>
      </c>
      <c r="L12" s="17">
        <v>82</v>
      </c>
      <c r="M12" s="17">
        <v>25</v>
      </c>
      <c r="N12" s="17">
        <v>8184</v>
      </c>
      <c r="O12" s="17">
        <v>137664.41699999999</v>
      </c>
    </row>
    <row r="13" spans="1:15">
      <c r="A13" s="151" t="s">
        <v>332</v>
      </c>
      <c r="B13" s="17">
        <v>8</v>
      </c>
      <c r="C13" s="17">
        <v>0</v>
      </c>
      <c r="D13" s="17">
        <v>16</v>
      </c>
      <c r="E13" s="17">
        <v>23</v>
      </c>
      <c r="F13" s="17">
        <v>10</v>
      </c>
      <c r="G13" s="17">
        <v>28</v>
      </c>
      <c r="H13" s="17">
        <v>11</v>
      </c>
      <c r="I13" s="17">
        <v>4</v>
      </c>
      <c r="J13" s="17">
        <v>0</v>
      </c>
      <c r="K13" s="17">
        <v>89</v>
      </c>
      <c r="L13" s="17">
        <v>116</v>
      </c>
      <c r="M13" s="17">
        <v>20</v>
      </c>
      <c r="N13" s="17">
        <v>8515</v>
      </c>
      <c r="O13" s="17">
        <v>182767.125</v>
      </c>
    </row>
    <row r="14" spans="1:15">
      <c r="A14" s="151" t="s">
        <v>333</v>
      </c>
      <c r="B14" s="17">
        <v>38</v>
      </c>
      <c r="C14" s="17">
        <v>0</v>
      </c>
      <c r="D14" s="17">
        <v>80</v>
      </c>
      <c r="E14" s="17">
        <v>174</v>
      </c>
      <c r="F14" s="17">
        <v>79</v>
      </c>
      <c r="G14" s="17">
        <v>102</v>
      </c>
      <c r="H14" s="17">
        <v>46</v>
      </c>
      <c r="I14" s="17">
        <v>8</v>
      </c>
      <c r="J14" s="17">
        <v>0</v>
      </c>
      <c r="K14" s="17">
        <v>210</v>
      </c>
      <c r="L14" s="17">
        <v>341</v>
      </c>
      <c r="M14" s="17">
        <v>126</v>
      </c>
      <c r="N14" s="17">
        <v>44285</v>
      </c>
      <c r="O14" s="17">
        <v>543231.37300000002</v>
      </c>
    </row>
    <row r="15" spans="1:15">
      <c r="A15" s="151" t="s">
        <v>334</v>
      </c>
      <c r="B15" s="17">
        <v>35</v>
      </c>
      <c r="C15" s="17">
        <v>0</v>
      </c>
      <c r="D15" s="17">
        <v>43</v>
      </c>
      <c r="E15" s="17">
        <v>185</v>
      </c>
      <c r="F15" s="17">
        <v>74</v>
      </c>
      <c r="G15" s="17">
        <v>76</v>
      </c>
      <c r="H15" s="17">
        <v>52</v>
      </c>
      <c r="I15" s="17" t="s">
        <v>973</v>
      </c>
      <c r="J15" s="17">
        <v>0</v>
      </c>
      <c r="K15" s="17">
        <v>238</v>
      </c>
      <c r="L15" s="17">
        <v>377</v>
      </c>
      <c r="M15" s="17">
        <v>144</v>
      </c>
      <c r="N15" s="17">
        <v>47728</v>
      </c>
      <c r="O15" s="17">
        <v>573913.728</v>
      </c>
    </row>
    <row r="16" spans="1:15">
      <c r="A16" s="151" t="s">
        <v>335</v>
      </c>
      <c r="B16" s="17">
        <v>75</v>
      </c>
      <c r="C16" s="17" t="s">
        <v>973</v>
      </c>
      <c r="D16" s="17">
        <v>88</v>
      </c>
      <c r="E16" s="17">
        <v>67</v>
      </c>
      <c r="F16" s="17">
        <v>96</v>
      </c>
      <c r="G16" s="17">
        <v>53</v>
      </c>
      <c r="H16" s="17">
        <v>44</v>
      </c>
      <c r="I16" s="17">
        <v>9</v>
      </c>
      <c r="J16" s="17">
        <v>0</v>
      </c>
      <c r="K16" s="17">
        <v>196</v>
      </c>
      <c r="L16" s="17">
        <v>309</v>
      </c>
      <c r="M16" s="17">
        <v>86</v>
      </c>
      <c r="N16" s="17">
        <v>30394</v>
      </c>
      <c r="O16" s="17">
        <v>498142.42499999999</v>
      </c>
    </row>
    <row r="17" spans="1:15">
      <c r="A17" s="151" t="s">
        <v>336</v>
      </c>
      <c r="B17" s="17">
        <v>14</v>
      </c>
      <c r="C17" s="17">
        <v>0</v>
      </c>
      <c r="D17" s="17">
        <v>34</v>
      </c>
      <c r="E17" s="17">
        <v>66</v>
      </c>
      <c r="F17" s="17">
        <v>32</v>
      </c>
      <c r="G17" s="17">
        <v>35</v>
      </c>
      <c r="H17" s="17">
        <v>40</v>
      </c>
      <c r="I17" s="17">
        <v>4</v>
      </c>
      <c r="J17" s="17">
        <v>0</v>
      </c>
      <c r="K17" s="17">
        <v>141</v>
      </c>
      <c r="L17" s="17">
        <v>171</v>
      </c>
      <c r="M17" s="17">
        <v>49</v>
      </c>
      <c r="N17" s="17">
        <v>16253</v>
      </c>
      <c r="O17" s="17">
        <v>297482.35200000001</v>
      </c>
    </row>
    <row r="18" spans="1:15">
      <c r="A18" s="151" t="s">
        <v>337</v>
      </c>
      <c r="B18" s="17">
        <v>54</v>
      </c>
      <c r="C18" s="17">
        <v>0</v>
      </c>
      <c r="D18" s="17">
        <v>96</v>
      </c>
      <c r="E18" s="17">
        <v>118</v>
      </c>
      <c r="F18" s="17">
        <v>97</v>
      </c>
      <c r="G18" s="17">
        <v>135</v>
      </c>
      <c r="H18" s="17">
        <v>87</v>
      </c>
      <c r="I18" s="17">
        <v>6</v>
      </c>
      <c r="J18" s="17">
        <v>0</v>
      </c>
      <c r="K18" s="17">
        <v>195</v>
      </c>
      <c r="L18" s="17">
        <v>305</v>
      </c>
      <c r="M18" s="17">
        <v>109</v>
      </c>
      <c r="N18" s="17">
        <v>0</v>
      </c>
      <c r="O18" s="17">
        <v>495060.62699999998</v>
      </c>
    </row>
    <row r="19" spans="1:15">
      <c r="A19" s="151" t="s">
        <v>338</v>
      </c>
      <c r="B19" s="17">
        <v>19</v>
      </c>
      <c r="C19" s="17">
        <v>0</v>
      </c>
      <c r="D19" s="17">
        <v>25</v>
      </c>
      <c r="E19" s="17">
        <v>127</v>
      </c>
      <c r="F19" s="17">
        <v>17</v>
      </c>
      <c r="G19" s="17">
        <v>60</v>
      </c>
      <c r="H19" s="17">
        <v>32</v>
      </c>
      <c r="I19" s="17">
        <v>8</v>
      </c>
      <c r="J19" s="17">
        <v>0</v>
      </c>
      <c r="K19" s="17">
        <v>215</v>
      </c>
      <c r="L19" s="17">
        <v>346</v>
      </c>
      <c r="M19" s="17">
        <v>75</v>
      </c>
      <c r="N19" s="17">
        <v>27840</v>
      </c>
      <c r="O19" s="17">
        <v>470770.33</v>
      </c>
    </row>
    <row r="20" spans="1:15">
      <c r="A20" s="151" t="s">
        <v>339</v>
      </c>
      <c r="B20" s="17">
        <v>7</v>
      </c>
      <c r="C20" s="17">
        <v>0</v>
      </c>
      <c r="D20" s="17" t="s">
        <v>973</v>
      </c>
      <c r="E20" s="17">
        <v>22</v>
      </c>
      <c r="F20" s="17" t="s">
        <v>973</v>
      </c>
      <c r="G20" s="17">
        <v>7</v>
      </c>
      <c r="H20" s="17">
        <v>10</v>
      </c>
      <c r="I20" s="17" t="s">
        <v>973</v>
      </c>
      <c r="J20" s="17">
        <v>0</v>
      </c>
      <c r="K20" s="17">
        <v>25</v>
      </c>
      <c r="L20" s="17">
        <v>35</v>
      </c>
      <c r="M20" s="17">
        <v>13</v>
      </c>
      <c r="N20" s="17">
        <v>4538</v>
      </c>
      <c r="O20" s="17">
        <v>61438.76</v>
      </c>
    </row>
    <row r="21" spans="1:15">
      <c r="A21" s="151" t="s">
        <v>340</v>
      </c>
      <c r="B21" s="17">
        <v>7</v>
      </c>
      <c r="C21" s="17">
        <v>0</v>
      </c>
      <c r="D21" s="17">
        <v>5</v>
      </c>
      <c r="E21" s="17">
        <v>64</v>
      </c>
      <c r="F21" s="17">
        <v>4</v>
      </c>
      <c r="G21" s="17">
        <v>15</v>
      </c>
      <c r="H21" s="17">
        <v>13</v>
      </c>
      <c r="I21" s="17" t="s">
        <v>973</v>
      </c>
      <c r="J21" s="17">
        <v>0</v>
      </c>
      <c r="K21" s="17">
        <v>63</v>
      </c>
      <c r="L21" s="17">
        <v>125</v>
      </c>
      <c r="M21" s="17">
        <v>39</v>
      </c>
      <c r="N21" s="17">
        <v>12325</v>
      </c>
      <c r="O21" s="17">
        <v>156726.10399999999</v>
      </c>
    </row>
    <row r="22" spans="1:15">
      <c r="A22" s="151" t="s">
        <v>341</v>
      </c>
      <c r="B22" s="17">
        <v>7</v>
      </c>
      <c r="C22" s="17">
        <v>0</v>
      </c>
      <c r="D22" s="17">
        <v>8</v>
      </c>
      <c r="E22" s="17">
        <v>24</v>
      </c>
      <c r="F22" s="17">
        <v>15</v>
      </c>
      <c r="G22" s="17">
        <v>14</v>
      </c>
      <c r="H22" s="17">
        <v>12</v>
      </c>
      <c r="I22" s="17" t="s">
        <v>973</v>
      </c>
      <c r="J22" s="17">
        <v>0</v>
      </c>
      <c r="K22" s="17">
        <v>38</v>
      </c>
      <c r="L22" s="17">
        <v>59</v>
      </c>
      <c r="M22" s="17">
        <v>23</v>
      </c>
      <c r="N22" s="17">
        <v>7494</v>
      </c>
      <c r="O22" s="17">
        <v>94937.108999999997</v>
      </c>
    </row>
    <row r="23" spans="1:15">
      <c r="A23" s="151" t="s">
        <v>342</v>
      </c>
      <c r="B23" s="17">
        <v>21</v>
      </c>
      <c r="C23" s="17">
        <v>0</v>
      </c>
      <c r="D23" s="17">
        <v>43</v>
      </c>
      <c r="E23" s="17">
        <v>37</v>
      </c>
      <c r="F23" s="17">
        <v>20</v>
      </c>
      <c r="G23" s="17">
        <v>29</v>
      </c>
      <c r="H23" s="17">
        <v>27</v>
      </c>
      <c r="I23" s="17" t="s">
        <v>973</v>
      </c>
      <c r="J23" s="17" t="s">
        <v>973</v>
      </c>
      <c r="K23" s="17">
        <v>113</v>
      </c>
      <c r="L23" s="17">
        <v>153</v>
      </c>
      <c r="M23" s="17">
        <v>52</v>
      </c>
      <c r="N23" s="17">
        <v>17596</v>
      </c>
      <c r="O23" s="17">
        <v>259414.23800000001</v>
      </c>
    </row>
    <row r="24" spans="1:15">
      <c r="A24" s="151" t="s">
        <v>343</v>
      </c>
      <c r="B24" s="17">
        <v>30</v>
      </c>
      <c r="C24" s="17">
        <v>0</v>
      </c>
      <c r="D24" s="17">
        <v>62</v>
      </c>
      <c r="E24" s="17">
        <v>54</v>
      </c>
      <c r="F24" s="17">
        <v>44</v>
      </c>
      <c r="G24" s="17">
        <v>77</v>
      </c>
      <c r="H24" s="17">
        <v>60</v>
      </c>
      <c r="I24" s="17" t="s">
        <v>973</v>
      </c>
      <c r="J24" s="17">
        <v>0</v>
      </c>
      <c r="K24" s="17">
        <v>167</v>
      </c>
      <c r="L24" s="17">
        <v>263</v>
      </c>
      <c r="M24" s="17">
        <v>95</v>
      </c>
      <c r="N24" s="17">
        <v>32902</v>
      </c>
      <c r="O24" s="17">
        <v>417070.69799999997</v>
      </c>
    </row>
    <row r="25" spans="1:15">
      <c r="A25" s="151" t="s">
        <v>344</v>
      </c>
      <c r="B25" s="17">
        <v>30</v>
      </c>
      <c r="C25" s="17">
        <v>0</v>
      </c>
      <c r="D25" s="17">
        <v>32</v>
      </c>
      <c r="E25" s="17">
        <v>27</v>
      </c>
      <c r="F25" s="17">
        <v>20</v>
      </c>
      <c r="G25" s="17">
        <v>36</v>
      </c>
      <c r="H25" s="17">
        <v>35</v>
      </c>
      <c r="I25" s="17" t="s">
        <v>973</v>
      </c>
      <c r="J25" s="17">
        <v>0</v>
      </c>
      <c r="K25" s="17">
        <v>105</v>
      </c>
      <c r="L25" s="17">
        <v>174</v>
      </c>
      <c r="M25" s="17">
        <v>70</v>
      </c>
      <c r="N25" s="17">
        <v>25463</v>
      </c>
      <c r="O25" s="17">
        <v>275896.80300000001</v>
      </c>
    </row>
    <row r="26" spans="1:15">
      <c r="A26" s="151" t="s">
        <v>345</v>
      </c>
      <c r="B26" s="17">
        <v>252</v>
      </c>
      <c r="C26" s="17">
        <v>0</v>
      </c>
      <c r="D26" s="17">
        <v>695</v>
      </c>
      <c r="E26" s="17">
        <v>444</v>
      </c>
      <c r="F26" s="17">
        <v>465</v>
      </c>
      <c r="G26" s="17">
        <v>612</v>
      </c>
      <c r="H26" s="17">
        <v>466</v>
      </c>
      <c r="I26" s="17">
        <v>68</v>
      </c>
      <c r="J26" s="17" t="s">
        <v>973</v>
      </c>
      <c r="K26" s="17">
        <v>1749</v>
      </c>
      <c r="L26" s="17">
        <v>3123</v>
      </c>
      <c r="M26" s="17">
        <v>1060</v>
      </c>
      <c r="N26" s="17">
        <v>341311</v>
      </c>
      <c r="O26" s="17">
        <v>4403735.63</v>
      </c>
    </row>
    <row r="27" spans="1:15">
      <c r="A27" s="151" t="s">
        <v>346</v>
      </c>
      <c r="B27" s="17">
        <v>7</v>
      </c>
      <c r="C27" s="17">
        <v>0</v>
      </c>
      <c r="D27" s="17">
        <v>28</v>
      </c>
      <c r="E27" s="17">
        <v>28</v>
      </c>
      <c r="F27" s="17">
        <v>29</v>
      </c>
      <c r="G27" s="17">
        <v>22</v>
      </c>
      <c r="H27" s="17">
        <v>23</v>
      </c>
      <c r="I27" s="17">
        <v>4</v>
      </c>
      <c r="J27" s="17">
        <v>0</v>
      </c>
      <c r="K27" s="17">
        <v>71</v>
      </c>
      <c r="L27" s="17">
        <v>126</v>
      </c>
      <c r="M27" s="17">
        <v>53</v>
      </c>
      <c r="N27" s="17">
        <v>17427</v>
      </c>
      <c r="O27" s="17">
        <v>186395.78599999999</v>
      </c>
    </row>
    <row r="28" spans="1:15">
      <c r="A28" s="151" t="s">
        <v>347</v>
      </c>
      <c r="B28" s="17">
        <v>40</v>
      </c>
      <c r="C28" s="17" t="s">
        <v>973</v>
      </c>
      <c r="D28" s="17">
        <v>30</v>
      </c>
      <c r="E28" s="17">
        <v>146</v>
      </c>
      <c r="F28" s="17">
        <v>34</v>
      </c>
      <c r="G28" s="17">
        <v>61</v>
      </c>
      <c r="H28" s="17">
        <v>62</v>
      </c>
      <c r="I28" s="17">
        <v>5</v>
      </c>
      <c r="J28" s="17">
        <v>0</v>
      </c>
      <c r="K28" s="17">
        <v>395</v>
      </c>
      <c r="L28" s="17">
        <v>590</v>
      </c>
      <c r="M28" s="17">
        <v>171</v>
      </c>
      <c r="N28" s="17">
        <v>60105</v>
      </c>
      <c r="O28" s="17">
        <v>841919.37300000002</v>
      </c>
    </row>
    <row r="29" spans="1:15">
      <c r="A29" s="151" t="s">
        <v>348</v>
      </c>
      <c r="B29" s="17">
        <v>17</v>
      </c>
      <c r="C29" s="17">
        <v>0</v>
      </c>
      <c r="D29" s="17">
        <v>34</v>
      </c>
      <c r="E29" s="17">
        <v>60</v>
      </c>
      <c r="F29" s="17">
        <v>32</v>
      </c>
      <c r="G29" s="17">
        <v>58</v>
      </c>
      <c r="H29" s="17">
        <v>31</v>
      </c>
      <c r="I29" s="17" t="s">
        <v>973</v>
      </c>
      <c r="J29" s="17">
        <v>0</v>
      </c>
      <c r="K29" s="17">
        <v>137</v>
      </c>
      <c r="L29" s="17">
        <v>203</v>
      </c>
      <c r="M29" s="17">
        <v>73</v>
      </c>
      <c r="N29" s="17">
        <v>23918</v>
      </c>
      <c r="O29" s="17">
        <v>322232.80900000001</v>
      </c>
    </row>
    <row r="30" spans="1:15">
      <c r="A30" s="151" t="s">
        <v>349</v>
      </c>
      <c r="B30" s="17">
        <v>22</v>
      </c>
      <c r="C30" s="17">
        <v>0</v>
      </c>
      <c r="D30" s="17">
        <v>49</v>
      </c>
      <c r="E30" s="17">
        <v>32</v>
      </c>
      <c r="F30" s="17">
        <v>45</v>
      </c>
      <c r="G30" s="17">
        <v>80</v>
      </c>
      <c r="H30" s="17">
        <v>58</v>
      </c>
      <c r="I30" s="17">
        <v>7</v>
      </c>
      <c r="J30" s="17">
        <v>0</v>
      </c>
      <c r="K30" s="17">
        <v>155</v>
      </c>
      <c r="L30" s="17">
        <v>250</v>
      </c>
      <c r="M30" s="17">
        <v>92</v>
      </c>
      <c r="N30" s="17">
        <v>30345</v>
      </c>
      <c r="O30" s="17">
        <v>395886.98499999999</v>
      </c>
    </row>
    <row r="31" spans="1:15">
      <c r="A31" s="151" t="s">
        <v>350</v>
      </c>
      <c r="B31" s="17">
        <v>10</v>
      </c>
      <c r="C31" s="17">
        <v>0</v>
      </c>
      <c r="D31" s="17">
        <v>67</v>
      </c>
      <c r="E31" s="17">
        <v>27</v>
      </c>
      <c r="F31" s="17">
        <v>37</v>
      </c>
      <c r="G31" s="17">
        <v>44</v>
      </c>
      <c r="H31" s="17">
        <v>31</v>
      </c>
      <c r="I31" s="17" t="s">
        <v>973</v>
      </c>
      <c r="J31" s="17">
        <v>0</v>
      </c>
      <c r="K31" s="17">
        <v>131</v>
      </c>
      <c r="L31" s="17">
        <v>190</v>
      </c>
      <c r="M31" s="17">
        <v>70</v>
      </c>
      <c r="N31" s="17">
        <v>23751</v>
      </c>
      <c r="O31" s="17">
        <v>303823.57799999998</v>
      </c>
    </row>
    <row r="32" spans="1:15">
      <c r="A32" s="151" t="s">
        <v>351</v>
      </c>
      <c r="B32" s="17">
        <v>16</v>
      </c>
      <c r="C32" s="17">
        <v>0</v>
      </c>
      <c r="D32" s="17">
        <v>36</v>
      </c>
      <c r="E32" s="17">
        <v>18</v>
      </c>
      <c r="F32" s="17">
        <v>9</v>
      </c>
      <c r="G32" s="17">
        <v>16</v>
      </c>
      <c r="H32" s="17">
        <v>21</v>
      </c>
      <c r="I32" s="17" t="s">
        <v>973</v>
      </c>
      <c r="J32" s="17">
        <v>0</v>
      </c>
      <c r="K32" s="17">
        <v>64</v>
      </c>
      <c r="L32" s="17">
        <v>126</v>
      </c>
      <c r="M32" s="17">
        <v>44</v>
      </c>
      <c r="N32" s="17">
        <v>15946</v>
      </c>
      <c r="O32" s="17">
        <v>170868.144</v>
      </c>
    </row>
    <row r="33" spans="1:15">
      <c r="A33" s="151" t="s">
        <v>352</v>
      </c>
      <c r="B33" s="17">
        <v>8</v>
      </c>
      <c r="C33" s="17">
        <v>0</v>
      </c>
      <c r="D33" s="17">
        <v>12</v>
      </c>
      <c r="E33" s="17">
        <v>16</v>
      </c>
      <c r="F33" s="17">
        <v>13</v>
      </c>
      <c r="G33" s="17">
        <v>23</v>
      </c>
      <c r="H33" s="17">
        <v>23</v>
      </c>
      <c r="I33" s="17" t="s">
        <v>973</v>
      </c>
      <c r="J33" s="17">
        <v>0</v>
      </c>
      <c r="K33" s="17">
        <v>106</v>
      </c>
      <c r="L33" s="17">
        <v>112</v>
      </c>
      <c r="M33" s="17">
        <v>38</v>
      </c>
      <c r="N33" s="17">
        <v>13370</v>
      </c>
      <c r="O33" s="17">
        <v>210217.90700000001</v>
      </c>
    </row>
    <row r="34" spans="1:15">
      <c r="A34" s="151" t="s">
        <v>353</v>
      </c>
      <c r="B34" s="17">
        <v>5</v>
      </c>
      <c r="C34" s="17">
        <v>0</v>
      </c>
      <c r="D34" s="17">
        <v>9</v>
      </c>
      <c r="E34" s="17">
        <v>8</v>
      </c>
      <c r="F34" s="17">
        <v>5</v>
      </c>
      <c r="G34" s="17">
        <v>8</v>
      </c>
      <c r="H34" s="17">
        <v>9</v>
      </c>
      <c r="I34" s="17" t="s">
        <v>973</v>
      </c>
      <c r="J34" s="17">
        <v>0</v>
      </c>
      <c r="K34" s="17">
        <v>21</v>
      </c>
      <c r="L34" s="17">
        <v>27</v>
      </c>
      <c r="M34" s="17">
        <v>7</v>
      </c>
      <c r="N34" s="17">
        <v>2048</v>
      </c>
      <c r="O34" s="17">
        <v>48920.733999999997</v>
      </c>
    </row>
    <row r="35" spans="1:15">
      <c r="A35" s="151" t="s">
        <v>354</v>
      </c>
      <c r="B35" s="17">
        <v>8</v>
      </c>
      <c r="C35" s="17">
        <v>0</v>
      </c>
      <c r="D35" s="17">
        <v>71</v>
      </c>
      <c r="E35" s="17">
        <v>11</v>
      </c>
      <c r="F35" s="17">
        <v>19</v>
      </c>
      <c r="G35" s="17">
        <v>58</v>
      </c>
      <c r="H35" s="17">
        <v>32</v>
      </c>
      <c r="I35" s="17">
        <v>5</v>
      </c>
      <c r="J35" s="17">
        <v>0</v>
      </c>
      <c r="K35" s="17">
        <v>92</v>
      </c>
      <c r="L35" s="17">
        <v>177</v>
      </c>
      <c r="M35" s="17">
        <v>59</v>
      </c>
      <c r="N35" s="17">
        <v>20347</v>
      </c>
      <c r="O35" s="17">
        <v>249434.769</v>
      </c>
    </row>
    <row r="36" spans="1:15">
      <c r="A36" s="151" t="s">
        <v>355</v>
      </c>
      <c r="B36" s="17">
        <v>16</v>
      </c>
      <c r="C36" s="17">
        <v>0</v>
      </c>
      <c r="D36" s="17">
        <v>12</v>
      </c>
      <c r="E36" s="17">
        <v>63</v>
      </c>
      <c r="F36" s="17">
        <v>16</v>
      </c>
      <c r="G36" s="17">
        <v>38</v>
      </c>
      <c r="H36" s="17">
        <v>26</v>
      </c>
      <c r="I36" s="17">
        <v>6</v>
      </c>
      <c r="J36" s="17">
        <v>0</v>
      </c>
      <c r="K36" s="17">
        <v>127</v>
      </c>
      <c r="L36" s="17">
        <v>214</v>
      </c>
      <c r="M36" s="17">
        <v>57</v>
      </c>
      <c r="N36" s="17">
        <v>8137</v>
      </c>
      <c r="O36" s="17">
        <v>284605.02799999999</v>
      </c>
    </row>
    <row r="37" spans="1:15" ht="18.75" customHeight="1">
      <c r="A37" s="145" t="s">
        <v>356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>
      <c r="A38" s="151" t="s">
        <v>357</v>
      </c>
      <c r="B38" s="17">
        <v>32</v>
      </c>
      <c r="C38" s="17">
        <v>0</v>
      </c>
      <c r="D38" s="17">
        <v>17</v>
      </c>
      <c r="E38" s="17">
        <v>137</v>
      </c>
      <c r="F38" s="17">
        <v>35</v>
      </c>
      <c r="G38" s="17">
        <v>45</v>
      </c>
      <c r="H38" s="17">
        <v>24</v>
      </c>
      <c r="I38" s="17" t="s">
        <v>973</v>
      </c>
      <c r="J38" s="17">
        <v>0</v>
      </c>
      <c r="K38" s="17">
        <v>117</v>
      </c>
      <c r="L38" s="17">
        <v>216</v>
      </c>
      <c r="M38" s="17">
        <v>61</v>
      </c>
      <c r="N38" s="17">
        <v>18874</v>
      </c>
      <c r="O38" s="17">
        <v>297520.64500000002</v>
      </c>
    </row>
    <row r="39" spans="1:15">
      <c r="A39" s="151" t="s">
        <v>358</v>
      </c>
      <c r="B39" s="17">
        <v>6</v>
      </c>
      <c r="C39" s="17">
        <v>0</v>
      </c>
      <c r="D39" s="17">
        <v>6</v>
      </c>
      <c r="E39" s="17">
        <v>76</v>
      </c>
      <c r="F39" s="17">
        <v>6</v>
      </c>
      <c r="G39" s="17">
        <v>13</v>
      </c>
      <c r="H39" s="17">
        <v>5</v>
      </c>
      <c r="I39" s="17" t="s">
        <v>973</v>
      </c>
      <c r="J39" s="17">
        <v>0</v>
      </c>
      <c r="K39" s="17">
        <v>39</v>
      </c>
      <c r="L39" s="17">
        <v>58</v>
      </c>
      <c r="M39" s="17">
        <v>21</v>
      </c>
      <c r="N39" s="17">
        <v>7106</v>
      </c>
      <c r="O39" s="17">
        <v>94757.834000000003</v>
      </c>
    </row>
    <row r="40" spans="1:15">
      <c r="A40" s="151" t="s">
        <v>359</v>
      </c>
      <c r="B40" s="17">
        <v>7</v>
      </c>
      <c r="C40" s="17">
        <v>0</v>
      </c>
      <c r="D40" s="17">
        <v>7</v>
      </c>
      <c r="E40" s="17">
        <v>42</v>
      </c>
      <c r="F40" s="17">
        <v>9</v>
      </c>
      <c r="G40" s="17">
        <v>6</v>
      </c>
      <c r="H40" s="17">
        <v>4</v>
      </c>
      <c r="I40" s="17" t="s">
        <v>973</v>
      </c>
      <c r="J40" s="17">
        <v>0</v>
      </c>
      <c r="K40" s="17">
        <v>59</v>
      </c>
      <c r="L40" s="17">
        <v>81</v>
      </c>
      <c r="M40" s="17">
        <v>22</v>
      </c>
      <c r="N40" s="17">
        <v>8440</v>
      </c>
      <c r="O40" s="17">
        <v>122601.871</v>
      </c>
    </row>
    <row r="41" spans="1:15">
      <c r="A41" s="151" t="s">
        <v>360</v>
      </c>
      <c r="B41" s="17">
        <v>5</v>
      </c>
      <c r="C41" s="17">
        <v>0</v>
      </c>
      <c r="D41" s="17">
        <v>15</v>
      </c>
      <c r="E41" s="17">
        <v>12</v>
      </c>
      <c r="F41" s="17">
        <v>14</v>
      </c>
      <c r="G41" s="17">
        <v>5</v>
      </c>
      <c r="H41" s="17">
        <v>6</v>
      </c>
      <c r="I41" s="17" t="s">
        <v>973</v>
      </c>
      <c r="J41" s="17">
        <v>0</v>
      </c>
      <c r="K41" s="17">
        <v>44</v>
      </c>
      <c r="L41" s="17">
        <v>43</v>
      </c>
      <c r="M41" s="17">
        <v>16</v>
      </c>
      <c r="N41" s="17">
        <v>5690</v>
      </c>
      <c r="O41" s="17">
        <v>91478.729000000007</v>
      </c>
    </row>
    <row r="42" spans="1:15">
      <c r="A42" s="151" t="s">
        <v>361</v>
      </c>
      <c r="B42" s="17">
        <v>10</v>
      </c>
      <c r="C42" s="17">
        <v>0</v>
      </c>
      <c r="D42" s="17">
        <v>21</v>
      </c>
      <c r="E42" s="17">
        <v>69</v>
      </c>
      <c r="F42" s="17">
        <v>5</v>
      </c>
      <c r="G42" s="17">
        <v>17</v>
      </c>
      <c r="H42" s="17">
        <v>13</v>
      </c>
      <c r="I42" s="17" t="s">
        <v>973</v>
      </c>
      <c r="J42" s="17">
        <v>0</v>
      </c>
      <c r="K42" s="17">
        <v>71</v>
      </c>
      <c r="L42" s="17">
        <v>110</v>
      </c>
      <c r="M42" s="17">
        <v>24</v>
      </c>
      <c r="N42" s="17">
        <v>8024</v>
      </c>
      <c r="O42" s="17">
        <v>154746.899</v>
      </c>
    </row>
    <row r="43" spans="1:15">
      <c r="A43" s="151" t="s">
        <v>362</v>
      </c>
      <c r="B43" s="17">
        <v>106</v>
      </c>
      <c r="C43" s="17">
        <v>0</v>
      </c>
      <c r="D43" s="17">
        <v>216</v>
      </c>
      <c r="E43" s="17">
        <v>407</v>
      </c>
      <c r="F43" s="17">
        <v>177</v>
      </c>
      <c r="G43" s="17">
        <v>154</v>
      </c>
      <c r="H43" s="17">
        <v>111</v>
      </c>
      <c r="I43" s="17">
        <v>8</v>
      </c>
      <c r="J43" s="17">
        <v>0</v>
      </c>
      <c r="K43" s="17">
        <v>661</v>
      </c>
      <c r="L43" s="17">
        <v>1048</v>
      </c>
      <c r="M43" s="17">
        <v>302</v>
      </c>
      <c r="N43" s="17">
        <v>94735</v>
      </c>
      <c r="O43" s="17">
        <v>1505168.382</v>
      </c>
    </row>
    <row r="44" spans="1:15">
      <c r="A44" s="151" t="s">
        <v>363</v>
      </c>
      <c r="B44" s="17">
        <v>7</v>
      </c>
      <c r="C44" s="17">
        <v>0</v>
      </c>
      <c r="D44" s="17" t="s">
        <v>973</v>
      </c>
      <c r="E44" s="17">
        <v>10</v>
      </c>
      <c r="F44" s="17" t="s">
        <v>973</v>
      </c>
      <c r="G44" s="17">
        <v>8</v>
      </c>
      <c r="H44" s="17">
        <v>5</v>
      </c>
      <c r="I44" s="17" t="s">
        <v>973</v>
      </c>
      <c r="J44" s="17">
        <v>0</v>
      </c>
      <c r="K44" s="17">
        <v>16</v>
      </c>
      <c r="L44" s="17">
        <v>33</v>
      </c>
      <c r="M44" s="17">
        <v>15</v>
      </c>
      <c r="N44" s="17">
        <v>4725</v>
      </c>
      <c r="O44" s="17">
        <v>49676.103999999999</v>
      </c>
    </row>
    <row r="45" spans="1:15">
      <c r="A45" s="151" t="s">
        <v>364</v>
      </c>
      <c r="B45" s="17">
        <v>7</v>
      </c>
      <c r="C45" s="17">
        <v>0</v>
      </c>
      <c r="D45" s="17">
        <v>16</v>
      </c>
      <c r="E45" s="17">
        <v>52</v>
      </c>
      <c r="F45" s="17" t="s">
        <v>973</v>
      </c>
      <c r="G45" s="17">
        <v>13</v>
      </c>
      <c r="H45" s="17">
        <v>7</v>
      </c>
      <c r="I45" s="17" t="s">
        <v>973</v>
      </c>
      <c r="J45" s="17">
        <v>0</v>
      </c>
      <c r="K45" s="17">
        <v>57</v>
      </c>
      <c r="L45" s="17">
        <v>105</v>
      </c>
      <c r="M45" s="17">
        <v>18</v>
      </c>
      <c r="N45" s="17">
        <v>6443</v>
      </c>
      <c r="O45" s="17">
        <v>126007.798</v>
      </c>
    </row>
    <row r="46" spans="1:15" ht="18.75" customHeight="1">
      <c r="A46" s="145" t="s">
        <v>365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>
      <c r="A47" s="151" t="s">
        <v>366</v>
      </c>
      <c r="B47" s="17">
        <v>64</v>
      </c>
      <c r="C47" s="17">
        <v>0</v>
      </c>
      <c r="D47" s="17">
        <v>14</v>
      </c>
      <c r="E47" s="17">
        <v>201</v>
      </c>
      <c r="F47" s="17">
        <v>21</v>
      </c>
      <c r="G47" s="17">
        <v>74</v>
      </c>
      <c r="H47" s="17">
        <v>55</v>
      </c>
      <c r="I47" s="17">
        <v>8</v>
      </c>
      <c r="J47" s="17" t="s">
        <v>973</v>
      </c>
      <c r="K47" s="17">
        <v>252</v>
      </c>
      <c r="L47" s="17">
        <v>542</v>
      </c>
      <c r="M47" s="17">
        <v>211</v>
      </c>
      <c r="N47" s="17">
        <v>71027</v>
      </c>
      <c r="O47" s="17">
        <v>704262.35199999996</v>
      </c>
    </row>
    <row r="48" spans="1:15">
      <c r="A48" s="151" t="s">
        <v>367</v>
      </c>
      <c r="B48" s="17">
        <v>10</v>
      </c>
      <c r="C48" s="17">
        <v>0</v>
      </c>
      <c r="D48" s="17">
        <v>4</v>
      </c>
      <c r="E48" s="17">
        <v>39</v>
      </c>
      <c r="F48" s="17" t="s">
        <v>973</v>
      </c>
      <c r="G48" s="17">
        <v>8</v>
      </c>
      <c r="H48" s="17" t="s">
        <v>973</v>
      </c>
      <c r="I48" s="17">
        <v>5</v>
      </c>
      <c r="J48" s="17">
        <v>0</v>
      </c>
      <c r="K48" s="17">
        <v>54</v>
      </c>
      <c r="L48" s="17">
        <v>71</v>
      </c>
      <c r="M48" s="17">
        <v>22</v>
      </c>
      <c r="N48" s="17">
        <v>6762</v>
      </c>
      <c r="O48" s="17">
        <v>119897.07399999999</v>
      </c>
    </row>
    <row r="49" spans="1:15">
      <c r="A49" s="151" t="s">
        <v>368</v>
      </c>
      <c r="B49" s="17">
        <v>5</v>
      </c>
      <c r="C49" s="17">
        <v>0</v>
      </c>
      <c r="D49" s="17">
        <v>8</v>
      </c>
      <c r="E49" s="17">
        <v>33</v>
      </c>
      <c r="F49" s="17">
        <v>6</v>
      </c>
      <c r="G49" s="17">
        <v>25</v>
      </c>
      <c r="H49" s="17">
        <v>16</v>
      </c>
      <c r="I49" s="17" t="s">
        <v>973</v>
      </c>
      <c r="J49" s="17">
        <v>0</v>
      </c>
      <c r="K49" s="17">
        <v>38</v>
      </c>
      <c r="L49" s="17">
        <v>69</v>
      </c>
      <c r="M49" s="17">
        <v>12</v>
      </c>
      <c r="N49" s="17">
        <v>3712</v>
      </c>
      <c r="O49" s="17">
        <v>92179.441000000006</v>
      </c>
    </row>
    <row r="50" spans="1:15">
      <c r="A50" s="151" t="s">
        <v>369</v>
      </c>
      <c r="B50" s="17">
        <v>23</v>
      </c>
      <c r="C50" s="17">
        <v>0</v>
      </c>
      <c r="D50" s="17">
        <v>14</v>
      </c>
      <c r="E50" s="17">
        <v>106</v>
      </c>
      <c r="F50" s="17" t="s">
        <v>973</v>
      </c>
      <c r="G50" s="17">
        <v>42</v>
      </c>
      <c r="H50" s="17">
        <v>16</v>
      </c>
      <c r="I50" s="17">
        <v>4</v>
      </c>
      <c r="J50" s="17">
        <v>0</v>
      </c>
      <c r="K50" s="17">
        <v>152</v>
      </c>
      <c r="L50" s="17">
        <v>242</v>
      </c>
      <c r="M50" s="17">
        <v>67</v>
      </c>
      <c r="N50" s="17">
        <v>21250</v>
      </c>
      <c r="O50" s="17">
        <v>341502.98100000003</v>
      </c>
    </row>
    <row r="51" spans="1:15">
      <c r="A51" s="151" t="s">
        <v>370</v>
      </c>
      <c r="B51" s="17">
        <v>30</v>
      </c>
      <c r="C51" s="17">
        <v>0</v>
      </c>
      <c r="D51" s="17">
        <v>7</v>
      </c>
      <c r="E51" s="17">
        <v>210</v>
      </c>
      <c r="F51" s="17">
        <v>8</v>
      </c>
      <c r="G51" s="17">
        <v>37</v>
      </c>
      <c r="H51" s="17">
        <v>19</v>
      </c>
      <c r="I51" s="17">
        <v>5</v>
      </c>
      <c r="J51" s="17" t="s">
        <v>973</v>
      </c>
      <c r="K51" s="17">
        <v>192</v>
      </c>
      <c r="L51" s="17">
        <v>239</v>
      </c>
      <c r="M51" s="17">
        <v>64</v>
      </c>
      <c r="N51" s="17">
        <v>21047</v>
      </c>
      <c r="O51" s="17">
        <v>399281.64399999997</v>
      </c>
    </row>
    <row r="52" spans="1:15">
      <c r="A52" s="151" t="s">
        <v>371</v>
      </c>
      <c r="B52" s="17">
        <v>8</v>
      </c>
      <c r="C52" s="17">
        <v>0</v>
      </c>
      <c r="D52" s="17">
        <v>5</v>
      </c>
      <c r="E52" s="17">
        <v>8</v>
      </c>
      <c r="F52" s="17" t="s">
        <v>973</v>
      </c>
      <c r="G52" s="17">
        <v>12</v>
      </c>
      <c r="H52" s="17">
        <v>7</v>
      </c>
      <c r="I52" s="17">
        <v>0</v>
      </c>
      <c r="J52" s="17">
        <v>0</v>
      </c>
      <c r="K52" s="17">
        <v>37</v>
      </c>
      <c r="L52" s="17">
        <v>44</v>
      </c>
      <c r="M52" s="17">
        <v>15</v>
      </c>
      <c r="N52" s="17">
        <v>4714</v>
      </c>
      <c r="O52" s="17">
        <v>79774.334000000003</v>
      </c>
    </row>
    <row r="53" spans="1:15">
      <c r="A53" s="151" t="s">
        <v>372</v>
      </c>
      <c r="B53" s="17">
        <v>8</v>
      </c>
      <c r="C53" s="17">
        <v>0</v>
      </c>
      <c r="D53" s="17">
        <v>4</v>
      </c>
      <c r="E53" s="17">
        <v>24</v>
      </c>
      <c r="F53" s="17">
        <v>6</v>
      </c>
      <c r="G53" s="17">
        <v>21</v>
      </c>
      <c r="H53" s="17">
        <v>15</v>
      </c>
      <c r="I53" s="17">
        <v>4</v>
      </c>
      <c r="J53" s="17" t="s">
        <v>973</v>
      </c>
      <c r="K53" s="17">
        <v>91</v>
      </c>
      <c r="L53" s="17">
        <v>166</v>
      </c>
      <c r="M53" s="17">
        <v>31</v>
      </c>
      <c r="N53" s="17">
        <v>10191</v>
      </c>
      <c r="O53" s="17">
        <v>200508.20699999999</v>
      </c>
    </row>
    <row r="54" spans="1:15">
      <c r="A54" s="151" t="s">
        <v>373</v>
      </c>
      <c r="B54" s="17">
        <v>5</v>
      </c>
      <c r="C54" s="17">
        <v>0</v>
      </c>
      <c r="D54" s="17">
        <v>7</v>
      </c>
      <c r="E54" s="17">
        <v>29</v>
      </c>
      <c r="F54" s="17" t="s">
        <v>973</v>
      </c>
      <c r="G54" s="17">
        <v>19</v>
      </c>
      <c r="H54" s="17" t="s">
        <v>973</v>
      </c>
      <c r="I54" s="17">
        <v>0</v>
      </c>
      <c r="J54" s="17">
        <v>0</v>
      </c>
      <c r="K54" s="17">
        <v>24</v>
      </c>
      <c r="L54" s="17">
        <v>41</v>
      </c>
      <c r="M54" s="17">
        <v>16</v>
      </c>
      <c r="N54" s="17">
        <v>5396</v>
      </c>
      <c r="O54" s="17">
        <v>64176.51</v>
      </c>
    </row>
    <row r="55" spans="1:15">
      <c r="A55" s="151" t="s">
        <v>374</v>
      </c>
      <c r="B55" s="17">
        <v>32</v>
      </c>
      <c r="C55" s="17">
        <v>0</v>
      </c>
      <c r="D55" s="17" t="s">
        <v>973</v>
      </c>
      <c r="E55" s="17">
        <v>23</v>
      </c>
      <c r="F55" s="17">
        <v>0</v>
      </c>
      <c r="G55" s="17">
        <v>10</v>
      </c>
      <c r="H55" s="17" t="s">
        <v>973</v>
      </c>
      <c r="I55" s="17">
        <v>0</v>
      </c>
      <c r="J55" s="17">
        <v>0</v>
      </c>
      <c r="K55" s="17">
        <v>17</v>
      </c>
      <c r="L55" s="17">
        <v>50</v>
      </c>
      <c r="M55" s="17">
        <v>20</v>
      </c>
      <c r="N55" s="17">
        <v>6854</v>
      </c>
      <c r="O55" s="17">
        <v>76545.835999999996</v>
      </c>
    </row>
    <row r="56" spans="1:15" ht="18.75" customHeight="1">
      <c r="A56" s="145" t="s">
        <v>375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>
      <c r="A57" s="151" t="s">
        <v>376</v>
      </c>
      <c r="B57" s="17" t="s">
        <v>973</v>
      </c>
      <c r="C57" s="17">
        <v>0</v>
      </c>
      <c r="D57" s="17" t="s">
        <v>973</v>
      </c>
      <c r="E57" s="17">
        <v>13</v>
      </c>
      <c r="F57" s="17">
        <v>0</v>
      </c>
      <c r="G57" s="17">
        <v>5</v>
      </c>
      <c r="H57" s="17">
        <v>5</v>
      </c>
      <c r="I57" s="17">
        <v>0</v>
      </c>
      <c r="J57" s="17">
        <v>0</v>
      </c>
      <c r="K57" s="17">
        <v>16</v>
      </c>
      <c r="L57" s="17">
        <v>26</v>
      </c>
      <c r="M57" s="17">
        <v>4</v>
      </c>
      <c r="N57" s="17">
        <v>1533</v>
      </c>
      <c r="O57" s="17">
        <v>33366.720999999998</v>
      </c>
    </row>
    <row r="58" spans="1:15">
      <c r="A58" s="151" t="s">
        <v>377</v>
      </c>
      <c r="B58" s="17">
        <v>4</v>
      </c>
      <c r="C58" s="17">
        <v>0</v>
      </c>
      <c r="D58" s="17">
        <v>4</v>
      </c>
      <c r="E58" s="17">
        <v>57</v>
      </c>
      <c r="F58" s="17">
        <v>7</v>
      </c>
      <c r="G58" s="17">
        <v>27</v>
      </c>
      <c r="H58" s="17">
        <v>12</v>
      </c>
      <c r="I58" s="17" t="s">
        <v>973</v>
      </c>
      <c r="J58" s="17" t="s">
        <v>973</v>
      </c>
      <c r="K58" s="17">
        <v>83</v>
      </c>
      <c r="L58" s="17">
        <v>83</v>
      </c>
      <c r="M58" s="17">
        <v>35</v>
      </c>
      <c r="N58" s="17">
        <v>9880</v>
      </c>
      <c r="O58" s="17">
        <v>170054.098</v>
      </c>
    </row>
    <row r="59" spans="1:15">
      <c r="A59" s="151" t="s">
        <v>378</v>
      </c>
      <c r="B59" s="17" t="s">
        <v>973</v>
      </c>
      <c r="C59" s="17">
        <v>0</v>
      </c>
      <c r="D59" s="17">
        <v>6</v>
      </c>
      <c r="E59" s="17">
        <v>18</v>
      </c>
      <c r="F59" s="17">
        <v>4</v>
      </c>
      <c r="G59" s="17">
        <v>12</v>
      </c>
      <c r="H59" s="17">
        <v>7</v>
      </c>
      <c r="I59" s="17" t="s">
        <v>973</v>
      </c>
      <c r="J59" s="17">
        <v>0</v>
      </c>
      <c r="K59" s="17">
        <v>31</v>
      </c>
      <c r="L59" s="17">
        <v>52</v>
      </c>
      <c r="M59" s="17">
        <v>8</v>
      </c>
      <c r="N59" s="17">
        <v>2770</v>
      </c>
      <c r="O59" s="17">
        <v>67306.764999999999</v>
      </c>
    </row>
    <row r="60" spans="1:15">
      <c r="A60" s="151" t="s">
        <v>379</v>
      </c>
      <c r="B60" s="17">
        <v>97</v>
      </c>
      <c r="C60" s="17">
        <v>0</v>
      </c>
      <c r="D60" s="17">
        <v>49</v>
      </c>
      <c r="E60" s="17">
        <v>169</v>
      </c>
      <c r="F60" s="17">
        <v>46</v>
      </c>
      <c r="G60" s="17">
        <v>155</v>
      </c>
      <c r="H60" s="17">
        <v>66</v>
      </c>
      <c r="I60" s="17">
        <v>6</v>
      </c>
      <c r="J60" s="17">
        <v>0</v>
      </c>
      <c r="K60" s="17">
        <v>502</v>
      </c>
      <c r="L60" s="17">
        <v>671</v>
      </c>
      <c r="M60" s="17">
        <v>201</v>
      </c>
      <c r="N60" s="17">
        <v>67945</v>
      </c>
      <c r="O60" s="17">
        <v>1097503.682</v>
      </c>
    </row>
    <row r="61" spans="1:15">
      <c r="A61" s="151" t="s">
        <v>380</v>
      </c>
      <c r="B61" s="17">
        <v>12</v>
      </c>
      <c r="C61" s="17">
        <v>0</v>
      </c>
      <c r="D61" s="17">
        <v>17</v>
      </c>
      <c r="E61" s="17">
        <v>81</v>
      </c>
      <c r="F61" s="17">
        <v>4</v>
      </c>
      <c r="G61" s="17">
        <v>32</v>
      </c>
      <c r="H61" s="17">
        <v>13</v>
      </c>
      <c r="I61" s="17" t="s">
        <v>973</v>
      </c>
      <c r="J61" s="17">
        <v>0</v>
      </c>
      <c r="K61" s="17">
        <v>89</v>
      </c>
      <c r="L61" s="17">
        <v>129</v>
      </c>
      <c r="M61" s="17">
        <v>31</v>
      </c>
      <c r="N61" s="17">
        <v>9912</v>
      </c>
      <c r="O61" s="17">
        <v>193196.13200000001</v>
      </c>
    </row>
    <row r="62" spans="1:15">
      <c r="A62" s="151" t="s">
        <v>381</v>
      </c>
      <c r="B62" s="17">
        <v>17</v>
      </c>
      <c r="C62" s="17">
        <v>0</v>
      </c>
      <c r="D62" s="17">
        <v>29</v>
      </c>
      <c r="E62" s="17">
        <v>97</v>
      </c>
      <c r="F62" s="17">
        <v>9</v>
      </c>
      <c r="G62" s="17">
        <v>53</v>
      </c>
      <c r="H62" s="17">
        <v>18</v>
      </c>
      <c r="I62" s="17" t="s">
        <v>973</v>
      </c>
      <c r="J62" s="17">
        <v>0</v>
      </c>
      <c r="K62" s="17">
        <v>136</v>
      </c>
      <c r="L62" s="17">
        <v>203</v>
      </c>
      <c r="M62" s="17">
        <v>83</v>
      </c>
      <c r="N62" s="17">
        <v>27407</v>
      </c>
      <c r="O62" s="17">
        <v>321113.728</v>
      </c>
    </row>
    <row r="63" spans="1:15">
      <c r="A63" s="151" t="s">
        <v>382</v>
      </c>
      <c r="B63" s="17">
        <v>90</v>
      </c>
      <c r="C63" s="17">
        <v>0</v>
      </c>
      <c r="D63" s="17">
        <v>50</v>
      </c>
      <c r="E63" s="17">
        <v>220</v>
      </c>
      <c r="F63" s="17">
        <v>46</v>
      </c>
      <c r="G63" s="17">
        <v>166</v>
      </c>
      <c r="H63" s="17">
        <v>83</v>
      </c>
      <c r="I63" s="17">
        <v>5</v>
      </c>
      <c r="J63" s="17">
        <v>0</v>
      </c>
      <c r="K63" s="17">
        <v>552</v>
      </c>
      <c r="L63" s="17">
        <v>637</v>
      </c>
      <c r="M63" s="17">
        <v>184</v>
      </c>
      <c r="N63" s="17">
        <v>60499</v>
      </c>
      <c r="O63" s="17">
        <v>1140433.727</v>
      </c>
    </row>
    <row r="64" spans="1:15">
      <c r="A64" s="151" t="s">
        <v>383</v>
      </c>
      <c r="B64" s="17">
        <v>11</v>
      </c>
      <c r="C64" s="17">
        <v>0</v>
      </c>
      <c r="D64" s="17">
        <v>0</v>
      </c>
      <c r="E64" s="17">
        <v>41</v>
      </c>
      <c r="F64" s="17">
        <v>4</v>
      </c>
      <c r="G64" s="17">
        <v>19</v>
      </c>
      <c r="H64" s="17">
        <v>5</v>
      </c>
      <c r="I64" s="17">
        <v>0</v>
      </c>
      <c r="J64" s="17">
        <v>0</v>
      </c>
      <c r="K64" s="17">
        <v>59</v>
      </c>
      <c r="L64" s="17">
        <v>80</v>
      </c>
      <c r="M64" s="17">
        <v>21</v>
      </c>
      <c r="N64" s="17">
        <v>6648</v>
      </c>
      <c r="O64" s="17">
        <v>125389.54300000001</v>
      </c>
    </row>
    <row r="65" spans="1:15">
      <c r="A65" s="151" t="s">
        <v>384</v>
      </c>
      <c r="B65" s="17" t="s">
        <v>973</v>
      </c>
      <c r="C65" s="17">
        <v>0</v>
      </c>
      <c r="D65" s="17" t="s">
        <v>973</v>
      </c>
      <c r="E65" s="17">
        <v>11</v>
      </c>
      <c r="F65" s="17">
        <v>5</v>
      </c>
      <c r="G65" s="17">
        <v>8</v>
      </c>
      <c r="H65" s="17">
        <v>6</v>
      </c>
      <c r="I65" s="17">
        <v>0</v>
      </c>
      <c r="J65" s="17">
        <v>0</v>
      </c>
      <c r="K65" s="17">
        <v>18</v>
      </c>
      <c r="L65" s="17">
        <v>24</v>
      </c>
      <c r="M65" s="17">
        <v>16</v>
      </c>
      <c r="N65" s="17">
        <v>6241</v>
      </c>
      <c r="O65" s="17">
        <v>46342.879999999997</v>
      </c>
    </row>
    <row r="66" spans="1:15">
      <c r="A66" s="151" t="s">
        <v>385</v>
      </c>
      <c r="B66" s="17" t="s">
        <v>973</v>
      </c>
      <c r="C66" s="17">
        <v>0</v>
      </c>
      <c r="D66" s="17">
        <v>0</v>
      </c>
      <c r="E66" s="17">
        <v>13</v>
      </c>
      <c r="F66" s="17" t="s">
        <v>973</v>
      </c>
      <c r="G66" s="17">
        <v>5</v>
      </c>
      <c r="H66" s="17">
        <v>0</v>
      </c>
      <c r="I66" s="17" t="s">
        <v>973</v>
      </c>
      <c r="J66" s="17">
        <v>0</v>
      </c>
      <c r="K66" s="17">
        <v>32</v>
      </c>
      <c r="L66" s="17">
        <v>34</v>
      </c>
      <c r="M66" s="17">
        <v>8</v>
      </c>
      <c r="N66" s="17">
        <v>1819</v>
      </c>
      <c r="O66" s="17">
        <v>57650.3</v>
      </c>
    </row>
    <row r="67" spans="1:15">
      <c r="A67" s="151" t="s">
        <v>386</v>
      </c>
      <c r="B67" s="17">
        <v>7</v>
      </c>
      <c r="C67" s="17">
        <v>0</v>
      </c>
      <c r="D67" s="17">
        <v>0</v>
      </c>
      <c r="E67" s="17">
        <v>0</v>
      </c>
      <c r="F67" s="17" t="s">
        <v>973</v>
      </c>
      <c r="G67" s="17" t="s">
        <v>973</v>
      </c>
      <c r="H67" s="17" t="s">
        <v>973</v>
      </c>
      <c r="I67" s="17">
        <v>0</v>
      </c>
      <c r="J67" s="17">
        <v>0</v>
      </c>
      <c r="K67" s="17">
        <v>4</v>
      </c>
      <c r="L67" s="17">
        <v>5</v>
      </c>
      <c r="M67" s="17" t="s">
        <v>973</v>
      </c>
      <c r="N67" s="17">
        <v>357</v>
      </c>
      <c r="O67" s="17">
        <v>13211.21</v>
      </c>
    </row>
    <row r="68" spans="1:15">
      <c r="A68" s="151" t="s">
        <v>387</v>
      </c>
      <c r="B68" s="17" t="s">
        <v>973</v>
      </c>
      <c r="C68" s="17">
        <v>0</v>
      </c>
      <c r="D68" s="17" t="s">
        <v>973</v>
      </c>
      <c r="E68" s="17">
        <v>22</v>
      </c>
      <c r="F68" s="17">
        <v>6</v>
      </c>
      <c r="G68" s="17">
        <v>14</v>
      </c>
      <c r="H68" s="17">
        <v>12</v>
      </c>
      <c r="I68" s="17" t="s">
        <v>973</v>
      </c>
      <c r="J68" s="17" t="s">
        <v>973</v>
      </c>
      <c r="K68" s="17">
        <v>43</v>
      </c>
      <c r="L68" s="17">
        <v>56</v>
      </c>
      <c r="M68" s="17">
        <v>7</v>
      </c>
      <c r="N68" s="17">
        <v>2026</v>
      </c>
      <c r="O68" s="17">
        <v>86694.627999999997</v>
      </c>
    </row>
    <row r="69" spans="1:15">
      <c r="A69" s="151" t="s">
        <v>388</v>
      </c>
      <c r="B69" s="17" t="s">
        <v>973</v>
      </c>
      <c r="C69" s="17">
        <v>0</v>
      </c>
      <c r="D69" s="17">
        <v>0</v>
      </c>
      <c r="E69" s="17">
        <v>7</v>
      </c>
      <c r="F69" s="17">
        <v>0</v>
      </c>
      <c r="G69" s="17">
        <v>6</v>
      </c>
      <c r="H69" s="17">
        <v>4</v>
      </c>
      <c r="I69" s="17" t="s">
        <v>973</v>
      </c>
      <c r="J69" s="17">
        <v>0</v>
      </c>
      <c r="K69" s="17">
        <v>17</v>
      </c>
      <c r="L69" s="17">
        <v>12</v>
      </c>
      <c r="M69" s="17">
        <v>5</v>
      </c>
      <c r="N69" s="17">
        <v>1242</v>
      </c>
      <c r="O69" s="17">
        <v>33511.828999999998</v>
      </c>
    </row>
    <row r="70" spans="1:15" ht="18.75" customHeight="1">
      <c r="A70" s="145" t="s">
        <v>389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</row>
    <row r="71" spans="1:15">
      <c r="A71" s="151" t="s">
        <v>390</v>
      </c>
      <c r="B71" s="17">
        <v>7</v>
      </c>
      <c r="C71" s="17">
        <v>0</v>
      </c>
      <c r="D71" s="17">
        <v>5</v>
      </c>
      <c r="E71" s="17">
        <v>9</v>
      </c>
      <c r="F71" s="17" t="s">
        <v>973</v>
      </c>
      <c r="G71" s="17">
        <v>6</v>
      </c>
      <c r="H71" s="17" t="s">
        <v>973</v>
      </c>
      <c r="I71" s="17">
        <v>0</v>
      </c>
      <c r="J71" s="17">
        <v>0</v>
      </c>
      <c r="K71" s="17">
        <v>19</v>
      </c>
      <c r="L71" s="17">
        <v>33</v>
      </c>
      <c r="M71" s="17">
        <v>11</v>
      </c>
      <c r="N71" s="17">
        <v>3693</v>
      </c>
      <c r="O71" s="17">
        <v>48162.383999999998</v>
      </c>
    </row>
    <row r="72" spans="1:15">
      <c r="A72" s="151" t="s">
        <v>391</v>
      </c>
      <c r="B72" s="17">
        <v>10</v>
      </c>
      <c r="C72" s="17">
        <v>0</v>
      </c>
      <c r="D72" s="17" t="s">
        <v>973</v>
      </c>
      <c r="E72" s="17">
        <v>11</v>
      </c>
      <c r="F72" s="17" t="s">
        <v>973</v>
      </c>
      <c r="G72" s="17">
        <v>23</v>
      </c>
      <c r="H72" s="17">
        <v>11</v>
      </c>
      <c r="I72" s="17">
        <v>5</v>
      </c>
      <c r="J72" s="17">
        <v>0</v>
      </c>
      <c r="K72" s="17">
        <v>70</v>
      </c>
      <c r="L72" s="17">
        <v>102</v>
      </c>
      <c r="M72" s="17">
        <v>43</v>
      </c>
      <c r="N72" s="17">
        <v>15067</v>
      </c>
      <c r="O72" s="17">
        <v>169705.486</v>
      </c>
    </row>
    <row r="73" spans="1:15">
      <c r="A73" s="151" t="s">
        <v>392</v>
      </c>
      <c r="B73" s="17">
        <v>15</v>
      </c>
      <c r="C73" s="17">
        <v>0</v>
      </c>
      <c r="D73" s="17">
        <v>13</v>
      </c>
      <c r="E73" s="17">
        <v>48</v>
      </c>
      <c r="F73" s="17">
        <v>6</v>
      </c>
      <c r="G73" s="17">
        <v>31</v>
      </c>
      <c r="H73" s="17">
        <v>24</v>
      </c>
      <c r="I73" s="17" t="s">
        <v>973</v>
      </c>
      <c r="J73" s="17">
        <v>0</v>
      </c>
      <c r="K73" s="17">
        <v>90</v>
      </c>
      <c r="L73" s="17">
        <v>104</v>
      </c>
      <c r="M73" s="17">
        <v>20</v>
      </c>
      <c r="N73" s="17">
        <v>6814</v>
      </c>
      <c r="O73" s="17">
        <v>187046.37100000001</v>
      </c>
    </row>
    <row r="74" spans="1:15">
      <c r="A74" s="151" t="s">
        <v>393</v>
      </c>
      <c r="B74" s="17">
        <v>8</v>
      </c>
      <c r="C74" s="17">
        <v>0</v>
      </c>
      <c r="D74" s="17" t="s">
        <v>973</v>
      </c>
      <c r="E74" s="17" t="s">
        <v>973</v>
      </c>
      <c r="F74" s="17">
        <v>0</v>
      </c>
      <c r="G74" s="17">
        <v>7</v>
      </c>
      <c r="H74" s="17" t="s">
        <v>973</v>
      </c>
      <c r="I74" s="17" t="s">
        <v>973</v>
      </c>
      <c r="J74" s="17">
        <v>0</v>
      </c>
      <c r="K74" s="17">
        <v>21</v>
      </c>
      <c r="L74" s="17">
        <v>29</v>
      </c>
      <c r="M74" s="17">
        <v>6</v>
      </c>
      <c r="N74" s="17">
        <v>2175</v>
      </c>
      <c r="O74" s="17">
        <v>48692.802000000003</v>
      </c>
    </row>
    <row r="75" spans="1:15">
      <c r="A75" s="151" t="s">
        <v>394</v>
      </c>
      <c r="B75" s="17">
        <v>4</v>
      </c>
      <c r="C75" s="17">
        <v>0</v>
      </c>
      <c r="D75" s="17">
        <v>7</v>
      </c>
      <c r="E75" s="17">
        <v>16</v>
      </c>
      <c r="F75" s="17" t="s">
        <v>973</v>
      </c>
      <c r="G75" s="17">
        <v>14</v>
      </c>
      <c r="H75" s="17">
        <v>6</v>
      </c>
      <c r="I75" s="17" t="s">
        <v>973</v>
      </c>
      <c r="J75" s="17">
        <v>0</v>
      </c>
      <c r="K75" s="17">
        <v>21</v>
      </c>
      <c r="L75" s="17">
        <v>28</v>
      </c>
      <c r="M75" s="17">
        <v>8</v>
      </c>
      <c r="N75" s="17">
        <v>2462</v>
      </c>
      <c r="O75" s="17">
        <v>50690.017</v>
      </c>
    </row>
    <row r="76" spans="1:15">
      <c r="A76" s="151" t="s">
        <v>395</v>
      </c>
      <c r="B76" s="17">
        <v>98</v>
      </c>
      <c r="C76" s="17">
        <v>6</v>
      </c>
      <c r="D76" s="17">
        <v>38</v>
      </c>
      <c r="E76" s="17">
        <v>157</v>
      </c>
      <c r="F76" s="17">
        <v>27</v>
      </c>
      <c r="G76" s="17">
        <v>76</v>
      </c>
      <c r="H76" s="17">
        <v>77</v>
      </c>
      <c r="I76" s="17">
        <v>7</v>
      </c>
      <c r="J76" s="17">
        <v>0</v>
      </c>
      <c r="K76" s="17">
        <v>432</v>
      </c>
      <c r="L76" s="17">
        <v>483</v>
      </c>
      <c r="M76" s="17">
        <v>143</v>
      </c>
      <c r="N76" s="17">
        <v>49778</v>
      </c>
      <c r="O76" s="17">
        <v>893419.73600000003</v>
      </c>
    </row>
    <row r="77" spans="1:15">
      <c r="A77" s="151" t="s">
        <v>396</v>
      </c>
      <c r="B77" s="17">
        <v>4</v>
      </c>
      <c r="C77" s="17">
        <v>0</v>
      </c>
      <c r="D77" s="17">
        <v>6</v>
      </c>
      <c r="E77" s="17">
        <v>16</v>
      </c>
      <c r="F77" s="17" t="s">
        <v>973</v>
      </c>
      <c r="G77" s="17">
        <v>8</v>
      </c>
      <c r="H77" s="17">
        <v>4</v>
      </c>
      <c r="I77" s="17" t="s">
        <v>973</v>
      </c>
      <c r="J77" s="17">
        <v>0</v>
      </c>
      <c r="K77" s="17">
        <v>15</v>
      </c>
      <c r="L77" s="17">
        <v>27</v>
      </c>
      <c r="M77" s="17">
        <v>5</v>
      </c>
      <c r="N77" s="17">
        <v>1626</v>
      </c>
      <c r="O77" s="17">
        <v>39729.803999999996</v>
      </c>
    </row>
    <row r="78" spans="1:15">
      <c r="A78" s="151" t="s">
        <v>397</v>
      </c>
      <c r="B78" s="17">
        <v>18</v>
      </c>
      <c r="C78" s="17">
        <v>0</v>
      </c>
      <c r="D78" s="17">
        <v>10</v>
      </c>
      <c r="E78" s="17">
        <v>59</v>
      </c>
      <c r="F78" s="17">
        <v>5</v>
      </c>
      <c r="G78" s="17">
        <v>23</v>
      </c>
      <c r="H78" s="17">
        <v>12</v>
      </c>
      <c r="I78" s="17">
        <v>4</v>
      </c>
      <c r="J78" s="17">
        <v>0</v>
      </c>
      <c r="K78" s="17">
        <v>121</v>
      </c>
      <c r="L78" s="17">
        <v>152</v>
      </c>
      <c r="M78" s="17">
        <v>56</v>
      </c>
      <c r="N78" s="17">
        <v>19514</v>
      </c>
      <c r="O78" s="17">
        <v>262140.12299999999</v>
      </c>
    </row>
    <row r="79" spans="1:15">
      <c r="A79" s="151" t="s">
        <v>398</v>
      </c>
      <c r="B79" s="17">
        <v>10</v>
      </c>
      <c r="C79" s="17">
        <v>0</v>
      </c>
      <c r="D79" s="17">
        <v>12</v>
      </c>
      <c r="E79" s="17">
        <v>25</v>
      </c>
      <c r="F79" s="17" t="s">
        <v>973</v>
      </c>
      <c r="G79" s="17">
        <v>8</v>
      </c>
      <c r="H79" s="17" t="s">
        <v>973</v>
      </c>
      <c r="I79" s="17" t="s">
        <v>973</v>
      </c>
      <c r="J79" s="17">
        <v>0</v>
      </c>
      <c r="K79" s="17">
        <v>31</v>
      </c>
      <c r="L79" s="17">
        <v>57</v>
      </c>
      <c r="M79" s="17">
        <v>16</v>
      </c>
      <c r="N79" s="17">
        <v>5053</v>
      </c>
      <c r="O79" s="17">
        <v>79836.653999999995</v>
      </c>
    </row>
    <row r="80" spans="1:15">
      <c r="A80" s="151" t="s">
        <v>399</v>
      </c>
      <c r="B80" s="17">
        <v>10</v>
      </c>
      <c r="C80" s="17">
        <v>0</v>
      </c>
      <c r="D80" s="17">
        <v>30</v>
      </c>
      <c r="E80" s="17">
        <v>38</v>
      </c>
      <c r="F80" s="17">
        <v>4</v>
      </c>
      <c r="G80" s="17">
        <v>14</v>
      </c>
      <c r="H80" s="17" t="s">
        <v>973</v>
      </c>
      <c r="I80" s="17" t="s">
        <v>973</v>
      </c>
      <c r="J80" s="17">
        <v>0</v>
      </c>
      <c r="K80" s="17">
        <v>57</v>
      </c>
      <c r="L80" s="17">
        <v>116</v>
      </c>
      <c r="M80" s="17">
        <v>25</v>
      </c>
      <c r="N80" s="17">
        <v>7554</v>
      </c>
      <c r="O80" s="17">
        <v>136704.867</v>
      </c>
    </row>
    <row r="81" spans="1:15">
      <c r="A81" s="151" t="s">
        <v>400</v>
      </c>
      <c r="B81" s="17">
        <v>7</v>
      </c>
      <c r="C81" s="17">
        <v>0</v>
      </c>
      <c r="D81" s="17">
        <v>5</v>
      </c>
      <c r="E81" s="17">
        <v>14</v>
      </c>
      <c r="F81" s="17">
        <v>0</v>
      </c>
      <c r="G81" s="17">
        <v>22</v>
      </c>
      <c r="H81" s="17">
        <v>13</v>
      </c>
      <c r="I81" s="17">
        <v>0</v>
      </c>
      <c r="J81" s="17">
        <v>0</v>
      </c>
      <c r="K81" s="17">
        <v>45</v>
      </c>
      <c r="L81" s="17">
        <v>64</v>
      </c>
      <c r="M81" s="17">
        <v>13</v>
      </c>
      <c r="N81" s="17">
        <v>4561.0720000000001</v>
      </c>
      <c r="O81" s="17">
        <v>97732.888000000006</v>
      </c>
    </row>
    <row r="82" spans="1:15">
      <c r="A82" s="151" t="s">
        <v>401</v>
      </c>
      <c r="B82" s="17">
        <v>28</v>
      </c>
      <c r="C82" s="17">
        <v>0</v>
      </c>
      <c r="D82" s="17">
        <v>9</v>
      </c>
      <c r="E82" s="17">
        <v>57</v>
      </c>
      <c r="F82" s="17" t="s">
        <v>973</v>
      </c>
      <c r="G82" s="17">
        <v>19</v>
      </c>
      <c r="H82" s="17">
        <v>11</v>
      </c>
      <c r="I82" s="17" t="s">
        <v>973</v>
      </c>
      <c r="J82" s="17">
        <v>0</v>
      </c>
      <c r="K82" s="17">
        <v>67</v>
      </c>
      <c r="L82" s="17">
        <v>135</v>
      </c>
      <c r="M82" s="17">
        <v>35</v>
      </c>
      <c r="N82" s="17">
        <v>12313</v>
      </c>
      <c r="O82" s="17">
        <v>179261.88</v>
      </c>
    </row>
    <row r="83" spans="1:15">
      <c r="A83" s="151" t="s">
        <v>402</v>
      </c>
      <c r="B83" s="17">
        <v>21</v>
      </c>
      <c r="C83" s="17">
        <v>0</v>
      </c>
      <c r="D83" s="17">
        <v>7</v>
      </c>
      <c r="E83" s="17">
        <v>67</v>
      </c>
      <c r="F83" s="17">
        <v>5</v>
      </c>
      <c r="G83" s="17">
        <v>45</v>
      </c>
      <c r="H83" s="17">
        <v>28</v>
      </c>
      <c r="I83" s="17" t="s">
        <v>973</v>
      </c>
      <c r="J83" s="17">
        <v>0</v>
      </c>
      <c r="K83" s="17">
        <v>125</v>
      </c>
      <c r="L83" s="17">
        <v>133</v>
      </c>
      <c r="M83" s="17">
        <v>18</v>
      </c>
      <c r="N83" s="17">
        <v>7838</v>
      </c>
      <c r="O83" s="17">
        <v>248410.019</v>
      </c>
    </row>
    <row r="84" spans="1:15" ht="18.75" customHeight="1">
      <c r="A84" s="145" t="s">
        <v>403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1:15">
      <c r="A85" s="151" t="s">
        <v>404</v>
      </c>
      <c r="B85" s="17">
        <v>13</v>
      </c>
      <c r="C85" s="17">
        <v>0</v>
      </c>
      <c r="D85" s="17">
        <v>9</v>
      </c>
      <c r="E85" s="17">
        <v>49</v>
      </c>
      <c r="F85" s="17" t="s">
        <v>973</v>
      </c>
      <c r="G85" s="17">
        <v>29</v>
      </c>
      <c r="H85" s="17">
        <v>13</v>
      </c>
      <c r="I85" s="17">
        <v>5</v>
      </c>
      <c r="J85" s="17">
        <v>0</v>
      </c>
      <c r="K85" s="17">
        <v>47</v>
      </c>
      <c r="L85" s="17">
        <v>91</v>
      </c>
      <c r="M85" s="17">
        <v>21</v>
      </c>
      <c r="N85" s="17">
        <v>7731</v>
      </c>
      <c r="O85" s="17">
        <v>129604.61</v>
      </c>
    </row>
    <row r="86" spans="1:15">
      <c r="A86" s="151" t="s">
        <v>405</v>
      </c>
      <c r="B86" s="17">
        <v>9</v>
      </c>
      <c r="C86" s="17">
        <v>0</v>
      </c>
      <c r="D86" s="17">
        <v>12</v>
      </c>
      <c r="E86" s="17">
        <v>17</v>
      </c>
      <c r="F86" s="17">
        <v>0</v>
      </c>
      <c r="G86" s="17">
        <v>14</v>
      </c>
      <c r="H86" s="17" t="s">
        <v>973</v>
      </c>
      <c r="I86" s="17" t="s">
        <v>973</v>
      </c>
      <c r="J86" s="17">
        <v>0</v>
      </c>
      <c r="K86" s="17">
        <v>19</v>
      </c>
      <c r="L86" s="17">
        <v>31</v>
      </c>
      <c r="M86" s="17">
        <v>9</v>
      </c>
      <c r="N86" s="17">
        <v>2435</v>
      </c>
      <c r="O86" s="17">
        <v>52635.663</v>
      </c>
    </row>
    <row r="87" spans="1:15">
      <c r="A87" s="151" t="s">
        <v>406</v>
      </c>
      <c r="B87" s="17">
        <v>16</v>
      </c>
      <c r="C87" s="17">
        <v>0</v>
      </c>
      <c r="D87" s="17">
        <v>8</v>
      </c>
      <c r="E87" s="17">
        <v>62</v>
      </c>
      <c r="F87" s="17">
        <v>9</v>
      </c>
      <c r="G87" s="17">
        <v>37</v>
      </c>
      <c r="H87" s="17">
        <v>21</v>
      </c>
      <c r="I87" s="17" t="s">
        <v>973</v>
      </c>
      <c r="J87" s="17">
        <v>0</v>
      </c>
      <c r="K87" s="17">
        <v>109</v>
      </c>
      <c r="L87" s="17">
        <v>173</v>
      </c>
      <c r="M87" s="17">
        <v>37</v>
      </c>
      <c r="N87" s="17">
        <v>12788</v>
      </c>
      <c r="O87" s="17">
        <v>240785.81299999999</v>
      </c>
    </row>
    <row r="88" spans="1:15">
      <c r="A88" s="151" t="s">
        <v>407</v>
      </c>
      <c r="B88" s="17">
        <v>8</v>
      </c>
      <c r="C88" s="17">
        <v>0</v>
      </c>
      <c r="D88" s="17">
        <v>6</v>
      </c>
      <c r="E88" s="17">
        <v>33</v>
      </c>
      <c r="F88" s="17" t="s">
        <v>973</v>
      </c>
      <c r="G88" s="17">
        <v>11</v>
      </c>
      <c r="H88" s="17" t="s">
        <v>973</v>
      </c>
      <c r="I88" s="17" t="s">
        <v>973</v>
      </c>
      <c r="J88" s="17">
        <v>0</v>
      </c>
      <c r="K88" s="17">
        <v>36</v>
      </c>
      <c r="L88" s="17">
        <v>59</v>
      </c>
      <c r="M88" s="17">
        <v>5</v>
      </c>
      <c r="N88" s="17">
        <v>1635</v>
      </c>
      <c r="O88" s="17">
        <v>76205.804999999993</v>
      </c>
    </row>
    <row r="89" spans="1:15">
      <c r="A89" s="151" t="s">
        <v>408</v>
      </c>
      <c r="B89" s="17">
        <v>11</v>
      </c>
      <c r="C89" s="17">
        <v>0</v>
      </c>
      <c r="D89" s="17">
        <v>13</v>
      </c>
      <c r="E89" s="17">
        <v>39</v>
      </c>
      <c r="F89" s="17">
        <v>6</v>
      </c>
      <c r="G89" s="17">
        <v>10</v>
      </c>
      <c r="H89" s="17" t="s">
        <v>973</v>
      </c>
      <c r="I89" s="17" t="s">
        <v>973</v>
      </c>
      <c r="J89" s="17">
        <v>0</v>
      </c>
      <c r="K89" s="17">
        <v>48</v>
      </c>
      <c r="L89" s="17">
        <v>71</v>
      </c>
      <c r="M89" s="17">
        <v>15</v>
      </c>
      <c r="N89" s="17">
        <v>5225</v>
      </c>
      <c r="O89" s="17">
        <v>105012.886</v>
      </c>
    </row>
    <row r="90" spans="1:15">
      <c r="A90" s="151" t="s">
        <v>409</v>
      </c>
      <c r="B90" s="17" t="s">
        <v>973</v>
      </c>
      <c r="C90" s="17">
        <v>0</v>
      </c>
      <c r="D90" s="17">
        <v>4</v>
      </c>
      <c r="E90" s="17">
        <v>12</v>
      </c>
      <c r="F90" s="17">
        <v>0</v>
      </c>
      <c r="G90" s="17">
        <v>10</v>
      </c>
      <c r="H90" s="17" t="s">
        <v>973</v>
      </c>
      <c r="I90" s="17" t="s">
        <v>973</v>
      </c>
      <c r="J90" s="17">
        <v>0</v>
      </c>
      <c r="K90" s="17">
        <v>23</v>
      </c>
      <c r="L90" s="17">
        <v>27</v>
      </c>
      <c r="M90" s="17">
        <v>6</v>
      </c>
      <c r="N90" s="17">
        <v>1684</v>
      </c>
      <c r="O90" s="17">
        <v>51083.398999999998</v>
      </c>
    </row>
    <row r="91" spans="1:15">
      <c r="A91" s="151" t="s">
        <v>410</v>
      </c>
      <c r="B91" s="17">
        <v>47</v>
      </c>
      <c r="C91" s="17" t="s">
        <v>973</v>
      </c>
      <c r="D91" s="17">
        <v>194</v>
      </c>
      <c r="E91" s="17">
        <v>143</v>
      </c>
      <c r="F91" s="17">
        <v>22</v>
      </c>
      <c r="G91" s="17">
        <v>97</v>
      </c>
      <c r="H91" s="17">
        <v>38</v>
      </c>
      <c r="I91" s="17">
        <v>5</v>
      </c>
      <c r="J91" s="17">
        <v>0</v>
      </c>
      <c r="K91" s="17">
        <v>309</v>
      </c>
      <c r="L91" s="17">
        <v>374</v>
      </c>
      <c r="M91" s="17">
        <v>115</v>
      </c>
      <c r="N91" s="17">
        <v>47971</v>
      </c>
      <c r="O91" s="17">
        <v>674910.51800000004</v>
      </c>
    </row>
    <row r="92" spans="1:15">
      <c r="A92" s="151" t="s">
        <v>411</v>
      </c>
      <c r="B92" s="17">
        <v>12</v>
      </c>
      <c r="C92" s="17">
        <v>0</v>
      </c>
      <c r="D92" s="17">
        <v>11</v>
      </c>
      <c r="E92" s="17">
        <v>48</v>
      </c>
      <c r="F92" s="17">
        <v>10</v>
      </c>
      <c r="G92" s="17">
        <v>8</v>
      </c>
      <c r="H92" s="17">
        <v>9</v>
      </c>
      <c r="I92" s="17">
        <v>0</v>
      </c>
      <c r="J92" s="17">
        <v>0</v>
      </c>
      <c r="K92" s="17">
        <v>51</v>
      </c>
      <c r="L92" s="17">
        <v>60</v>
      </c>
      <c r="M92" s="17">
        <v>16</v>
      </c>
      <c r="N92" s="17">
        <v>5724</v>
      </c>
      <c r="O92" s="17">
        <v>107156.413</v>
      </c>
    </row>
    <row r="93" spans="1:15" ht="18.75" customHeight="1">
      <c r="A93" s="145" t="s">
        <v>412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</row>
    <row r="94" spans="1:15">
      <c r="A94" s="151" t="s">
        <v>413</v>
      </c>
      <c r="B94" s="17">
        <v>8</v>
      </c>
      <c r="C94" s="17">
        <v>0</v>
      </c>
      <c r="D94" s="17">
        <v>6</v>
      </c>
      <c r="E94" s="17">
        <v>28</v>
      </c>
      <c r="F94" s="17">
        <v>7</v>
      </c>
      <c r="G94" s="17" t="s">
        <v>973</v>
      </c>
      <c r="H94" s="17">
        <v>0</v>
      </c>
      <c r="I94" s="17">
        <v>0</v>
      </c>
      <c r="J94" s="17">
        <v>0</v>
      </c>
      <c r="K94" s="17">
        <v>38</v>
      </c>
      <c r="L94" s="17">
        <v>36</v>
      </c>
      <c r="M94" s="17">
        <v>11</v>
      </c>
      <c r="N94" s="17">
        <v>3770</v>
      </c>
      <c r="O94" s="17">
        <v>72581.695000000007</v>
      </c>
    </row>
    <row r="95" spans="1:15">
      <c r="A95" s="151" t="s">
        <v>414</v>
      </c>
      <c r="B95" s="17" t="s">
        <v>973</v>
      </c>
      <c r="C95" s="17">
        <v>0</v>
      </c>
      <c r="D95" s="17">
        <v>12</v>
      </c>
      <c r="E95" s="17">
        <v>12</v>
      </c>
      <c r="F95" s="17" t="s">
        <v>973</v>
      </c>
      <c r="G95" s="17">
        <v>9</v>
      </c>
      <c r="H95" s="17">
        <v>5</v>
      </c>
      <c r="I95" s="17">
        <v>0</v>
      </c>
      <c r="J95" s="17">
        <v>0</v>
      </c>
      <c r="K95" s="17">
        <v>37</v>
      </c>
      <c r="L95" s="17">
        <v>38</v>
      </c>
      <c r="M95" s="17">
        <v>11</v>
      </c>
      <c r="N95" s="17">
        <v>3775</v>
      </c>
      <c r="O95" s="17">
        <v>71528.376999999993</v>
      </c>
    </row>
    <row r="96" spans="1:15">
      <c r="A96" s="151" t="s">
        <v>415</v>
      </c>
      <c r="B96" s="17">
        <v>15</v>
      </c>
      <c r="C96" s="17">
        <v>0</v>
      </c>
      <c r="D96" s="17">
        <v>7</v>
      </c>
      <c r="E96" s="17">
        <v>31</v>
      </c>
      <c r="F96" s="17" t="s">
        <v>973</v>
      </c>
      <c r="G96" s="17">
        <v>13</v>
      </c>
      <c r="H96" s="17">
        <v>4</v>
      </c>
      <c r="I96" s="17" t="s">
        <v>973</v>
      </c>
      <c r="J96" s="17">
        <v>0</v>
      </c>
      <c r="K96" s="17">
        <v>63</v>
      </c>
      <c r="L96" s="17">
        <v>78</v>
      </c>
      <c r="M96" s="17">
        <v>19</v>
      </c>
      <c r="N96" s="17">
        <v>6165.0460000000003</v>
      </c>
      <c r="O96" s="17">
        <v>131069.11599999999</v>
      </c>
    </row>
    <row r="97" spans="1:15">
      <c r="A97" s="151" t="s">
        <v>416</v>
      </c>
      <c r="B97" s="17">
        <v>4</v>
      </c>
      <c r="C97" s="17" t="s">
        <v>973</v>
      </c>
      <c r="D97" s="17">
        <v>0</v>
      </c>
      <c r="E97" s="17">
        <v>9</v>
      </c>
      <c r="F97" s="17">
        <v>0</v>
      </c>
      <c r="G97" s="17" t="s">
        <v>973</v>
      </c>
      <c r="H97" s="17" t="s">
        <v>973</v>
      </c>
      <c r="I97" s="17">
        <v>0</v>
      </c>
      <c r="J97" s="17">
        <v>0</v>
      </c>
      <c r="K97" s="17">
        <v>13</v>
      </c>
      <c r="L97" s="17">
        <v>15</v>
      </c>
      <c r="M97" s="17">
        <v>5</v>
      </c>
      <c r="N97" s="17">
        <v>1692</v>
      </c>
      <c r="O97" s="17">
        <v>26911.867999999999</v>
      </c>
    </row>
    <row r="98" spans="1:15">
      <c r="A98" s="151" t="s">
        <v>417</v>
      </c>
      <c r="B98" s="17">
        <v>38</v>
      </c>
      <c r="C98" s="17">
        <v>0</v>
      </c>
      <c r="D98" s="17">
        <v>26</v>
      </c>
      <c r="E98" s="17">
        <v>163</v>
      </c>
      <c r="F98" s="17">
        <v>17</v>
      </c>
      <c r="G98" s="17">
        <v>61</v>
      </c>
      <c r="H98" s="17">
        <v>39</v>
      </c>
      <c r="I98" s="17">
        <v>10</v>
      </c>
      <c r="J98" s="17">
        <v>0</v>
      </c>
      <c r="K98" s="17">
        <v>319</v>
      </c>
      <c r="L98" s="17">
        <v>393</v>
      </c>
      <c r="M98" s="17">
        <v>104</v>
      </c>
      <c r="N98" s="17">
        <v>34391</v>
      </c>
      <c r="O98" s="17">
        <v>650014.85699999996</v>
      </c>
    </row>
    <row r="99" spans="1:15">
      <c r="A99" s="151" t="s">
        <v>418</v>
      </c>
      <c r="B99" s="17">
        <v>7</v>
      </c>
      <c r="C99" s="17">
        <v>0</v>
      </c>
      <c r="D99" s="17">
        <v>10</v>
      </c>
      <c r="E99" s="17">
        <v>38</v>
      </c>
      <c r="F99" s="17">
        <v>5</v>
      </c>
      <c r="G99" s="17">
        <v>20</v>
      </c>
      <c r="H99" s="17" t="s">
        <v>973</v>
      </c>
      <c r="I99" s="17">
        <v>0</v>
      </c>
      <c r="J99" s="17">
        <v>0</v>
      </c>
      <c r="K99" s="17">
        <v>45</v>
      </c>
      <c r="L99" s="17">
        <v>70</v>
      </c>
      <c r="M99" s="17">
        <v>26</v>
      </c>
      <c r="N99" s="17">
        <v>9141</v>
      </c>
      <c r="O99" s="17">
        <v>107502.041</v>
      </c>
    </row>
    <row r="100" spans="1:15">
      <c r="A100" s="151" t="s">
        <v>419</v>
      </c>
      <c r="B100" s="17">
        <v>13</v>
      </c>
      <c r="C100" s="17">
        <v>0</v>
      </c>
      <c r="D100" s="17">
        <v>7</v>
      </c>
      <c r="E100" s="17">
        <v>26</v>
      </c>
      <c r="F100" s="17">
        <v>5</v>
      </c>
      <c r="G100" s="17">
        <v>10</v>
      </c>
      <c r="H100" s="17">
        <v>6</v>
      </c>
      <c r="I100" s="17" t="s">
        <v>973</v>
      </c>
      <c r="J100" s="17">
        <v>0</v>
      </c>
      <c r="K100" s="17">
        <v>52</v>
      </c>
      <c r="L100" s="17">
        <v>62</v>
      </c>
      <c r="M100" s="17">
        <v>23</v>
      </c>
      <c r="N100" s="17">
        <v>9053</v>
      </c>
      <c r="O100" s="17">
        <v>115684.38800000001</v>
      </c>
    </row>
    <row r="101" spans="1:15">
      <c r="A101" s="151" t="s">
        <v>420</v>
      </c>
      <c r="B101" s="17">
        <v>14</v>
      </c>
      <c r="C101" s="17">
        <v>0</v>
      </c>
      <c r="D101" s="17">
        <v>14</v>
      </c>
      <c r="E101" s="17">
        <v>47</v>
      </c>
      <c r="F101" s="17">
        <v>6</v>
      </c>
      <c r="G101" s="17">
        <v>19</v>
      </c>
      <c r="H101" s="17">
        <v>14</v>
      </c>
      <c r="I101" s="17">
        <v>0</v>
      </c>
      <c r="J101" s="17">
        <v>0</v>
      </c>
      <c r="K101" s="17">
        <v>76</v>
      </c>
      <c r="L101" s="17">
        <v>117</v>
      </c>
      <c r="M101" s="17">
        <v>34</v>
      </c>
      <c r="N101" s="17">
        <v>11678</v>
      </c>
      <c r="O101" s="17">
        <v>171113.7</v>
      </c>
    </row>
    <row r="102" spans="1:15">
      <c r="A102" s="151" t="s">
        <v>421</v>
      </c>
      <c r="B102" s="17">
        <v>16</v>
      </c>
      <c r="C102" s="17" t="s">
        <v>973</v>
      </c>
      <c r="D102" s="17">
        <v>9</v>
      </c>
      <c r="E102" s="17">
        <v>104</v>
      </c>
      <c r="F102" s="17">
        <v>7</v>
      </c>
      <c r="G102" s="17">
        <v>21</v>
      </c>
      <c r="H102" s="17">
        <v>10</v>
      </c>
      <c r="I102" s="17">
        <v>0</v>
      </c>
      <c r="J102" s="17">
        <v>0</v>
      </c>
      <c r="K102" s="17">
        <v>82</v>
      </c>
      <c r="L102" s="17">
        <v>107</v>
      </c>
      <c r="M102" s="17">
        <v>31</v>
      </c>
      <c r="N102" s="17">
        <v>8988</v>
      </c>
      <c r="O102" s="17">
        <v>174765.78400000001</v>
      </c>
    </row>
    <row r="103" spans="1:15">
      <c r="A103" s="151" t="s">
        <v>422</v>
      </c>
      <c r="B103" s="17">
        <v>4</v>
      </c>
      <c r="C103" s="17">
        <v>0</v>
      </c>
      <c r="D103" s="17">
        <v>11</v>
      </c>
      <c r="E103" s="17">
        <v>8</v>
      </c>
      <c r="F103" s="17" t="s">
        <v>973</v>
      </c>
      <c r="G103" s="17">
        <v>11</v>
      </c>
      <c r="H103" s="17" t="s">
        <v>973</v>
      </c>
      <c r="I103" s="17" t="s">
        <v>973</v>
      </c>
      <c r="J103" s="17">
        <v>0</v>
      </c>
      <c r="K103" s="17">
        <v>20</v>
      </c>
      <c r="L103" s="17">
        <v>29</v>
      </c>
      <c r="M103" s="17">
        <v>8</v>
      </c>
      <c r="N103" s="17">
        <v>2556</v>
      </c>
      <c r="O103" s="17">
        <v>47798.12</v>
      </c>
    </row>
    <row r="104" spans="1:15">
      <c r="A104" s="151" t="s">
        <v>423</v>
      </c>
      <c r="B104" s="17">
        <v>12</v>
      </c>
      <c r="C104" s="17">
        <v>0</v>
      </c>
      <c r="D104" s="17">
        <v>15</v>
      </c>
      <c r="E104" s="17">
        <v>24</v>
      </c>
      <c r="F104" s="17" t="s">
        <v>973</v>
      </c>
      <c r="G104" s="17">
        <v>18</v>
      </c>
      <c r="H104" s="17">
        <v>8</v>
      </c>
      <c r="I104" s="17">
        <v>0</v>
      </c>
      <c r="J104" s="17" t="s">
        <v>973</v>
      </c>
      <c r="K104" s="17">
        <v>57</v>
      </c>
      <c r="L104" s="17">
        <v>69</v>
      </c>
      <c r="M104" s="17">
        <v>14</v>
      </c>
      <c r="N104" s="17">
        <v>4855</v>
      </c>
      <c r="O104" s="17">
        <v>118022.22100000001</v>
      </c>
    </row>
    <row r="105" spans="1:15">
      <c r="A105" s="151" t="s">
        <v>424</v>
      </c>
      <c r="B105" s="17">
        <v>21</v>
      </c>
      <c r="C105" s="17">
        <v>0</v>
      </c>
      <c r="D105" s="17">
        <v>7</v>
      </c>
      <c r="E105" s="17">
        <v>151</v>
      </c>
      <c r="F105" s="17">
        <v>8</v>
      </c>
      <c r="G105" s="17">
        <v>31</v>
      </c>
      <c r="H105" s="17">
        <v>16</v>
      </c>
      <c r="I105" s="17" t="s">
        <v>973</v>
      </c>
      <c r="J105" s="17">
        <v>0</v>
      </c>
      <c r="K105" s="17">
        <v>150</v>
      </c>
      <c r="L105" s="17">
        <v>207</v>
      </c>
      <c r="M105" s="17">
        <v>33</v>
      </c>
      <c r="N105" s="17">
        <v>10940</v>
      </c>
      <c r="O105" s="17">
        <v>298914.125</v>
      </c>
    </row>
    <row r="106" spans="1:15" ht="18.75" customHeight="1">
      <c r="A106" s="145" t="s">
        <v>425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</row>
    <row r="107" spans="1:15">
      <c r="A107" s="151" t="s">
        <v>426</v>
      </c>
      <c r="B107" s="17">
        <v>21</v>
      </c>
      <c r="C107" s="17">
        <v>0</v>
      </c>
      <c r="D107" s="17">
        <v>41</v>
      </c>
      <c r="E107" s="17">
        <v>79</v>
      </c>
      <c r="F107" s="17">
        <v>17</v>
      </c>
      <c r="G107" s="17">
        <v>65</v>
      </c>
      <c r="H107" s="17">
        <v>21</v>
      </c>
      <c r="I107" s="17">
        <v>5</v>
      </c>
      <c r="J107" s="17">
        <v>0</v>
      </c>
      <c r="K107" s="17">
        <v>182</v>
      </c>
      <c r="L107" s="17">
        <v>347</v>
      </c>
      <c r="M107" s="17">
        <v>97</v>
      </c>
      <c r="N107" s="17">
        <v>33848</v>
      </c>
      <c r="O107" s="17">
        <v>440175.23200000002</v>
      </c>
    </row>
    <row r="108" spans="1:15" ht="18.75" customHeight="1">
      <c r="A108" s="145" t="s">
        <v>427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</row>
    <row r="109" spans="1:15">
      <c r="A109" s="151" t="s">
        <v>428</v>
      </c>
      <c r="B109" s="17">
        <v>51</v>
      </c>
      <c r="C109" s="17">
        <v>0</v>
      </c>
      <c r="D109" s="17">
        <v>9</v>
      </c>
      <c r="E109" s="17">
        <v>199</v>
      </c>
      <c r="F109" s="17">
        <v>12</v>
      </c>
      <c r="G109" s="17">
        <v>36</v>
      </c>
      <c r="H109" s="17">
        <v>12</v>
      </c>
      <c r="I109" s="17">
        <v>6</v>
      </c>
      <c r="J109" s="17">
        <v>0</v>
      </c>
      <c r="K109" s="17">
        <v>126</v>
      </c>
      <c r="L109" s="17">
        <v>174</v>
      </c>
      <c r="M109" s="17">
        <v>34</v>
      </c>
      <c r="N109" s="17">
        <v>10089</v>
      </c>
      <c r="O109" s="17">
        <v>294128.342</v>
      </c>
    </row>
    <row r="110" spans="1:15">
      <c r="A110" s="151" t="s">
        <v>429</v>
      </c>
      <c r="B110" s="17">
        <v>17</v>
      </c>
      <c r="C110" s="17">
        <v>0</v>
      </c>
      <c r="D110" s="17">
        <v>11</v>
      </c>
      <c r="E110" s="17">
        <v>152</v>
      </c>
      <c r="F110" s="17">
        <v>11</v>
      </c>
      <c r="G110" s="17">
        <v>105</v>
      </c>
      <c r="H110" s="17">
        <v>57</v>
      </c>
      <c r="I110" s="17">
        <v>11</v>
      </c>
      <c r="J110" s="17">
        <v>0</v>
      </c>
      <c r="K110" s="17">
        <v>227</v>
      </c>
      <c r="L110" s="17">
        <v>268</v>
      </c>
      <c r="M110" s="17">
        <v>78</v>
      </c>
      <c r="N110" s="17">
        <v>26294</v>
      </c>
      <c r="O110" s="17">
        <v>490028.25400000002</v>
      </c>
    </row>
    <row r="111" spans="1:15">
      <c r="A111" s="151" t="s">
        <v>430</v>
      </c>
      <c r="B111" s="17">
        <v>17</v>
      </c>
      <c r="C111" s="17">
        <v>0</v>
      </c>
      <c r="D111" s="17">
        <v>4</v>
      </c>
      <c r="E111" s="17">
        <v>43</v>
      </c>
      <c r="F111" s="17" t="s">
        <v>973</v>
      </c>
      <c r="G111" s="17">
        <v>14</v>
      </c>
      <c r="H111" s="17">
        <v>8</v>
      </c>
      <c r="I111" s="17" t="s">
        <v>973</v>
      </c>
      <c r="J111" s="17">
        <v>0</v>
      </c>
      <c r="K111" s="17">
        <v>35</v>
      </c>
      <c r="L111" s="17">
        <v>60</v>
      </c>
      <c r="M111" s="17">
        <v>21</v>
      </c>
      <c r="N111" s="17">
        <v>6464</v>
      </c>
      <c r="O111" s="17">
        <v>97173.171000000002</v>
      </c>
    </row>
    <row r="112" spans="1:15">
      <c r="A112" s="151" t="s">
        <v>431</v>
      </c>
      <c r="B112" s="17">
        <v>18</v>
      </c>
      <c r="C112" s="17">
        <v>0</v>
      </c>
      <c r="D112" s="17">
        <v>6</v>
      </c>
      <c r="E112" s="17">
        <v>149</v>
      </c>
      <c r="F112" s="17" t="s">
        <v>973</v>
      </c>
      <c r="G112" s="17">
        <v>34</v>
      </c>
      <c r="H112" s="17">
        <v>9</v>
      </c>
      <c r="I112" s="17">
        <v>6</v>
      </c>
      <c r="J112" s="17">
        <v>0</v>
      </c>
      <c r="K112" s="17">
        <v>91</v>
      </c>
      <c r="L112" s="17">
        <v>174</v>
      </c>
      <c r="M112" s="17">
        <v>40</v>
      </c>
      <c r="N112" s="17">
        <v>13441</v>
      </c>
      <c r="O112" s="17">
        <v>227014.17199999999</v>
      </c>
    </row>
    <row r="113" spans="1:15">
      <c r="A113" s="151" t="s">
        <v>432</v>
      </c>
      <c r="B113" s="17">
        <v>6</v>
      </c>
      <c r="C113" s="17">
        <v>0</v>
      </c>
      <c r="D113" s="17">
        <v>6</v>
      </c>
      <c r="E113" s="17">
        <v>62</v>
      </c>
      <c r="F113" s="17">
        <v>8</v>
      </c>
      <c r="G113" s="17">
        <v>23</v>
      </c>
      <c r="H113" s="17">
        <v>6</v>
      </c>
      <c r="I113" s="17">
        <v>5</v>
      </c>
      <c r="J113" s="17">
        <v>0</v>
      </c>
      <c r="K113" s="17">
        <v>59</v>
      </c>
      <c r="L113" s="17">
        <v>100</v>
      </c>
      <c r="M113" s="17">
        <v>23</v>
      </c>
      <c r="N113" s="17">
        <v>7981</v>
      </c>
      <c r="O113" s="17">
        <v>139617.77100000001</v>
      </c>
    </row>
    <row r="114" spans="1:15" ht="18.75" customHeight="1">
      <c r="A114" s="145" t="s">
        <v>433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</row>
    <row r="115" spans="1:15">
      <c r="A115" s="151" t="s">
        <v>434</v>
      </c>
      <c r="B115" s="17">
        <v>8</v>
      </c>
      <c r="C115" s="17">
        <v>0</v>
      </c>
      <c r="D115" s="17">
        <v>4</v>
      </c>
      <c r="E115" s="17" t="s">
        <v>973</v>
      </c>
      <c r="F115" s="17" t="s">
        <v>973</v>
      </c>
      <c r="G115" s="17">
        <v>24</v>
      </c>
      <c r="H115" s="17">
        <v>10</v>
      </c>
      <c r="I115" s="17" t="s">
        <v>973</v>
      </c>
      <c r="J115" s="17">
        <v>0</v>
      </c>
      <c r="K115" s="17">
        <v>29</v>
      </c>
      <c r="L115" s="17">
        <v>62</v>
      </c>
      <c r="M115" s="17">
        <v>25</v>
      </c>
      <c r="N115" s="17">
        <v>8824</v>
      </c>
      <c r="O115" s="17">
        <v>88154.096999999994</v>
      </c>
    </row>
    <row r="116" spans="1:15">
      <c r="A116" s="151" t="s">
        <v>435</v>
      </c>
      <c r="B116" s="17">
        <v>6</v>
      </c>
      <c r="C116" s="17">
        <v>0</v>
      </c>
      <c r="D116" s="17">
        <v>5</v>
      </c>
      <c r="E116" s="17">
        <v>29</v>
      </c>
      <c r="F116" s="17">
        <v>6</v>
      </c>
      <c r="G116" s="17">
        <v>13</v>
      </c>
      <c r="H116" s="17" t="s">
        <v>973</v>
      </c>
      <c r="I116" s="17">
        <v>0</v>
      </c>
      <c r="J116" s="17">
        <v>0</v>
      </c>
      <c r="K116" s="17">
        <v>35</v>
      </c>
      <c r="L116" s="17">
        <v>52</v>
      </c>
      <c r="M116" s="17">
        <v>13</v>
      </c>
      <c r="N116" s="17">
        <v>3935</v>
      </c>
      <c r="O116" s="17">
        <v>76844.483999999997</v>
      </c>
    </row>
    <row r="117" spans="1:15">
      <c r="A117" s="151" t="s">
        <v>436</v>
      </c>
      <c r="B117" s="17">
        <v>5</v>
      </c>
      <c r="C117" s="17">
        <v>0</v>
      </c>
      <c r="D117" s="17">
        <v>9</v>
      </c>
      <c r="E117" s="17">
        <v>5</v>
      </c>
      <c r="F117" s="17">
        <v>6</v>
      </c>
      <c r="G117" s="17">
        <v>6</v>
      </c>
      <c r="H117" s="17">
        <v>7</v>
      </c>
      <c r="I117" s="17" t="s">
        <v>973</v>
      </c>
      <c r="J117" s="17">
        <v>0</v>
      </c>
      <c r="K117" s="17">
        <v>23</v>
      </c>
      <c r="L117" s="17">
        <v>62</v>
      </c>
      <c r="M117" s="17">
        <v>22</v>
      </c>
      <c r="N117" s="17">
        <v>6994</v>
      </c>
      <c r="O117" s="17">
        <v>69265.619000000006</v>
      </c>
    </row>
    <row r="118" spans="1:15">
      <c r="A118" s="151" t="s">
        <v>437</v>
      </c>
      <c r="B118" s="17" t="s">
        <v>973</v>
      </c>
      <c r="C118" s="17">
        <v>0</v>
      </c>
      <c r="D118" s="17">
        <v>8</v>
      </c>
      <c r="E118" s="17">
        <v>24</v>
      </c>
      <c r="F118" s="17">
        <v>4</v>
      </c>
      <c r="G118" s="17">
        <v>8</v>
      </c>
      <c r="H118" s="17">
        <v>5</v>
      </c>
      <c r="I118" s="17" t="s">
        <v>973</v>
      </c>
      <c r="J118" s="17">
        <v>0</v>
      </c>
      <c r="K118" s="17">
        <v>21</v>
      </c>
      <c r="L118" s="17">
        <v>33</v>
      </c>
      <c r="M118" s="17">
        <v>19</v>
      </c>
      <c r="N118" s="17">
        <v>6561</v>
      </c>
      <c r="O118" s="17">
        <v>57482.036</v>
      </c>
    </row>
    <row r="119" spans="1:15">
      <c r="A119" s="151" t="s">
        <v>438</v>
      </c>
      <c r="B119" s="17">
        <v>15</v>
      </c>
      <c r="C119" s="17">
        <v>0</v>
      </c>
      <c r="D119" s="17">
        <v>26</v>
      </c>
      <c r="E119" s="17">
        <v>62</v>
      </c>
      <c r="F119" s="17">
        <v>8</v>
      </c>
      <c r="G119" s="17">
        <v>53</v>
      </c>
      <c r="H119" s="17">
        <v>32</v>
      </c>
      <c r="I119" s="17">
        <v>4</v>
      </c>
      <c r="J119" s="17">
        <v>0</v>
      </c>
      <c r="K119" s="17">
        <v>165</v>
      </c>
      <c r="L119" s="17">
        <v>188</v>
      </c>
      <c r="M119" s="17">
        <v>50</v>
      </c>
      <c r="N119" s="17">
        <v>17533</v>
      </c>
      <c r="O119" s="17">
        <v>335837.97100000002</v>
      </c>
    </row>
    <row r="120" spans="1:15">
      <c r="A120" s="151" t="s">
        <v>439</v>
      </c>
      <c r="B120" s="17">
        <v>79</v>
      </c>
      <c r="C120" s="17" t="s">
        <v>973</v>
      </c>
      <c r="D120" s="17">
        <v>126</v>
      </c>
      <c r="E120" s="17">
        <v>149</v>
      </c>
      <c r="F120" s="17">
        <v>42</v>
      </c>
      <c r="G120" s="17">
        <v>85</v>
      </c>
      <c r="H120" s="17">
        <v>63</v>
      </c>
      <c r="I120" s="17">
        <v>7</v>
      </c>
      <c r="J120" s="17">
        <v>0</v>
      </c>
      <c r="K120" s="17">
        <v>288</v>
      </c>
      <c r="L120" s="17">
        <v>558</v>
      </c>
      <c r="M120" s="17">
        <v>206</v>
      </c>
      <c r="N120" s="17">
        <v>73066</v>
      </c>
      <c r="O120" s="17">
        <v>776511.81299999997</v>
      </c>
    </row>
    <row r="121" spans="1:15">
      <c r="A121" s="151" t="s">
        <v>440</v>
      </c>
      <c r="B121" s="17">
        <v>34</v>
      </c>
      <c r="C121" s="17">
        <v>0</v>
      </c>
      <c r="D121" s="17">
        <v>29</v>
      </c>
      <c r="E121" s="17">
        <v>149</v>
      </c>
      <c r="F121" s="17">
        <v>17</v>
      </c>
      <c r="G121" s="17">
        <v>36</v>
      </c>
      <c r="H121" s="17">
        <v>12</v>
      </c>
      <c r="I121" s="17" t="s">
        <v>973</v>
      </c>
      <c r="J121" s="17">
        <v>0</v>
      </c>
      <c r="K121" s="17">
        <v>182</v>
      </c>
      <c r="L121" s="17">
        <v>280</v>
      </c>
      <c r="M121" s="17">
        <v>65</v>
      </c>
      <c r="N121" s="17">
        <v>22368</v>
      </c>
      <c r="O121" s="17">
        <v>393356.44099999999</v>
      </c>
    </row>
    <row r="122" spans="1:15">
      <c r="A122" s="151" t="s">
        <v>441</v>
      </c>
      <c r="B122" s="17">
        <v>12</v>
      </c>
      <c r="C122" s="17">
        <v>0</v>
      </c>
      <c r="D122" s="17">
        <v>29</v>
      </c>
      <c r="E122" s="17">
        <v>60</v>
      </c>
      <c r="F122" s="17">
        <v>18</v>
      </c>
      <c r="G122" s="17">
        <v>19</v>
      </c>
      <c r="H122" s="17">
        <v>6</v>
      </c>
      <c r="I122" s="17">
        <v>0</v>
      </c>
      <c r="J122" s="17">
        <v>0</v>
      </c>
      <c r="K122" s="17">
        <v>73</v>
      </c>
      <c r="L122" s="17">
        <v>93</v>
      </c>
      <c r="M122" s="17">
        <v>32</v>
      </c>
      <c r="N122" s="17">
        <v>10659</v>
      </c>
      <c r="O122" s="17">
        <v>159644.008</v>
      </c>
    </row>
    <row r="123" spans="1:15">
      <c r="A123" s="151" t="s">
        <v>442</v>
      </c>
      <c r="B123" s="17">
        <v>5</v>
      </c>
      <c r="C123" s="17">
        <v>0</v>
      </c>
      <c r="D123" s="17">
        <v>10</v>
      </c>
      <c r="E123" s="17">
        <v>26</v>
      </c>
      <c r="F123" s="17">
        <v>8</v>
      </c>
      <c r="G123" s="17">
        <v>10</v>
      </c>
      <c r="H123" s="17">
        <v>6</v>
      </c>
      <c r="I123" s="17">
        <v>0</v>
      </c>
      <c r="J123" s="17">
        <v>0</v>
      </c>
      <c r="K123" s="17">
        <v>55</v>
      </c>
      <c r="L123" s="17">
        <v>66</v>
      </c>
      <c r="M123" s="17">
        <v>16</v>
      </c>
      <c r="N123" s="17">
        <v>5894</v>
      </c>
      <c r="O123" s="17">
        <v>107575.894</v>
      </c>
    </row>
    <row r="124" spans="1:15">
      <c r="A124" s="151" t="s">
        <v>443</v>
      </c>
      <c r="B124" s="17">
        <v>6</v>
      </c>
      <c r="C124" s="17">
        <v>0</v>
      </c>
      <c r="D124" s="17">
        <v>4</v>
      </c>
      <c r="E124" s="17">
        <v>9</v>
      </c>
      <c r="F124" s="17">
        <v>5</v>
      </c>
      <c r="G124" s="17">
        <v>22</v>
      </c>
      <c r="H124" s="17">
        <v>9</v>
      </c>
      <c r="I124" s="17">
        <v>0</v>
      </c>
      <c r="J124" s="17">
        <v>0</v>
      </c>
      <c r="K124" s="17">
        <v>43</v>
      </c>
      <c r="L124" s="17">
        <v>55</v>
      </c>
      <c r="M124" s="17">
        <v>21</v>
      </c>
      <c r="N124" s="17">
        <v>7638</v>
      </c>
      <c r="O124" s="17">
        <v>97792.217000000004</v>
      </c>
    </row>
    <row r="125" spans="1:15">
      <c r="A125" s="151" t="s">
        <v>444</v>
      </c>
      <c r="B125" s="17">
        <v>9</v>
      </c>
      <c r="C125" s="17">
        <v>0</v>
      </c>
      <c r="D125" s="17">
        <v>12</v>
      </c>
      <c r="E125" s="17">
        <v>49</v>
      </c>
      <c r="F125" s="17">
        <v>6</v>
      </c>
      <c r="G125" s="17">
        <v>9</v>
      </c>
      <c r="H125" s="17">
        <v>7</v>
      </c>
      <c r="I125" s="17">
        <v>0</v>
      </c>
      <c r="J125" s="17">
        <v>0</v>
      </c>
      <c r="K125" s="17">
        <v>46</v>
      </c>
      <c r="L125" s="17">
        <v>110</v>
      </c>
      <c r="M125" s="17">
        <v>32</v>
      </c>
      <c r="N125" s="17">
        <v>11132</v>
      </c>
      <c r="O125" s="17">
        <v>121796.75199999999</v>
      </c>
    </row>
    <row r="126" spans="1:15">
      <c r="A126" s="151" t="s">
        <v>445</v>
      </c>
      <c r="B126" s="17">
        <v>65</v>
      </c>
      <c r="C126" s="17" t="s">
        <v>973</v>
      </c>
      <c r="D126" s="17">
        <v>109</v>
      </c>
      <c r="E126" s="17">
        <v>139</v>
      </c>
      <c r="F126" s="17">
        <v>22</v>
      </c>
      <c r="G126" s="17">
        <v>55</v>
      </c>
      <c r="H126" s="17">
        <v>45</v>
      </c>
      <c r="I126" s="17">
        <v>4</v>
      </c>
      <c r="J126" s="17">
        <v>0</v>
      </c>
      <c r="K126" s="17">
        <v>292</v>
      </c>
      <c r="L126" s="17">
        <v>430</v>
      </c>
      <c r="M126" s="17">
        <v>140</v>
      </c>
      <c r="N126" s="17">
        <v>46917</v>
      </c>
      <c r="O126" s="17">
        <v>665901.38500000001</v>
      </c>
    </row>
    <row r="127" spans="1:15">
      <c r="A127" s="151" t="s">
        <v>446</v>
      </c>
      <c r="B127" s="17">
        <v>9</v>
      </c>
      <c r="C127" s="17">
        <v>0</v>
      </c>
      <c r="D127" s="17">
        <v>13</v>
      </c>
      <c r="E127" s="17">
        <v>50</v>
      </c>
      <c r="F127" s="17">
        <v>16</v>
      </c>
      <c r="G127" s="17">
        <v>16</v>
      </c>
      <c r="H127" s="17">
        <v>10</v>
      </c>
      <c r="I127" s="17">
        <v>0</v>
      </c>
      <c r="J127" s="17" t="s">
        <v>973</v>
      </c>
      <c r="K127" s="17">
        <v>64</v>
      </c>
      <c r="L127" s="17">
        <v>101</v>
      </c>
      <c r="M127" s="17">
        <v>33</v>
      </c>
      <c r="N127" s="17">
        <v>10714</v>
      </c>
      <c r="O127" s="17">
        <v>146789.889</v>
      </c>
    </row>
    <row r="128" spans="1:15">
      <c r="A128" s="151" t="s">
        <v>447</v>
      </c>
      <c r="B128" s="17">
        <v>12</v>
      </c>
      <c r="C128" s="17">
        <v>0</v>
      </c>
      <c r="D128" s="17">
        <v>14</v>
      </c>
      <c r="E128" s="17">
        <v>81</v>
      </c>
      <c r="F128" s="17">
        <v>5</v>
      </c>
      <c r="G128" s="17">
        <v>21</v>
      </c>
      <c r="H128" s="17">
        <v>16</v>
      </c>
      <c r="I128" s="17">
        <v>4</v>
      </c>
      <c r="J128" s="17">
        <v>0</v>
      </c>
      <c r="K128" s="17">
        <v>123</v>
      </c>
      <c r="L128" s="17">
        <v>184</v>
      </c>
      <c r="M128" s="17">
        <v>60</v>
      </c>
      <c r="N128" s="17">
        <v>20255</v>
      </c>
      <c r="O128" s="17">
        <v>271277.32299999997</v>
      </c>
    </row>
    <row r="129" spans="1:15">
      <c r="A129" s="151" t="s">
        <v>448</v>
      </c>
      <c r="B129" s="17">
        <v>8</v>
      </c>
      <c r="C129" s="17">
        <v>0</v>
      </c>
      <c r="D129" s="17">
        <v>7</v>
      </c>
      <c r="E129" s="17">
        <v>8</v>
      </c>
      <c r="F129" s="17">
        <v>5</v>
      </c>
      <c r="G129" s="17">
        <v>13</v>
      </c>
      <c r="H129" s="17">
        <v>7</v>
      </c>
      <c r="I129" s="17" t="s">
        <v>973</v>
      </c>
      <c r="J129" s="17">
        <v>0</v>
      </c>
      <c r="K129" s="17">
        <v>37</v>
      </c>
      <c r="L129" s="17">
        <v>35</v>
      </c>
      <c r="M129" s="17">
        <v>27</v>
      </c>
      <c r="N129" s="17">
        <v>9761</v>
      </c>
      <c r="O129" s="17">
        <v>91100.89</v>
      </c>
    </row>
    <row r="130" spans="1:15">
      <c r="A130" s="151" t="s">
        <v>449</v>
      </c>
      <c r="B130" s="17">
        <v>49</v>
      </c>
      <c r="C130" s="17">
        <v>0</v>
      </c>
      <c r="D130" s="17">
        <v>125</v>
      </c>
      <c r="E130" s="17">
        <v>139</v>
      </c>
      <c r="F130" s="17">
        <v>89</v>
      </c>
      <c r="G130" s="17">
        <v>99</v>
      </c>
      <c r="H130" s="17">
        <v>79</v>
      </c>
      <c r="I130" s="17" t="s">
        <v>973</v>
      </c>
      <c r="J130" s="17">
        <v>0</v>
      </c>
      <c r="K130" s="17">
        <v>400</v>
      </c>
      <c r="L130" s="17">
        <v>486</v>
      </c>
      <c r="M130" s="17">
        <v>152</v>
      </c>
      <c r="N130" s="17">
        <v>49656</v>
      </c>
      <c r="O130" s="17">
        <v>838682.73400000005</v>
      </c>
    </row>
    <row r="131" spans="1:15">
      <c r="A131" s="151" t="s">
        <v>450</v>
      </c>
      <c r="B131" s="17">
        <v>184</v>
      </c>
      <c r="C131" s="17">
        <v>4</v>
      </c>
      <c r="D131" s="17">
        <v>317</v>
      </c>
      <c r="E131" s="17">
        <v>477</v>
      </c>
      <c r="F131" s="17">
        <v>145</v>
      </c>
      <c r="G131" s="17">
        <v>165</v>
      </c>
      <c r="H131" s="17">
        <v>211</v>
      </c>
      <c r="I131" s="17">
        <v>14</v>
      </c>
      <c r="J131" s="17">
        <v>0</v>
      </c>
      <c r="K131" s="17">
        <v>874</v>
      </c>
      <c r="L131" s="17">
        <v>962</v>
      </c>
      <c r="M131" s="17">
        <v>418</v>
      </c>
      <c r="N131" s="17">
        <v>134996</v>
      </c>
      <c r="O131" s="17">
        <v>1931981.87</v>
      </c>
    </row>
    <row r="132" spans="1:15">
      <c r="A132" s="151" t="s">
        <v>451</v>
      </c>
      <c r="B132" s="17">
        <v>6</v>
      </c>
      <c r="C132" s="17">
        <v>0</v>
      </c>
      <c r="D132" s="17">
        <v>15</v>
      </c>
      <c r="E132" s="17">
        <v>19</v>
      </c>
      <c r="F132" s="17" t="s">
        <v>973</v>
      </c>
      <c r="G132" s="17">
        <v>16</v>
      </c>
      <c r="H132" s="17">
        <v>7</v>
      </c>
      <c r="I132" s="17">
        <v>0</v>
      </c>
      <c r="J132" s="17" t="s">
        <v>973</v>
      </c>
      <c r="K132" s="17">
        <v>35</v>
      </c>
      <c r="L132" s="17">
        <v>68</v>
      </c>
      <c r="M132" s="17">
        <v>11</v>
      </c>
      <c r="N132" s="17">
        <v>3618</v>
      </c>
      <c r="O132" s="17">
        <v>82315.695000000007</v>
      </c>
    </row>
    <row r="133" spans="1:15">
      <c r="A133" s="151" t="s">
        <v>452</v>
      </c>
      <c r="B133" s="17">
        <v>4</v>
      </c>
      <c r="C133" s="17">
        <v>0</v>
      </c>
      <c r="D133" s="17">
        <v>0</v>
      </c>
      <c r="E133" s="17">
        <v>16</v>
      </c>
      <c r="F133" s="17" t="s">
        <v>973</v>
      </c>
      <c r="G133" s="17">
        <v>5</v>
      </c>
      <c r="H133" s="17">
        <v>11</v>
      </c>
      <c r="I133" s="17">
        <v>0</v>
      </c>
      <c r="J133" s="17">
        <v>0</v>
      </c>
      <c r="K133" s="17">
        <v>14</v>
      </c>
      <c r="L133" s="17">
        <v>42</v>
      </c>
      <c r="M133" s="17">
        <v>6</v>
      </c>
      <c r="N133" s="17">
        <v>1997</v>
      </c>
      <c r="O133" s="17">
        <v>39466.726000000002</v>
      </c>
    </row>
    <row r="134" spans="1:15">
      <c r="A134" s="151" t="s">
        <v>453</v>
      </c>
      <c r="B134" s="17">
        <v>6</v>
      </c>
      <c r="C134" s="17">
        <v>0</v>
      </c>
      <c r="D134" s="17">
        <v>21</v>
      </c>
      <c r="E134" s="17">
        <v>22</v>
      </c>
      <c r="F134" s="17" t="s">
        <v>973</v>
      </c>
      <c r="G134" s="17">
        <v>11</v>
      </c>
      <c r="H134" s="17">
        <v>6</v>
      </c>
      <c r="I134" s="17" t="s">
        <v>973</v>
      </c>
      <c r="J134" s="17">
        <v>0</v>
      </c>
      <c r="K134" s="17">
        <v>51</v>
      </c>
      <c r="L134" s="17">
        <v>105</v>
      </c>
      <c r="M134" s="17">
        <v>31</v>
      </c>
      <c r="N134" s="17">
        <v>10539</v>
      </c>
      <c r="O134" s="17">
        <v>126751.359</v>
      </c>
    </row>
    <row r="135" spans="1:15">
      <c r="A135" s="151" t="s">
        <v>454</v>
      </c>
      <c r="B135" s="17">
        <v>7</v>
      </c>
      <c r="C135" s="17">
        <v>0</v>
      </c>
      <c r="D135" s="17">
        <v>18</v>
      </c>
      <c r="E135" s="17">
        <v>39</v>
      </c>
      <c r="F135" s="17">
        <v>6</v>
      </c>
      <c r="G135" s="17">
        <v>20</v>
      </c>
      <c r="H135" s="17">
        <v>13</v>
      </c>
      <c r="I135" s="17" t="s">
        <v>973</v>
      </c>
      <c r="J135" s="17">
        <v>0</v>
      </c>
      <c r="K135" s="17">
        <v>41</v>
      </c>
      <c r="L135" s="17">
        <v>86</v>
      </c>
      <c r="M135" s="17">
        <v>16</v>
      </c>
      <c r="N135" s="17">
        <v>5348</v>
      </c>
      <c r="O135" s="17">
        <v>103373.336</v>
      </c>
    </row>
    <row r="136" spans="1:15">
      <c r="A136" s="151" t="s">
        <v>455</v>
      </c>
      <c r="B136" s="17">
        <v>7</v>
      </c>
      <c r="C136" s="17">
        <v>0</v>
      </c>
      <c r="D136" s="17">
        <v>16</v>
      </c>
      <c r="E136" s="17">
        <v>16</v>
      </c>
      <c r="F136" s="17">
        <v>9</v>
      </c>
      <c r="G136" s="17">
        <v>19</v>
      </c>
      <c r="H136" s="17">
        <v>9</v>
      </c>
      <c r="I136" s="17">
        <v>0</v>
      </c>
      <c r="J136" s="17">
        <v>0</v>
      </c>
      <c r="K136" s="17">
        <v>35</v>
      </c>
      <c r="L136" s="17">
        <v>50</v>
      </c>
      <c r="M136" s="17">
        <v>22</v>
      </c>
      <c r="N136" s="17">
        <v>7425</v>
      </c>
      <c r="O136" s="17">
        <v>88115.872000000003</v>
      </c>
    </row>
    <row r="137" spans="1:15">
      <c r="A137" s="151" t="s">
        <v>456</v>
      </c>
      <c r="B137" s="17">
        <v>13</v>
      </c>
      <c r="C137" s="17">
        <v>0</v>
      </c>
      <c r="D137" s="17">
        <v>24</v>
      </c>
      <c r="E137" s="17">
        <v>19</v>
      </c>
      <c r="F137" s="17">
        <v>17</v>
      </c>
      <c r="G137" s="17">
        <v>12</v>
      </c>
      <c r="H137" s="17">
        <v>9</v>
      </c>
      <c r="I137" s="17">
        <v>0</v>
      </c>
      <c r="J137" s="17">
        <v>0</v>
      </c>
      <c r="K137" s="17">
        <v>40</v>
      </c>
      <c r="L137" s="17">
        <v>59</v>
      </c>
      <c r="M137" s="17">
        <v>33</v>
      </c>
      <c r="N137" s="17">
        <v>11299</v>
      </c>
      <c r="O137" s="17">
        <v>108065.717</v>
      </c>
    </row>
    <row r="138" spans="1:15">
      <c r="A138" s="151" t="s">
        <v>457</v>
      </c>
      <c r="B138" s="17" t="s">
        <v>973</v>
      </c>
      <c r="C138" s="17">
        <v>0</v>
      </c>
      <c r="D138" s="17">
        <v>11</v>
      </c>
      <c r="E138" s="17">
        <v>35</v>
      </c>
      <c r="F138" s="17" t="s">
        <v>973</v>
      </c>
      <c r="G138" s="17">
        <v>13</v>
      </c>
      <c r="H138" s="17">
        <v>8</v>
      </c>
      <c r="I138" s="17">
        <v>0</v>
      </c>
      <c r="J138" s="17">
        <v>0</v>
      </c>
      <c r="K138" s="17">
        <v>36</v>
      </c>
      <c r="L138" s="17">
        <v>65</v>
      </c>
      <c r="M138" s="17">
        <v>14</v>
      </c>
      <c r="N138" s="17">
        <v>4982</v>
      </c>
      <c r="O138" s="17">
        <v>81766.607000000004</v>
      </c>
    </row>
    <row r="139" spans="1:15">
      <c r="A139" s="151" t="s">
        <v>458</v>
      </c>
      <c r="B139" s="17">
        <v>6</v>
      </c>
      <c r="C139" s="17">
        <v>0</v>
      </c>
      <c r="D139" s="17" t="s">
        <v>973</v>
      </c>
      <c r="E139" s="17">
        <v>51</v>
      </c>
      <c r="F139" s="17">
        <v>11</v>
      </c>
      <c r="G139" s="17">
        <v>16</v>
      </c>
      <c r="H139" s="17">
        <v>10</v>
      </c>
      <c r="I139" s="17">
        <v>0</v>
      </c>
      <c r="J139" s="17">
        <v>0</v>
      </c>
      <c r="K139" s="17">
        <v>40</v>
      </c>
      <c r="L139" s="17">
        <v>44</v>
      </c>
      <c r="M139" s="17">
        <v>15</v>
      </c>
      <c r="N139" s="17">
        <v>5186</v>
      </c>
      <c r="O139" s="17">
        <v>86697.698000000004</v>
      </c>
    </row>
    <row r="140" spans="1:15">
      <c r="A140" s="151" t="s">
        <v>459</v>
      </c>
      <c r="B140" s="17">
        <v>6</v>
      </c>
      <c r="C140" s="17">
        <v>0</v>
      </c>
      <c r="D140" s="17">
        <v>12</v>
      </c>
      <c r="E140" s="17">
        <v>23</v>
      </c>
      <c r="F140" s="17" t="s">
        <v>973</v>
      </c>
      <c r="G140" s="17">
        <v>8</v>
      </c>
      <c r="H140" s="17">
        <v>4</v>
      </c>
      <c r="I140" s="17" t="s">
        <v>973</v>
      </c>
      <c r="J140" s="17">
        <v>0</v>
      </c>
      <c r="K140" s="17">
        <v>34</v>
      </c>
      <c r="L140" s="17">
        <v>53</v>
      </c>
      <c r="M140" s="17">
        <v>30</v>
      </c>
      <c r="N140" s="17">
        <v>10999</v>
      </c>
      <c r="O140" s="17">
        <v>92424.456000000006</v>
      </c>
    </row>
    <row r="141" spans="1:15">
      <c r="A141" s="151" t="s">
        <v>460</v>
      </c>
      <c r="B141" s="17">
        <v>23</v>
      </c>
      <c r="C141" s="17">
        <v>0</v>
      </c>
      <c r="D141" s="17">
        <v>25</v>
      </c>
      <c r="E141" s="17">
        <v>72</v>
      </c>
      <c r="F141" s="17">
        <v>8</v>
      </c>
      <c r="G141" s="17">
        <v>53</v>
      </c>
      <c r="H141" s="17">
        <v>12</v>
      </c>
      <c r="I141" s="17">
        <v>5</v>
      </c>
      <c r="J141" s="17">
        <v>0</v>
      </c>
      <c r="K141" s="17">
        <v>125</v>
      </c>
      <c r="L141" s="17">
        <v>197</v>
      </c>
      <c r="M141" s="17">
        <v>67</v>
      </c>
      <c r="N141" s="17">
        <v>25274</v>
      </c>
      <c r="O141" s="17">
        <v>306006.06800000003</v>
      </c>
    </row>
    <row r="142" spans="1:15">
      <c r="A142" s="151" t="s">
        <v>461</v>
      </c>
      <c r="B142" s="17">
        <v>13</v>
      </c>
      <c r="C142" s="17">
        <v>0</v>
      </c>
      <c r="D142" s="17">
        <v>52</v>
      </c>
      <c r="E142" s="17">
        <v>48</v>
      </c>
      <c r="F142" s="17">
        <v>13</v>
      </c>
      <c r="G142" s="17">
        <v>32</v>
      </c>
      <c r="H142" s="17">
        <v>19</v>
      </c>
      <c r="I142" s="17" t="s">
        <v>973</v>
      </c>
      <c r="J142" s="17">
        <v>0</v>
      </c>
      <c r="K142" s="17">
        <v>47</v>
      </c>
      <c r="L142" s="17">
        <v>82</v>
      </c>
      <c r="M142" s="17">
        <v>49</v>
      </c>
      <c r="N142" s="17">
        <v>16820</v>
      </c>
      <c r="O142" s="17">
        <v>147783.755</v>
      </c>
    </row>
    <row r="143" spans="1:15">
      <c r="A143" s="151" t="s">
        <v>462</v>
      </c>
      <c r="B143" s="17">
        <v>13</v>
      </c>
      <c r="C143" s="17">
        <v>0</v>
      </c>
      <c r="D143" s="17">
        <v>34</v>
      </c>
      <c r="E143" s="17">
        <v>76</v>
      </c>
      <c r="F143" s="17">
        <v>4</v>
      </c>
      <c r="G143" s="17">
        <v>24</v>
      </c>
      <c r="H143" s="17">
        <v>22</v>
      </c>
      <c r="I143" s="17" t="s">
        <v>973</v>
      </c>
      <c r="J143" s="17">
        <v>0</v>
      </c>
      <c r="K143" s="17">
        <v>111</v>
      </c>
      <c r="L143" s="17">
        <v>134</v>
      </c>
      <c r="M143" s="17">
        <v>35</v>
      </c>
      <c r="N143" s="17">
        <v>11274</v>
      </c>
      <c r="O143" s="17">
        <v>227326.65100000001</v>
      </c>
    </row>
    <row r="144" spans="1:15">
      <c r="A144" s="151" t="s">
        <v>463</v>
      </c>
      <c r="B144" s="17">
        <v>5</v>
      </c>
      <c r="C144" s="17">
        <v>0</v>
      </c>
      <c r="D144" s="17" t="s">
        <v>973</v>
      </c>
      <c r="E144" s="17">
        <v>38</v>
      </c>
      <c r="F144" s="17">
        <v>6</v>
      </c>
      <c r="G144" s="17" t="s">
        <v>973</v>
      </c>
      <c r="H144" s="17">
        <v>5</v>
      </c>
      <c r="I144" s="17">
        <v>0</v>
      </c>
      <c r="J144" s="17">
        <v>0</v>
      </c>
      <c r="K144" s="17">
        <v>35</v>
      </c>
      <c r="L144" s="17">
        <v>48</v>
      </c>
      <c r="M144" s="17">
        <v>20</v>
      </c>
      <c r="N144" s="17">
        <v>7263</v>
      </c>
      <c r="O144" s="17">
        <v>77677.354999999996</v>
      </c>
    </row>
    <row r="145" spans="1:15">
      <c r="A145" s="151" t="s">
        <v>464</v>
      </c>
      <c r="B145" s="17">
        <v>30</v>
      </c>
      <c r="C145" s="17">
        <v>0</v>
      </c>
      <c r="D145" s="17">
        <v>46</v>
      </c>
      <c r="E145" s="17">
        <v>61</v>
      </c>
      <c r="F145" s="17">
        <v>12</v>
      </c>
      <c r="G145" s="17">
        <v>23</v>
      </c>
      <c r="H145" s="17">
        <v>19</v>
      </c>
      <c r="I145" s="17" t="s">
        <v>973</v>
      </c>
      <c r="J145" s="17">
        <v>0</v>
      </c>
      <c r="K145" s="17">
        <v>124</v>
      </c>
      <c r="L145" s="17">
        <v>154</v>
      </c>
      <c r="M145" s="17">
        <v>65</v>
      </c>
      <c r="N145" s="17">
        <v>20654</v>
      </c>
      <c r="O145" s="17">
        <v>283654.73</v>
      </c>
    </row>
    <row r="146" spans="1:15">
      <c r="A146" s="151" t="s">
        <v>465</v>
      </c>
      <c r="B146" s="17">
        <v>5</v>
      </c>
      <c r="C146" s="17">
        <v>0</v>
      </c>
      <c r="D146" s="17">
        <v>7</v>
      </c>
      <c r="E146" s="17">
        <v>23</v>
      </c>
      <c r="F146" s="17" t="s">
        <v>973</v>
      </c>
      <c r="G146" s="17">
        <v>20</v>
      </c>
      <c r="H146" s="17" t="s">
        <v>973</v>
      </c>
      <c r="I146" s="17">
        <v>0</v>
      </c>
      <c r="J146" s="17">
        <v>0</v>
      </c>
      <c r="K146" s="17">
        <v>25</v>
      </c>
      <c r="L146" s="17">
        <v>51</v>
      </c>
      <c r="M146" s="17">
        <v>15</v>
      </c>
      <c r="N146" s="17">
        <v>5223</v>
      </c>
      <c r="O146" s="17">
        <v>67421.317999999999</v>
      </c>
    </row>
    <row r="147" spans="1:15">
      <c r="A147" s="151" t="s">
        <v>466</v>
      </c>
      <c r="B147" s="17">
        <v>6</v>
      </c>
      <c r="C147" s="17">
        <v>0</v>
      </c>
      <c r="D147" s="17">
        <v>20</v>
      </c>
      <c r="E147" s="17">
        <v>26</v>
      </c>
      <c r="F147" s="17">
        <v>4</v>
      </c>
      <c r="G147" s="17">
        <v>30</v>
      </c>
      <c r="H147" s="17">
        <v>12</v>
      </c>
      <c r="I147" s="17" t="s">
        <v>973</v>
      </c>
      <c r="J147" s="17">
        <v>0</v>
      </c>
      <c r="K147" s="17">
        <v>45</v>
      </c>
      <c r="L147" s="17">
        <v>71</v>
      </c>
      <c r="M147" s="17">
        <v>29</v>
      </c>
      <c r="N147" s="17">
        <v>9974</v>
      </c>
      <c r="O147" s="17">
        <v>116458.304</v>
      </c>
    </row>
    <row r="148" spans="1:15" ht="18.75" customHeight="1">
      <c r="A148" s="145" t="s">
        <v>467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</row>
    <row r="149" spans="1:15">
      <c r="A149" s="151" t="s">
        <v>468</v>
      </c>
      <c r="B149" s="17">
        <v>47</v>
      </c>
      <c r="C149" s="17">
        <v>0</v>
      </c>
      <c r="D149" s="17">
        <v>35</v>
      </c>
      <c r="E149" s="17">
        <v>56</v>
      </c>
      <c r="F149" s="17">
        <v>8</v>
      </c>
      <c r="G149" s="17">
        <v>18</v>
      </c>
      <c r="H149" s="17">
        <v>19</v>
      </c>
      <c r="I149" s="17">
        <v>6</v>
      </c>
      <c r="J149" s="17">
        <v>0</v>
      </c>
      <c r="K149" s="17">
        <v>133</v>
      </c>
      <c r="L149" s="17">
        <v>203</v>
      </c>
      <c r="M149" s="17">
        <v>69</v>
      </c>
      <c r="N149" s="17">
        <v>24214</v>
      </c>
      <c r="O149" s="17">
        <v>325855.83199999999</v>
      </c>
    </row>
    <row r="150" spans="1:15">
      <c r="A150" s="151" t="s">
        <v>469</v>
      </c>
      <c r="B150" s="17">
        <v>43</v>
      </c>
      <c r="C150" s="17">
        <v>0</v>
      </c>
      <c r="D150" s="17">
        <v>44</v>
      </c>
      <c r="E150" s="17">
        <v>85</v>
      </c>
      <c r="F150" s="17">
        <v>26</v>
      </c>
      <c r="G150" s="17">
        <v>42</v>
      </c>
      <c r="H150" s="17">
        <v>37</v>
      </c>
      <c r="I150" s="17" t="s">
        <v>973</v>
      </c>
      <c r="J150" s="17">
        <v>0</v>
      </c>
      <c r="K150" s="17">
        <v>303</v>
      </c>
      <c r="L150" s="17">
        <v>427</v>
      </c>
      <c r="M150" s="17">
        <v>106</v>
      </c>
      <c r="N150" s="17">
        <v>34339</v>
      </c>
      <c r="O150" s="17">
        <v>620964.23800000001</v>
      </c>
    </row>
    <row r="151" spans="1:15">
      <c r="A151" s="151" t="s">
        <v>470</v>
      </c>
      <c r="B151" s="17">
        <v>10</v>
      </c>
      <c r="C151" s="17">
        <v>0</v>
      </c>
      <c r="D151" s="17" t="s">
        <v>973</v>
      </c>
      <c r="E151" s="17">
        <v>23</v>
      </c>
      <c r="F151" s="17" t="s">
        <v>973</v>
      </c>
      <c r="G151" s="17">
        <v>8</v>
      </c>
      <c r="H151" s="17" t="s">
        <v>973</v>
      </c>
      <c r="I151" s="17">
        <v>0</v>
      </c>
      <c r="J151" s="17">
        <v>0</v>
      </c>
      <c r="K151" s="17">
        <v>19</v>
      </c>
      <c r="L151" s="17">
        <v>44</v>
      </c>
      <c r="M151" s="17">
        <v>7</v>
      </c>
      <c r="N151" s="17">
        <v>2043</v>
      </c>
      <c r="O151" s="17">
        <v>50657.154999999999</v>
      </c>
    </row>
    <row r="152" spans="1:15">
      <c r="A152" s="151" t="s">
        <v>471</v>
      </c>
      <c r="B152" s="17">
        <v>39</v>
      </c>
      <c r="C152" s="17">
        <v>0</v>
      </c>
      <c r="D152" s="17">
        <v>61</v>
      </c>
      <c r="E152" s="17">
        <v>52</v>
      </c>
      <c r="F152" s="17">
        <v>54</v>
      </c>
      <c r="G152" s="17">
        <v>145</v>
      </c>
      <c r="H152" s="17">
        <v>69</v>
      </c>
      <c r="I152" s="17">
        <v>11</v>
      </c>
      <c r="J152" s="17">
        <v>0</v>
      </c>
      <c r="K152" s="17">
        <v>200</v>
      </c>
      <c r="L152" s="17">
        <v>280</v>
      </c>
      <c r="M152" s="17">
        <v>59</v>
      </c>
      <c r="N152" s="17">
        <v>19371</v>
      </c>
      <c r="O152" s="17">
        <v>483118.88</v>
      </c>
    </row>
    <row r="153" spans="1:15">
      <c r="A153" s="151" t="s">
        <v>472</v>
      </c>
      <c r="B153" s="17">
        <v>8</v>
      </c>
      <c r="C153" s="17">
        <v>0</v>
      </c>
      <c r="D153" s="17">
        <v>53</v>
      </c>
      <c r="E153" s="17">
        <v>30</v>
      </c>
      <c r="F153" s="17">
        <v>5</v>
      </c>
      <c r="G153" s="17">
        <v>17</v>
      </c>
      <c r="H153" s="17">
        <v>7</v>
      </c>
      <c r="I153" s="17" t="s">
        <v>973</v>
      </c>
      <c r="J153" s="17">
        <v>0</v>
      </c>
      <c r="K153" s="17">
        <v>63</v>
      </c>
      <c r="L153" s="17">
        <v>150</v>
      </c>
      <c r="M153" s="17">
        <v>32</v>
      </c>
      <c r="N153" s="17">
        <v>11714</v>
      </c>
      <c r="O153" s="17">
        <v>161386.065</v>
      </c>
    </row>
    <row r="154" spans="1:15">
      <c r="A154" s="151" t="s">
        <v>473</v>
      </c>
      <c r="B154" s="17">
        <v>26</v>
      </c>
      <c r="C154" s="17">
        <v>0</v>
      </c>
      <c r="D154" s="17">
        <v>68</v>
      </c>
      <c r="E154" s="17">
        <v>75</v>
      </c>
      <c r="F154" s="17">
        <v>36</v>
      </c>
      <c r="G154" s="17">
        <v>77</v>
      </c>
      <c r="H154" s="17">
        <v>29</v>
      </c>
      <c r="I154" s="17">
        <v>4</v>
      </c>
      <c r="J154" s="17">
        <v>0</v>
      </c>
      <c r="K154" s="17">
        <v>128</v>
      </c>
      <c r="L154" s="17">
        <v>287</v>
      </c>
      <c r="M154" s="17">
        <v>69</v>
      </c>
      <c r="N154" s="17">
        <v>24597</v>
      </c>
      <c r="O154" s="17">
        <v>350580.32500000001</v>
      </c>
    </row>
    <row r="155" spans="1:15" ht="18.75" customHeight="1">
      <c r="A155" s="145" t="s">
        <v>474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</row>
    <row r="156" spans="1:15">
      <c r="A156" s="151" t="s">
        <v>475</v>
      </c>
      <c r="B156" s="17">
        <v>11</v>
      </c>
      <c r="C156" s="17">
        <v>0</v>
      </c>
      <c r="D156" s="17">
        <v>9</v>
      </c>
      <c r="E156" s="17">
        <v>9</v>
      </c>
      <c r="F156" s="17">
        <v>8</v>
      </c>
      <c r="G156" s="17">
        <v>28</v>
      </c>
      <c r="H156" s="17">
        <v>13</v>
      </c>
      <c r="I156" s="17">
        <v>5</v>
      </c>
      <c r="J156" s="17">
        <v>0</v>
      </c>
      <c r="K156" s="17">
        <v>91</v>
      </c>
      <c r="L156" s="17">
        <v>131</v>
      </c>
      <c r="M156" s="17">
        <v>22</v>
      </c>
      <c r="N156" s="17">
        <v>8336</v>
      </c>
      <c r="O156" s="17">
        <v>192337.87299999999</v>
      </c>
    </row>
    <row r="157" spans="1:15">
      <c r="A157" s="151" t="s">
        <v>476</v>
      </c>
      <c r="B157" s="17">
        <v>23</v>
      </c>
      <c r="C157" s="17">
        <v>0</v>
      </c>
      <c r="D157" s="17">
        <v>7</v>
      </c>
      <c r="E157" s="17">
        <v>69</v>
      </c>
      <c r="F157" s="17">
        <v>18</v>
      </c>
      <c r="G157" s="17">
        <v>39</v>
      </c>
      <c r="H157" s="17">
        <v>25</v>
      </c>
      <c r="I157" s="17" t="s">
        <v>973</v>
      </c>
      <c r="J157" s="17">
        <v>0</v>
      </c>
      <c r="K157" s="17">
        <v>134</v>
      </c>
      <c r="L157" s="17">
        <v>207</v>
      </c>
      <c r="M157" s="17">
        <v>91</v>
      </c>
      <c r="N157" s="17">
        <v>30560</v>
      </c>
      <c r="O157" s="17">
        <v>324416.22700000001</v>
      </c>
    </row>
    <row r="158" spans="1:15">
      <c r="A158" s="151" t="s">
        <v>477</v>
      </c>
      <c r="B158" s="17">
        <v>10</v>
      </c>
      <c r="C158" s="17">
        <v>0</v>
      </c>
      <c r="D158" s="17" t="s">
        <v>973</v>
      </c>
      <c r="E158" s="17">
        <v>13</v>
      </c>
      <c r="F158" s="17">
        <v>5</v>
      </c>
      <c r="G158" s="17">
        <v>8</v>
      </c>
      <c r="H158" s="17">
        <v>4</v>
      </c>
      <c r="I158" s="17" t="s">
        <v>973</v>
      </c>
      <c r="J158" s="17">
        <v>0</v>
      </c>
      <c r="K158" s="17">
        <v>17</v>
      </c>
      <c r="L158" s="17">
        <v>36</v>
      </c>
      <c r="M158" s="17">
        <v>19</v>
      </c>
      <c r="N158" s="17">
        <v>5690</v>
      </c>
      <c r="O158" s="17">
        <v>59760.364999999998</v>
      </c>
    </row>
    <row r="159" spans="1:15">
      <c r="A159" s="151" t="s">
        <v>478</v>
      </c>
      <c r="B159" s="17" t="s">
        <v>973</v>
      </c>
      <c r="C159" s="17">
        <v>0</v>
      </c>
      <c r="D159" s="17">
        <v>6</v>
      </c>
      <c r="E159" s="17">
        <v>12</v>
      </c>
      <c r="F159" s="17">
        <v>8</v>
      </c>
      <c r="G159" s="17">
        <v>9</v>
      </c>
      <c r="H159" s="17" t="s">
        <v>973</v>
      </c>
      <c r="I159" s="17" t="s">
        <v>973</v>
      </c>
      <c r="J159" s="17">
        <v>0</v>
      </c>
      <c r="K159" s="17">
        <v>23</v>
      </c>
      <c r="L159" s="17">
        <v>31</v>
      </c>
      <c r="M159" s="17">
        <v>17</v>
      </c>
      <c r="N159" s="17">
        <v>5743</v>
      </c>
      <c r="O159" s="17">
        <v>58062.502</v>
      </c>
    </row>
    <row r="160" spans="1:15">
      <c r="A160" s="151" t="s">
        <v>479</v>
      </c>
      <c r="B160" s="17">
        <v>58</v>
      </c>
      <c r="C160" s="17">
        <v>0</v>
      </c>
      <c r="D160" s="17">
        <v>80</v>
      </c>
      <c r="E160" s="17">
        <v>152</v>
      </c>
      <c r="F160" s="17">
        <v>20</v>
      </c>
      <c r="G160" s="17">
        <v>65</v>
      </c>
      <c r="H160" s="17">
        <v>43</v>
      </c>
      <c r="I160" s="17" t="s">
        <v>973</v>
      </c>
      <c r="J160" s="17">
        <v>0</v>
      </c>
      <c r="K160" s="17">
        <v>305</v>
      </c>
      <c r="L160" s="17">
        <v>473</v>
      </c>
      <c r="M160" s="17">
        <v>169</v>
      </c>
      <c r="N160" s="17">
        <v>60294</v>
      </c>
      <c r="O160" s="17">
        <v>713049.71499999997</v>
      </c>
    </row>
    <row r="161" spans="1:15">
      <c r="A161" s="151" t="s">
        <v>480</v>
      </c>
      <c r="B161" s="17" t="s">
        <v>973</v>
      </c>
      <c r="C161" s="17">
        <v>0</v>
      </c>
      <c r="D161" s="17" t="s">
        <v>973</v>
      </c>
      <c r="E161" s="17">
        <v>12</v>
      </c>
      <c r="F161" s="17">
        <v>0</v>
      </c>
      <c r="G161" s="17">
        <v>5</v>
      </c>
      <c r="H161" s="17">
        <v>0</v>
      </c>
      <c r="I161" s="17">
        <v>0</v>
      </c>
      <c r="J161" s="17">
        <v>0</v>
      </c>
      <c r="K161" s="17">
        <v>35</v>
      </c>
      <c r="L161" s="17">
        <v>42</v>
      </c>
      <c r="M161" s="17">
        <v>7</v>
      </c>
      <c r="N161" s="17">
        <v>2495</v>
      </c>
      <c r="O161" s="17">
        <v>62022.159</v>
      </c>
    </row>
    <row r="162" spans="1:15">
      <c r="A162" s="151" t="s">
        <v>481</v>
      </c>
      <c r="B162" s="17" t="s">
        <v>973</v>
      </c>
      <c r="C162" s="17">
        <v>0</v>
      </c>
      <c r="D162" s="17" t="s">
        <v>973</v>
      </c>
      <c r="E162" s="17">
        <v>17</v>
      </c>
      <c r="F162" s="17">
        <v>0</v>
      </c>
      <c r="G162" s="17">
        <v>9</v>
      </c>
      <c r="H162" s="17" t="s">
        <v>973</v>
      </c>
      <c r="I162" s="17">
        <v>0</v>
      </c>
      <c r="J162" s="17">
        <v>0</v>
      </c>
      <c r="K162" s="17">
        <v>23</v>
      </c>
      <c r="L162" s="17">
        <v>32</v>
      </c>
      <c r="M162" s="17">
        <v>10</v>
      </c>
      <c r="N162" s="17">
        <v>3294</v>
      </c>
      <c r="O162" s="17">
        <v>48935.906999999999</v>
      </c>
    </row>
    <row r="163" spans="1:15">
      <c r="A163" s="151" t="s">
        <v>482</v>
      </c>
      <c r="B163" s="17">
        <v>16</v>
      </c>
      <c r="C163" s="17">
        <v>0</v>
      </c>
      <c r="D163" s="17">
        <v>36</v>
      </c>
      <c r="E163" s="17">
        <v>100</v>
      </c>
      <c r="F163" s="17">
        <v>5</v>
      </c>
      <c r="G163" s="17">
        <v>40</v>
      </c>
      <c r="H163" s="17">
        <v>17</v>
      </c>
      <c r="I163" s="17">
        <v>4</v>
      </c>
      <c r="J163" s="17">
        <v>0</v>
      </c>
      <c r="K163" s="17">
        <v>98</v>
      </c>
      <c r="L163" s="17">
        <v>144</v>
      </c>
      <c r="M163" s="17">
        <v>69</v>
      </c>
      <c r="N163" s="17">
        <v>25336</v>
      </c>
      <c r="O163" s="17">
        <v>251572.364</v>
      </c>
    </row>
    <row r="164" spans="1:15">
      <c r="A164" s="151" t="s">
        <v>483</v>
      </c>
      <c r="B164" s="17">
        <v>0</v>
      </c>
      <c r="C164" s="17">
        <v>0</v>
      </c>
      <c r="D164" s="17">
        <v>5</v>
      </c>
      <c r="E164" s="17">
        <v>19</v>
      </c>
      <c r="F164" s="17">
        <v>0</v>
      </c>
      <c r="G164" s="17">
        <v>6</v>
      </c>
      <c r="H164" s="17" t="s">
        <v>973</v>
      </c>
      <c r="I164" s="17" t="s">
        <v>973</v>
      </c>
      <c r="J164" s="17">
        <v>0</v>
      </c>
      <c r="K164" s="17">
        <v>14</v>
      </c>
      <c r="L164" s="17">
        <v>22</v>
      </c>
      <c r="M164" s="17" t="s">
        <v>973</v>
      </c>
      <c r="N164" s="17">
        <v>1034</v>
      </c>
      <c r="O164" s="17">
        <v>31747.823</v>
      </c>
    </row>
    <row r="165" spans="1:15">
      <c r="A165" s="151" t="s">
        <v>484</v>
      </c>
      <c r="B165" s="17" t="s">
        <v>973</v>
      </c>
      <c r="C165" s="17">
        <v>0</v>
      </c>
      <c r="D165" s="17">
        <v>0</v>
      </c>
      <c r="E165" s="17">
        <v>8</v>
      </c>
      <c r="F165" s="17">
        <v>0</v>
      </c>
      <c r="G165" s="17">
        <v>6</v>
      </c>
      <c r="H165" s="17" t="s">
        <v>973</v>
      </c>
      <c r="I165" s="17">
        <v>0</v>
      </c>
      <c r="J165" s="17">
        <v>0</v>
      </c>
      <c r="K165" s="17">
        <v>20</v>
      </c>
      <c r="L165" s="17">
        <v>26</v>
      </c>
      <c r="M165" s="17">
        <v>11</v>
      </c>
      <c r="N165" s="17">
        <v>3367</v>
      </c>
      <c r="O165" s="17">
        <v>43630.726999999999</v>
      </c>
    </row>
    <row r="166" spans="1:15">
      <c r="A166" s="151" t="s">
        <v>485</v>
      </c>
      <c r="B166" s="17" t="s">
        <v>973</v>
      </c>
      <c r="C166" s="17">
        <v>0</v>
      </c>
      <c r="D166" s="17">
        <v>0</v>
      </c>
      <c r="E166" s="17">
        <v>6</v>
      </c>
      <c r="F166" s="17" t="s">
        <v>973</v>
      </c>
      <c r="G166" s="17">
        <v>4</v>
      </c>
      <c r="H166" s="17" t="s">
        <v>973</v>
      </c>
      <c r="I166" s="17" t="s">
        <v>973</v>
      </c>
      <c r="J166" s="17">
        <v>0</v>
      </c>
      <c r="K166" s="17">
        <v>18</v>
      </c>
      <c r="L166" s="17">
        <v>22</v>
      </c>
      <c r="M166" s="17">
        <v>5</v>
      </c>
      <c r="N166" s="17">
        <v>1666</v>
      </c>
      <c r="O166" s="17">
        <v>37139.781999999999</v>
      </c>
    </row>
    <row r="167" spans="1:15">
      <c r="A167" s="151" t="s">
        <v>486</v>
      </c>
      <c r="B167" s="17">
        <v>206</v>
      </c>
      <c r="C167" s="17" t="s">
        <v>973</v>
      </c>
      <c r="D167" s="17">
        <v>220</v>
      </c>
      <c r="E167" s="17">
        <v>395</v>
      </c>
      <c r="F167" s="17">
        <v>322</v>
      </c>
      <c r="G167" s="17">
        <v>469</v>
      </c>
      <c r="H167" s="17">
        <v>282</v>
      </c>
      <c r="I167" s="17">
        <v>51</v>
      </c>
      <c r="J167" s="17" t="s">
        <v>973</v>
      </c>
      <c r="K167" s="17">
        <v>1808</v>
      </c>
      <c r="L167" s="17">
        <v>1943</v>
      </c>
      <c r="M167" s="17">
        <v>649</v>
      </c>
      <c r="N167" s="17">
        <v>217746</v>
      </c>
      <c r="O167" s="17">
        <v>3709623.8560000001</v>
      </c>
    </row>
    <row r="168" spans="1:15">
      <c r="A168" s="151" t="s">
        <v>487</v>
      </c>
      <c r="B168" s="17" t="s">
        <v>973</v>
      </c>
      <c r="C168" s="17">
        <v>0</v>
      </c>
      <c r="D168" s="17" t="s">
        <v>973</v>
      </c>
      <c r="E168" s="17">
        <v>20</v>
      </c>
      <c r="F168" s="17">
        <v>0</v>
      </c>
      <c r="G168" s="17">
        <v>17</v>
      </c>
      <c r="H168" s="17" t="s">
        <v>973</v>
      </c>
      <c r="I168" s="17" t="s">
        <v>973</v>
      </c>
      <c r="J168" s="17">
        <v>0</v>
      </c>
      <c r="K168" s="17">
        <v>25</v>
      </c>
      <c r="L168" s="17">
        <v>41</v>
      </c>
      <c r="M168" s="17">
        <v>12</v>
      </c>
      <c r="N168" s="17">
        <v>3972</v>
      </c>
      <c r="O168" s="17">
        <v>64195.864999999998</v>
      </c>
    </row>
    <row r="169" spans="1:15">
      <c r="A169" s="151" t="s">
        <v>488</v>
      </c>
      <c r="B169" s="17">
        <v>8</v>
      </c>
      <c r="C169" s="17">
        <v>0</v>
      </c>
      <c r="D169" s="17">
        <v>4</v>
      </c>
      <c r="E169" s="17">
        <v>15</v>
      </c>
      <c r="F169" s="17" t="s">
        <v>973</v>
      </c>
      <c r="G169" s="17">
        <v>11</v>
      </c>
      <c r="H169" s="17" t="s">
        <v>973</v>
      </c>
      <c r="I169" s="17" t="s">
        <v>973</v>
      </c>
      <c r="J169" s="17">
        <v>0</v>
      </c>
      <c r="K169" s="17">
        <v>16</v>
      </c>
      <c r="L169" s="17">
        <v>32</v>
      </c>
      <c r="M169" s="17">
        <v>11</v>
      </c>
      <c r="N169" s="17">
        <v>3559</v>
      </c>
      <c r="O169" s="17">
        <v>48650.786999999997</v>
      </c>
    </row>
    <row r="170" spans="1:15">
      <c r="A170" s="151" t="s">
        <v>489</v>
      </c>
      <c r="B170" s="17" t="s">
        <v>973</v>
      </c>
      <c r="C170" s="17">
        <v>0</v>
      </c>
      <c r="D170" s="17" t="s">
        <v>973</v>
      </c>
      <c r="E170" s="17">
        <v>28</v>
      </c>
      <c r="F170" s="17">
        <v>0</v>
      </c>
      <c r="G170" s="17">
        <v>8</v>
      </c>
      <c r="H170" s="17">
        <v>7</v>
      </c>
      <c r="I170" s="17" t="s">
        <v>973</v>
      </c>
      <c r="J170" s="17">
        <v>0</v>
      </c>
      <c r="K170" s="17">
        <v>22</v>
      </c>
      <c r="L170" s="17">
        <v>36</v>
      </c>
      <c r="M170" s="17">
        <v>20</v>
      </c>
      <c r="N170" s="17">
        <v>6821</v>
      </c>
      <c r="O170" s="17">
        <v>59818.021999999997</v>
      </c>
    </row>
    <row r="171" spans="1:15">
      <c r="A171" s="151" t="s">
        <v>490</v>
      </c>
      <c r="B171" s="17">
        <v>17</v>
      </c>
      <c r="C171" s="17">
        <v>0</v>
      </c>
      <c r="D171" s="17">
        <v>18</v>
      </c>
      <c r="E171" s="17">
        <v>35</v>
      </c>
      <c r="F171" s="17">
        <v>21</v>
      </c>
      <c r="G171" s="17">
        <v>59</v>
      </c>
      <c r="H171" s="17">
        <v>13</v>
      </c>
      <c r="I171" s="17">
        <v>6</v>
      </c>
      <c r="J171" s="17">
        <v>0</v>
      </c>
      <c r="K171" s="17">
        <v>92</v>
      </c>
      <c r="L171" s="17">
        <v>133</v>
      </c>
      <c r="M171" s="17">
        <v>36</v>
      </c>
      <c r="N171" s="17">
        <v>12593</v>
      </c>
      <c r="O171" s="17">
        <v>223695.511</v>
      </c>
    </row>
    <row r="172" spans="1:15">
      <c r="A172" s="151" t="s">
        <v>491</v>
      </c>
      <c r="B172" s="17">
        <v>4</v>
      </c>
      <c r="C172" s="17">
        <v>0</v>
      </c>
      <c r="D172" s="17">
        <v>0</v>
      </c>
      <c r="E172" s="17">
        <v>17</v>
      </c>
      <c r="F172" s="17">
        <v>0</v>
      </c>
      <c r="G172" s="17">
        <v>4</v>
      </c>
      <c r="H172" s="17" t="s">
        <v>973</v>
      </c>
      <c r="I172" s="17">
        <v>0</v>
      </c>
      <c r="J172" s="17">
        <v>0</v>
      </c>
      <c r="K172" s="17">
        <v>9</v>
      </c>
      <c r="L172" s="17">
        <v>22</v>
      </c>
      <c r="M172" s="17">
        <v>9</v>
      </c>
      <c r="N172" s="17">
        <v>3127</v>
      </c>
      <c r="O172" s="17">
        <v>28482.405999999999</v>
      </c>
    </row>
    <row r="173" spans="1:15">
      <c r="A173" s="151" t="s">
        <v>492</v>
      </c>
      <c r="B173" s="17">
        <v>5</v>
      </c>
      <c r="C173" s="17">
        <v>0</v>
      </c>
      <c r="D173" s="17">
        <v>7</v>
      </c>
      <c r="E173" s="17">
        <v>59</v>
      </c>
      <c r="F173" s="17">
        <v>7</v>
      </c>
      <c r="G173" s="17">
        <v>29</v>
      </c>
      <c r="H173" s="17">
        <v>15</v>
      </c>
      <c r="I173" s="17">
        <v>6</v>
      </c>
      <c r="J173" s="17">
        <v>0</v>
      </c>
      <c r="K173" s="17">
        <v>139</v>
      </c>
      <c r="L173" s="17">
        <v>210</v>
      </c>
      <c r="M173" s="17">
        <v>30</v>
      </c>
      <c r="N173" s="17">
        <v>10106</v>
      </c>
      <c r="O173" s="17">
        <v>275409.89199999999</v>
      </c>
    </row>
    <row r="174" spans="1:15">
      <c r="A174" s="151" t="s">
        <v>493</v>
      </c>
      <c r="B174" s="17">
        <v>14</v>
      </c>
      <c r="C174" s="17">
        <v>0</v>
      </c>
      <c r="D174" s="17">
        <v>28</v>
      </c>
      <c r="E174" s="17">
        <v>25</v>
      </c>
      <c r="F174" s="17">
        <v>19</v>
      </c>
      <c r="G174" s="17">
        <v>55</v>
      </c>
      <c r="H174" s="17">
        <v>22</v>
      </c>
      <c r="I174" s="17" t="s">
        <v>973</v>
      </c>
      <c r="J174" s="17">
        <v>0</v>
      </c>
      <c r="K174" s="17">
        <v>101</v>
      </c>
      <c r="L174" s="17">
        <v>134</v>
      </c>
      <c r="M174" s="17">
        <v>39</v>
      </c>
      <c r="N174" s="17">
        <v>14018</v>
      </c>
      <c r="O174" s="17">
        <v>229934.894</v>
      </c>
    </row>
    <row r="175" spans="1:15">
      <c r="A175" s="151" t="s">
        <v>494</v>
      </c>
      <c r="B175" s="17">
        <v>18</v>
      </c>
      <c r="C175" s="17">
        <v>0</v>
      </c>
      <c r="D175" s="17">
        <v>22</v>
      </c>
      <c r="E175" s="17">
        <v>83</v>
      </c>
      <c r="F175" s="17" t="s">
        <v>973</v>
      </c>
      <c r="G175" s="17">
        <v>71</v>
      </c>
      <c r="H175" s="17">
        <v>20</v>
      </c>
      <c r="I175" s="17">
        <v>4</v>
      </c>
      <c r="J175" s="17">
        <v>0</v>
      </c>
      <c r="K175" s="17">
        <v>132</v>
      </c>
      <c r="L175" s="17">
        <v>215</v>
      </c>
      <c r="M175" s="17">
        <v>47</v>
      </c>
      <c r="N175" s="17">
        <v>14424</v>
      </c>
      <c r="O175" s="17">
        <v>302942.90600000002</v>
      </c>
    </row>
    <row r="176" spans="1:15">
      <c r="A176" s="151" t="s">
        <v>495</v>
      </c>
      <c r="B176" s="17">
        <v>6</v>
      </c>
      <c r="C176" s="17" t="s">
        <v>973</v>
      </c>
      <c r="D176" s="17">
        <v>5</v>
      </c>
      <c r="E176" s="17">
        <v>8</v>
      </c>
      <c r="F176" s="17" t="s">
        <v>973</v>
      </c>
      <c r="G176" s="17">
        <v>13</v>
      </c>
      <c r="H176" s="17">
        <v>4</v>
      </c>
      <c r="I176" s="17" t="s">
        <v>973</v>
      </c>
      <c r="J176" s="17">
        <v>0</v>
      </c>
      <c r="K176" s="17">
        <v>30</v>
      </c>
      <c r="L176" s="17">
        <v>51</v>
      </c>
      <c r="M176" s="17">
        <v>17</v>
      </c>
      <c r="N176" s="17">
        <v>6227</v>
      </c>
      <c r="O176" s="17">
        <v>77168.827999999994</v>
      </c>
    </row>
    <row r="177" spans="1:15">
      <c r="A177" s="151" t="s">
        <v>496</v>
      </c>
      <c r="B177" s="17">
        <v>6</v>
      </c>
      <c r="C177" s="17">
        <v>0</v>
      </c>
      <c r="D177" s="17">
        <v>20</v>
      </c>
      <c r="E177" s="17">
        <v>30</v>
      </c>
      <c r="F177" s="17" t="s">
        <v>973</v>
      </c>
      <c r="G177" s="17">
        <v>9</v>
      </c>
      <c r="H177" s="17" t="s">
        <v>973</v>
      </c>
      <c r="I177" s="17">
        <v>0</v>
      </c>
      <c r="J177" s="17">
        <v>0</v>
      </c>
      <c r="K177" s="17">
        <v>49</v>
      </c>
      <c r="L177" s="17">
        <v>68</v>
      </c>
      <c r="M177" s="17">
        <v>20</v>
      </c>
      <c r="N177" s="17">
        <v>6596</v>
      </c>
      <c r="O177" s="17">
        <v>103150.86199999999</v>
      </c>
    </row>
    <row r="178" spans="1:15">
      <c r="A178" s="151" t="s">
        <v>497</v>
      </c>
      <c r="B178" s="17" t="s">
        <v>973</v>
      </c>
      <c r="C178" s="17">
        <v>0</v>
      </c>
      <c r="D178" s="17">
        <v>7</v>
      </c>
      <c r="E178" s="17">
        <v>46</v>
      </c>
      <c r="F178" s="17" t="s">
        <v>973</v>
      </c>
      <c r="G178" s="17">
        <v>22</v>
      </c>
      <c r="H178" s="17">
        <v>11</v>
      </c>
      <c r="I178" s="17" t="s">
        <v>973</v>
      </c>
      <c r="J178" s="17">
        <v>0</v>
      </c>
      <c r="K178" s="17">
        <v>101</v>
      </c>
      <c r="L178" s="17">
        <v>119</v>
      </c>
      <c r="M178" s="17">
        <v>33</v>
      </c>
      <c r="N178" s="17">
        <v>11556</v>
      </c>
      <c r="O178" s="17">
        <v>194270.984</v>
      </c>
    </row>
    <row r="179" spans="1:15">
      <c r="A179" s="151" t="s">
        <v>498</v>
      </c>
      <c r="B179" s="17">
        <v>14</v>
      </c>
      <c r="C179" s="17">
        <v>0</v>
      </c>
      <c r="D179" s="17" t="s">
        <v>973</v>
      </c>
      <c r="E179" s="17">
        <v>57</v>
      </c>
      <c r="F179" s="17" t="s">
        <v>973</v>
      </c>
      <c r="G179" s="17">
        <v>39</v>
      </c>
      <c r="H179" s="17">
        <v>13</v>
      </c>
      <c r="I179" s="17" t="s">
        <v>973</v>
      </c>
      <c r="J179" s="17">
        <v>0</v>
      </c>
      <c r="K179" s="17">
        <v>100</v>
      </c>
      <c r="L179" s="17">
        <v>132</v>
      </c>
      <c r="M179" s="17">
        <v>54</v>
      </c>
      <c r="N179" s="17">
        <v>16880</v>
      </c>
      <c r="O179" s="17">
        <v>224988.13</v>
      </c>
    </row>
    <row r="180" spans="1:15">
      <c r="A180" s="151" t="s">
        <v>499</v>
      </c>
      <c r="B180" s="17">
        <v>6</v>
      </c>
      <c r="C180" s="17">
        <v>0</v>
      </c>
      <c r="D180" s="17" t="s">
        <v>973</v>
      </c>
      <c r="E180" s="17">
        <v>15</v>
      </c>
      <c r="F180" s="17" t="s">
        <v>973</v>
      </c>
      <c r="G180" s="17">
        <v>8</v>
      </c>
      <c r="H180" s="17">
        <v>4</v>
      </c>
      <c r="I180" s="17" t="s">
        <v>973</v>
      </c>
      <c r="J180" s="17">
        <v>0</v>
      </c>
      <c r="K180" s="17">
        <v>49</v>
      </c>
      <c r="L180" s="17">
        <v>49</v>
      </c>
      <c r="M180" s="17">
        <v>9</v>
      </c>
      <c r="N180" s="17">
        <v>3115</v>
      </c>
      <c r="O180" s="17">
        <v>90316.043000000005</v>
      </c>
    </row>
    <row r="181" spans="1:15">
      <c r="A181" s="151" t="s">
        <v>500</v>
      </c>
      <c r="B181" s="17" t="s">
        <v>973</v>
      </c>
      <c r="C181" s="17">
        <v>0</v>
      </c>
      <c r="D181" s="17" t="s">
        <v>973</v>
      </c>
      <c r="E181" s="17">
        <v>16</v>
      </c>
      <c r="F181" s="17" t="s">
        <v>973</v>
      </c>
      <c r="G181" s="17">
        <v>6</v>
      </c>
      <c r="H181" s="17">
        <v>6</v>
      </c>
      <c r="I181" s="17" t="s">
        <v>973</v>
      </c>
      <c r="J181" s="17">
        <v>0</v>
      </c>
      <c r="K181" s="17">
        <v>35</v>
      </c>
      <c r="L181" s="17">
        <v>46</v>
      </c>
      <c r="M181" s="17">
        <v>12</v>
      </c>
      <c r="N181" s="17">
        <v>4134</v>
      </c>
      <c r="O181" s="17">
        <v>74466.184999999998</v>
      </c>
    </row>
    <row r="182" spans="1:15">
      <c r="A182" s="151" t="s">
        <v>501</v>
      </c>
      <c r="B182" s="17">
        <v>13</v>
      </c>
      <c r="C182" s="17">
        <v>0</v>
      </c>
      <c r="D182" s="17">
        <v>35</v>
      </c>
      <c r="E182" s="17">
        <v>37</v>
      </c>
      <c r="F182" s="17">
        <v>38</v>
      </c>
      <c r="G182" s="17">
        <v>61</v>
      </c>
      <c r="H182" s="17">
        <v>46</v>
      </c>
      <c r="I182" s="17">
        <v>7</v>
      </c>
      <c r="J182" s="17">
        <v>0</v>
      </c>
      <c r="K182" s="17">
        <v>204</v>
      </c>
      <c r="L182" s="17">
        <v>278</v>
      </c>
      <c r="M182" s="17">
        <v>67</v>
      </c>
      <c r="N182" s="17">
        <v>23644</v>
      </c>
      <c r="O182" s="17">
        <v>430111.03700000001</v>
      </c>
    </row>
    <row r="183" spans="1:15">
      <c r="A183" s="151" t="s">
        <v>502</v>
      </c>
      <c r="B183" s="17" t="s">
        <v>973</v>
      </c>
      <c r="C183" s="17">
        <v>0</v>
      </c>
      <c r="D183" s="17">
        <v>6</v>
      </c>
      <c r="E183" s="17">
        <v>18</v>
      </c>
      <c r="F183" s="17" t="s">
        <v>973</v>
      </c>
      <c r="G183" s="17">
        <v>11</v>
      </c>
      <c r="H183" s="17">
        <v>0</v>
      </c>
      <c r="I183" s="17" t="s">
        <v>973</v>
      </c>
      <c r="J183" s="17">
        <v>0</v>
      </c>
      <c r="K183" s="17">
        <v>41</v>
      </c>
      <c r="L183" s="17">
        <v>51</v>
      </c>
      <c r="M183" s="17">
        <v>10</v>
      </c>
      <c r="N183" s="17">
        <v>2706</v>
      </c>
      <c r="O183" s="17">
        <v>79805.538</v>
      </c>
    </row>
    <row r="184" spans="1:15">
      <c r="A184" s="151" t="s">
        <v>503</v>
      </c>
      <c r="B184" s="17">
        <v>15</v>
      </c>
      <c r="C184" s="17" t="s">
        <v>973</v>
      </c>
      <c r="D184" s="17">
        <v>34</v>
      </c>
      <c r="E184" s="17">
        <v>11</v>
      </c>
      <c r="F184" s="17">
        <v>32</v>
      </c>
      <c r="G184" s="17">
        <v>44</v>
      </c>
      <c r="H184" s="17">
        <v>18</v>
      </c>
      <c r="I184" s="17" t="s">
        <v>973</v>
      </c>
      <c r="J184" s="17">
        <v>0</v>
      </c>
      <c r="K184" s="17">
        <v>100</v>
      </c>
      <c r="L184" s="17">
        <v>179</v>
      </c>
      <c r="M184" s="17">
        <v>45</v>
      </c>
      <c r="N184" s="17">
        <v>16325</v>
      </c>
      <c r="O184" s="17">
        <v>239753.022</v>
      </c>
    </row>
    <row r="185" spans="1:15">
      <c r="A185" s="151" t="s">
        <v>504</v>
      </c>
      <c r="B185" s="17">
        <v>4</v>
      </c>
      <c r="C185" s="17">
        <v>0</v>
      </c>
      <c r="D185" s="17" t="s">
        <v>973</v>
      </c>
      <c r="E185" s="17">
        <v>51</v>
      </c>
      <c r="F185" s="17">
        <v>4</v>
      </c>
      <c r="G185" s="17">
        <v>28</v>
      </c>
      <c r="H185" s="17">
        <v>14</v>
      </c>
      <c r="I185" s="17" t="s">
        <v>973</v>
      </c>
      <c r="J185" s="17">
        <v>0</v>
      </c>
      <c r="K185" s="17">
        <v>45</v>
      </c>
      <c r="L185" s="17">
        <v>102</v>
      </c>
      <c r="M185" s="17">
        <v>35</v>
      </c>
      <c r="N185" s="17">
        <v>12264</v>
      </c>
      <c r="O185" s="17">
        <v>125806.128</v>
      </c>
    </row>
    <row r="186" spans="1:15">
      <c r="A186" s="151" t="s">
        <v>505</v>
      </c>
      <c r="B186" s="17">
        <v>20</v>
      </c>
      <c r="C186" s="17">
        <v>0</v>
      </c>
      <c r="D186" s="17">
        <v>22</v>
      </c>
      <c r="E186" s="17">
        <v>123</v>
      </c>
      <c r="F186" s="17">
        <v>14</v>
      </c>
      <c r="G186" s="17">
        <v>68</v>
      </c>
      <c r="H186" s="17">
        <v>35</v>
      </c>
      <c r="I186" s="17">
        <v>7</v>
      </c>
      <c r="J186" s="17">
        <v>0</v>
      </c>
      <c r="K186" s="17">
        <v>209</v>
      </c>
      <c r="L186" s="17">
        <v>259</v>
      </c>
      <c r="M186" s="17">
        <v>96</v>
      </c>
      <c r="N186" s="17">
        <v>34171</v>
      </c>
      <c r="O186" s="17">
        <v>458582.37</v>
      </c>
    </row>
    <row r="187" spans="1:15">
      <c r="A187" s="151" t="s">
        <v>506</v>
      </c>
      <c r="B187" s="17">
        <v>5</v>
      </c>
      <c r="C187" s="17">
        <v>0</v>
      </c>
      <c r="D187" s="17" t="s">
        <v>973</v>
      </c>
      <c r="E187" s="17">
        <v>29</v>
      </c>
      <c r="F187" s="17" t="s">
        <v>973</v>
      </c>
      <c r="G187" s="17">
        <v>6</v>
      </c>
      <c r="H187" s="17">
        <v>0</v>
      </c>
      <c r="I187" s="17" t="s">
        <v>973</v>
      </c>
      <c r="J187" s="17">
        <v>0</v>
      </c>
      <c r="K187" s="17">
        <v>16</v>
      </c>
      <c r="L187" s="17">
        <v>29</v>
      </c>
      <c r="M187" s="17">
        <v>9</v>
      </c>
      <c r="N187" s="17">
        <v>3297</v>
      </c>
      <c r="O187" s="17">
        <v>45724.834000000003</v>
      </c>
    </row>
    <row r="188" spans="1:15">
      <c r="A188" s="151" t="s">
        <v>507</v>
      </c>
      <c r="B188" s="17" t="s">
        <v>973</v>
      </c>
      <c r="C188" s="17" t="s">
        <v>973</v>
      </c>
      <c r="D188" s="17" t="s">
        <v>973</v>
      </c>
      <c r="E188" s="17">
        <v>9</v>
      </c>
      <c r="F188" s="17">
        <v>6</v>
      </c>
      <c r="G188" s="17">
        <v>26</v>
      </c>
      <c r="H188" s="17">
        <v>10</v>
      </c>
      <c r="I188" s="17">
        <v>5</v>
      </c>
      <c r="J188" s="17">
        <v>0</v>
      </c>
      <c r="K188" s="17">
        <v>85</v>
      </c>
      <c r="L188" s="17">
        <v>115</v>
      </c>
      <c r="M188" s="17">
        <v>27</v>
      </c>
      <c r="N188" s="17">
        <v>9681</v>
      </c>
      <c r="O188" s="17">
        <v>174501.86600000001</v>
      </c>
    </row>
    <row r="189" spans="1:15">
      <c r="A189" s="151" t="s">
        <v>508</v>
      </c>
      <c r="B189" s="17">
        <v>17</v>
      </c>
      <c r="C189" s="17">
        <v>0</v>
      </c>
      <c r="D189" s="17">
        <v>0</v>
      </c>
      <c r="E189" s="17">
        <v>22</v>
      </c>
      <c r="F189" s="17">
        <v>0</v>
      </c>
      <c r="G189" s="17">
        <v>8</v>
      </c>
      <c r="H189" s="17" t="s">
        <v>973</v>
      </c>
      <c r="I189" s="17">
        <v>6</v>
      </c>
      <c r="J189" s="17" t="s">
        <v>973</v>
      </c>
      <c r="K189" s="17">
        <v>24</v>
      </c>
      <c r="L189" s="17">
        <v>39</v>
      </c>
      <c r="M189" s="17">
        <v>18</v>
      </c>
      <c r="N189" s="17">
        <v>6961</v>
      </c>
      <c r="O189" s="17">
        <v>80603.088000000003</v>
      </c>
    </row>
    <row r="190" spans="1:15">
      <c r="A190" s="151" t="s">
        <v>509</v>
      </c>
      <c r="B190" s="17" t="s">
        <v>973</v>
      </c>
      <c r="C190" s="17">
        <v>0</v>
      </c>
      <c r="D190" s="17" t="s">
        <v>973</v>
      </c>
      <c r="E190" s="17" t="s">
        <v>973</v>
      </c>
      <c r="F190" s="17">
        <v>0</v>
      </c>
      <c r="G190" s="17">
        <v>7</v>
      </c>
      <c r="H190" s="17" t="s">
        <v>973</v>
      </c>
      <c r="I190" s="17">
        <v>0</v>
      </c>
      <c r="J190" s="17">
        <v>0</v>
      </c>
      <c r="K190" s="17">
        <v>22</v>
      </c>
      <c r="L190" s="17">
        <v>40</v>
      </c>
      <c r="M190" s="17">
        <v>18</v>
      </c>
      <c r="N190" s="17">
        <v>6608</v>
      </c>
      <c r="O190" s="17">
        <v>55327.000999999997</v>
      </c>
    </row>
    <row r="191" spans="1:15">
      <c r="A191" s="151" t="s">
        <v>510</v>
      </c>
      <c r="B191" s="17" t="s">
        <v>973</v>
      </c>
      <c r="C191" s="17">
        <v>0</v>
      </c>
      <c r="D191" s="17">
        <v>0</v>
      </c>
      <c r="E191" s="17">
        <v>8</v>
      </c>
      <c r="F191" s="17">
        <v>0</v>
      </c>
      <c r="G191" s="17">
        <v>8</v>
      </c>
      <c r="H191" s="17" t="s">
        <v>973</v>
      </c>
      <c r="I191" s="17" t="s">
        <v>973</v>
      </c>
      <c r="J191" s="17">
        <v>0</v>
      </c>
      <c r="K191" s="17">
        <v>31</v>
      </c>
      <c r="L191" s="17">
        <v>48</v>
      </c>
      <c r="M191" s="17">
        <v>5</v>
      </c>
      <c r="N191" s="17">
        <v>1786</v>
      </c>
      <c r="O191" s="17">
        <v>63065.582999999999</v>
      </c>
    </row>
    <row r="192" spans="1:15">
      <c r="A192" s="151" t="s">
        <v>511</v>
      </c>
      <c r="B192" s="17">
        <v>7</v>
      </c>
      <c r="C192" s="17">
        <v>0</v>
      </c>
      <c r="D192" s="17" t="s">
        <v>973</v>
      </c>
      <c r="E192" s="17">
        <v>22</v>
      </c>
      <c r="F192" s="17">
        <v>0</v>
      </c>
      <c r="G192" s="17">
        <v>15</v>
      </c>
      <c r="H192" s="17" t="s">
        <v>973</v>
      </c>
      <c r="I192" s="17" t="s">
        <v>973</v>
      </c>
      <c r="J192" s="17">
        <v>0</v>
      </c>
      <c r="K192" s="17">
        <v>20</v>
      </c>
      <c r="L192" s="17">
        <v>49</v>
      </c>
      <c r="M192" s="17">
        <v>20</v>
      </c>
      <c r="N192" s="17">
        <v>5631</v>
      </c>
      <c r="O192" s="17">
        <v>65124.743999999999</v>
      </c>
    </row>
    <row r="193" spans="1:15">
      <c r="A193" s="151" t="s">
        <v>512</v>
      </c>
      <c r="B193" s="17">
        <v>5</v>
      </c>
      <c r="C193" s="17" t="s">
        <v>973</v>
      </c>
      <c r="D193" s="17">
        <v>0</v>
      </c>
      <c r="E193" s="17">
        <v>37</v>
      </c>
      <c r="F193" s="17" t="s">
        <v>973</v>
      </c>
      <c r="G193" s="17">
        <v>10</v>
      </c>
      <c r="H193" s="17">
        <v>7</v>
      </c>
      <c r="I193" s="17">
        <v>0</v>
      </c>
      <c r="J193" s="17">
        <v>0</v>
      </c>
      <c r="K193" s="17">
        <v>48</v>
      </c>
      <c r="L193" s="17">
        <v>73</v>
      </c>
      <c r="M193" s="17">
        <v>19</v>
      </c>
      <c r="N193" s="17">
        <v>6729</v>
      </c>
      <c r="O193" s="17">
        <v>100781.421</v>
      </c>
    </row>
    <row r="194" spans="1:15">
      <c r="A194" s="151" t="s">
        <v>513</v>
      </c>
      <c r="B194" s="17">
        <v>8</v>
      </c>
      <c r="C194" s="17">
        <v>0</v>
      </c>
      <c r="D194" s="17" t="s">
        <v>973</v>
      </c>
      <c r="E194" s="17">
        <v>15</v>
      </c>
      <c r="F194" s="17" t="s">
        <v>973</v>
      </c>
      <c r="G194" s="17">
        <v>17</v>
      </c>
      <c r="H194" s="17">
        <v>9</v>
      </c>
      <c r="I194" s="17" t="s">
        <v>973</v>
      </c>
      <c r="J194" s="17">
        <v>0</v>
      </c>
      <c r="K194" s="17">
        <v>44</v>
      </c>
      <c r="L194" s="17">
        <v>57</v>
      </c>
      <c r="M194" s="17">
        <v>24</v>
      </c>
      <c r="N194" s="17">
        <v>8602</v>
      </c>
      <c r="O194" s="17">
        <v>105593.05100000001</v>
      </c>
    </row>
    <row r="195" spans="1:15">
      <c r="A195" s="151" t="s">
        <v>514</v>
      </c>
      <c r="B195" s="17" t="s">
        <v>973</v>
      </c>
      <c r="C195" s="17">
        <v>0</v>
      </c>
      <c r="D195" s="17" t="s">
        <v>973</v>
      </c>
      <c r="E195" s="17" t="s">
        <v>973</v>
      </c>
      <c r="F195" s="17" t="s">
        <v>973</v>
      </c>
      <c r="G195" s="17">
        <v>12</v>
      </c>
      <c r="H195" s="17">
        <v>4</v>
      </c>
      <c r="I195" s="17">
        <v>0</v>
      </c>
      <c r="J195" s="17">
        <v>0</v>
      </c>
      <c r="K195" s="17">
        <v>39</v>
      </c>
      <c r="L195" s="17">
        <v>42</v>
      </c>
      <c r="M195" s="17">
        <v>19</v>
      </c>
      <c r="N195" s="17">
        <v>6453</v>
      </c>
      <c r="O195" s="17">
        <v>80149.221000000005</v>
      </c>
    </row>
    <row r="196" spans="1:15">
      <c r="A196" s="151" t="s">
        <v>515</v>
      </c>
      <c r="B196" s="17">
        <v>32</v>
      </c>
      <c r="C196" s="17">
        <v>0</v>
      </c>
      <c r="D196" s="17">
        <v>46</v>
      </c>
      <c r="E196" s="17">
        <v>110</v>
      </c>
      <c r="F196" s="17">
        <v>21</v>
      </c>
      <c r="G196" s="17">
        <v>44</v>
      </c>
      <c r="H196" s="17">
        <v>26</v>
      </c>
      <c r="I196" s="17">
        <v>7</v>
      </c>
      <c r="J196" s="17">
        <v>0</v>
      </c>
      <c r="K196" s="17">
        <v>161</v>
      </c>
      <c r="L196" s="17">
        <v>256</v>
      </c>
      <c r="M196" s="17">
        <v>90</v>
      </c>
      <c r="N196" s="17">
        <v>31414</v>
      </c>
      <c r="O196" s="17">
        <v>393777.17200000002</v>
      </c>
    </row>
    <row r="197" spans="1:15">
      <c r="A197" s="151" t="s">
        <v>516</v>
      </c>
      <c r="B197" s="17">
        <v>6</v>
      </c>
      <c r="C197" s="17">
        <v>0</v>
      </c>
      <c r="D197" s="17" t="s">
        <v>973</v>
      </c>
      <c r="E197" s="17">
        <v>20</v>
      </c>
      <c r="F197" s="17" t="s">
        <v>973</v>
      </c>
      <c r="G197" s="17">
        <v>14</v>
      </c>
      <c r="H197" s="17" t="s">
        <v>973</v>
      </c>
      <c r="I197" s="17" t="s">
        <v>973</v>
      </c>
      <c r="J197" s="17">
        <v>0</v>
      </c>
      <c r="K197" s="17">
        <v>45</v>
      </c>
      <c r="L197" s="17">
        <v>63</v>
      </c>
      <c r="M197" s="17">
        <v>21</v>
      </c>
      <c r="N197" s="17">
        <v>4260</v>
      </c>
      <c r="O197" s="17">
        <v>97450.880999999994</v>
      </c>
    </row>
    <row r="198" spans="1:15">
      <c r="A198" s="151" t="s">
        <v>517</v>
      </c>
      <c r="B198" s="17">
        <v>29</v>
      </c>
      <c r="C198" s="17">
        <v>0</v>
      </c>
      <c r="D198" s="17">
        <v>46</v>
      </c>
      <c r="E198" s="17">
        <v>143</v>
      </c>
      <c r="F198" s="17">
        <v>17</v>
      </c>
      <c r="G198" s="17">
        <v>69</v>
      </c>
      <c r="H198" s="17">
        <v>26</v>
      </c>
      <c r="I198" s="17">
        <v>7</v>
      </c>
      <c r="J198" s="17">
        <v>0</v>
      </c>
      <c r="K198" s="17">
        <v>249</v>
      </c>
      <c r="L198" s="17">
        <v>313</v>
      </c>
      <c r="M198" s="17">
        <v>73</v>
      </c>
      <c r="N198" s="17">
        <v>26040</v>
      </c>
      <c r="O198" s="17">
        <v>513259.05900000001</v>
      </c>
    </row>
    <row r="199" spans="1:15">
      <c r="A199" s="151" t="s">
        <v>518</v>
      </c>
      <c r="B199" s="17">
        <v>10</v>
      </c>
      <c r="C199" s="17">
        <v>0</v>
      </c>
      <c r="D199" s="17">
        <v>13</v>
      </c>
      <c r="E199" s="17">
        <v>39</v>
      </c>
      <c r="F199" s="17">
        <v>5</v>
      </c>
      <c r="G199" s="17">
        <v>25</v>
      </c>
      <c r="H199" s="17">
        <v>13</v>
      </c>
      <c r="I199" s="17">
        <v>0</v>
      </c>
      <c r="J199" s="17">
        <v>0</v>
      </c>
      <c r="K199" s="17">
        <v>79</v>
      </c>
      <c r="L199" s="17">
        <v>91</v>
      </c>
      <c r="M199" s="17">
        <v>38</v>
      </c>
      <c r="N199" s="17">
        <v>12962</v>
      </c>
      <c r="O199" s="17">
        <v>169898.182</v>
      </c>
    </row>
    <row r="200" spans="1:15">
      <c r="A200" s="151" t="s">
        <v>519</v>
      </c>
      <c r="B200" s="17">
        <v>15</v>
      </c>
      <c r="C200" s="17">
        <v>0</v>
      </c>
      <c r="D200" s="17">
        <v>10</v>
      </c>
      <c r="E200" s="17">
        <v>42</v>
      </c>
      <c r="F200" s="17" t="s">
        <v>973</v>
      </c>
      <c r="G200" s="17">
        <v>23</v>
      </c>
      <c r="H200" s="17">
        <v>8</v>
      </c>
      <c r="I200" s="17">
        <v>6</v>
      </c>
      <c r="J200" s="17" t="s">
        <v>973</v>
      </c>
      <c r="K200" s="17">
        <v>57</v>
      </c>
      <c r="L200" s="17">
        <v>99</v>
      </c>
      <c r="M200" s="17">
        <v>17</v>
      </c>
      <c r="N200" s="17">
        <v>5676</v>
      </c>
      <c r="O200" s="17">
        <v>141915.386</v>
      </c>
    </row>
    <row r="201" spans="1:15">
      <c r="A201" s="151" t="s">
        <v>520</v>
      </c>
      <c r="B201" s="17">
        <v>8</v>
      </c>
      <c r="C201" s="17">
        <v>0</v>
      </c>
      <c r="D201" s="17">
        <v>13</v>
      </c>
      <c r="E201" s="17">
        <v>11</v>
      </c>
      <c r="F201" s="17" t="s">
        <v>973</v>
      </c>
      <c r="G201" s="17">
        <v>10</v>
      </c>
      <c r="H201" s="17">
        <v>7</v>
      </c>
      <c r="I201" s="17" t="s">
        <v>973</v>
      </c>
      <c r="J201" s="17">
        <v>0</v>
      </c>
      <c r="K201" s="17">
        <v>22</v>
      </c>
      <c r="L201" s="17">
        <v>40</v>
      </c>
      <c r="M201" s="17">
        <v>23</v>
      </c>
      <c r="N201" s="17">
        <v>7005</v>
      </c>
      <c r="O201" s="17">
        <v>68680.784</v>
      </c>
    </row>
    <row r="202" spans="1:15">
      <c r="A202" s="151" t="s">
        <v>521</v>
      </c>
      <c r="B202" s="17">
        <v>8</v>
      </c>
      <c r="C202" s="17">
        <v>0</v>
      </c>
      <c r="D202" s="17">
        <v>37</v>
      </c>
      <c r="E202" s="17">
        <v>57</v>
      </c>
      <c r="F202" s="17">
        <v>29</v>
      </c>
      <c r="G202" s="17">
        <v>47</v>
      </c>
      <c r="H202" s="17">
        <v>14</v>
      </c>
      <c r="I202" s="17">
        <v>0</v>
      </c>
      <c r="J202" s="17">
        <v>5</v>
      </c>
      <c r="K202" s="17">
        <v>146</v>
      </c>
      <c r="L202" s="17">
        <v>195</v>
      </c>
      <c r="M202" s="17">
        <v>46</v>
      </c>
      <c r="N202" s="17">
        <v>15812</v>
      </c>
      <c r="O202" s="17">
        <v>298831.27899999998</v>
      </c>
    </row>
    <row r="203" spans="1:15">
      <c r="A203" s="151" t="s">
        <v>522</v>
      </c>
      <c r="B203" s="17">
        <v>6</v>
      </c>
      <c r="C203" s="17">
        <v>0</v>
      </c>
      <c r="D203" s="17">
        <v>9</v>
      </c>
      <c r="E203" s="17">
        <v>55</v>
      </c>
      <c r="F203" s="17" t="s">
        <v>973</v>
      </c>
      <c r="G203" s="17">
        <v>5</v>
      </c>
      <c r="H203" s="17" t="s">
        <v>973</v>
      </c>
      <c r="I203" s="17">
        <v>4</v>
      </c>
      <c r="J203" s="17">
        <v>0</v>
      </c>
      <c r="K203" s="17">
        <v>60</v>
      </c>
      <c r="L203" s="17">
        <v>75</v>
      </c>
      <c r="M203" s="17">
        <v>14</v>
      </c>
      <c r="N203" s="17">
        <v>3836</v>
      </c>
      <c r="O203" s="17">
        <v>118094.77800000001</v>
      </c>
    </row>
    <row r="204" spans="1:15">
      <c r="A204" s="151" t="s">
        <v>523</v>
      </c>
      <c r="B204" s="17">
        <v>6</v>
      </c>
      <c r="C204" s="17">
        <v>0</v>
      </c>
      <c r="D204" s="17">
        <v>11</v>
      </c>
      <c r="E204" s="17">
        <v>17</v>
      </c>
      <c r="F204" s="17">
        <v>5</v>
      </c>
      <c r="G204" s="17">
        <v>18</v>
      </c>
      <c r="H204" s="17">
        <v>6</v>
      </c>
      <c r="I204" s="17" t="s">
        <v>973</v>
      </c>
      <c r="J204" s="17">
        <v>0</v>
      </c>
      <c r="K204" s="17">
        <v>33</v>
      </c>
      <c r="L204" s="17">
        <v>43</v>
      </c>
      <c r="M204" s="17">
        <v>10</v>
      </c>
      <c r="N204" s="17">
        <v>4137</v>
      </c>
      <c r="O204" s="17">
        <v>75229.793999999994</v>
      </c>
    </row>
    <row r="205" spans="1:15" ht="18.75" customHeight="1">
      <c r="A205" s="145" t="s">
        <v>524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</row>
    <row r="206" spans="1:15">
      <c r="A206" s="151" t="s">
        <v>525</v>
      </c>
      <c r="B206" s="17">
        <v>9</v>
      </c>
      <c r="C206" s="17">
        <v>0</v>
      </c>
      <c r="D206" s="17">
        <v>7</v>
      </c>
      <c r="E206" s="17">
        <v>38</v>
      </c>
      <c r="F206" s="17">
        <v>0</v>
      </c>
      <c r="G206" s="17">
        <v>18</v>
      </c>
      <c r="H206" s="17">
        <v>12</v>
      </c>
      <c r="I206" s="17">
        <v>7</v>
      </c>
      <c r="J206" s="17">
        <v>0</v>
      </c>
      <c r="K206" s="17">
        <v>83</v>
      </c>
      <c r="L206" s="17">
        <v>91</v>
      </c>
      <c r="M206" s="17">
        <v>33</v>
      </c>
      <c r="N206" s="17">
        <v>11343</v>
      </c>
      <c r="O206" s="17">
        <v>177853.51300000001</v>
      </c>
    </row>
    <row r="207" spans="1:15">
      <c r="A207" s="151" t="s">
        <v>526</v>
      </c>
      <c r="B207" s="17">
        <v>4</v>
      </c>
      <c r="C207" s="17">
        <v>0</v>
      </c>
      <c r="D207" s="17" t="s">
        <v>973</v>
      </c>
      <c r="E207" s="17">
        <v>18</v>
      </c>
      <c r="F207" s="17" t="s">
        <v>973</v>
      </c>
      <c r="G207" s="17" t="s">
        <v>973</v>
      </c>
      <c r="H207" s="17">
        <v>0</v>
      </c>
      <c r="I207" s="17" t="s">
        <v>973</v>
      </c>
      <c r="J207" s="17">
        <v>0</v>
      </c>
      <c r="K207" s="17">
        <v>29</v>
      </c>
      <c r="L207" s="17">
        <v>34</v>
      </c>
      <c r="M207" s="17">
        <v>15</v>
      </c>
      <c r="N207" s="17">
        <v>4973</v>
      </c>
      <c r="O207" s="17">
        <v>63048.71</v>
      </c>
    </row>
    <row r="208" spans="1:15">
      <c r="A208" s="151" t="s">
        <v>527</v>
      </c>
      <c r="B208" s="17">
        <v>5</v>
      </c>
      <c r="C208" s="17">
        <v>0</v>
      </c>
      <c r="D208" s="17">
        <v>10</v>
      </c>
      <c r="E208" s="17">
        <v>37</v>
      </c>
      <c r="F208" s="17" t="s">
        <v>973</v>
      </c>
      <c r="G208" s="17">
        <v>17</v>
      </c>
      <c r="H208" s="17" t="s">
        <v>973</v>
      </c>
      <c r="I208" s="17">
        <v>0</v>
      </c>
      <c r="J208" s="17">
        <v>0</v>
      </c>
      <c r="K208" s="17">
        <v>23</v>
      </c>
      <c r="L208" s="17">
        <v>57</v>
      </c>
      <c r="M208" s="17">
        <v>12</v>
      </c>
      <c r="N208" s="17">
        <v>3594</v>
      </c>
      <c r="O208" s="17">
        <v>63192.326000000001</v>
      </c>
    </row>
    <row r="209" spans="1:15">
      <c r="A209" s="151" t="s">
        <v>528</v>
      </c>
      <c r="B209" s="17" t="s">
        <v>973</v>
      </c>
      <c r="C209" s="17">
        <v>0</v>
      </c>
      <c r="D209" s="17">
        <v>5</v>
      </c>
      <c r="E209" s="17">
        <v>42</v>
      </c>
      <c r="F209" s="17">
        <v>6</v>
      </c>
      <c r="G209" s="17">
        <v>12</v>
      </c>
      <c r="H209" s="17">
        <v>0</v>
      </c>
      <c r="I209" s="17">
        <v>0</v>
      </c>
      <c r="J209" s="17">
        <v>0</v>
      </c>
      <c r="K209" s="17">
        <v>33</v>
      </c>
      <c r="L209" s="17">
        <v>45</v>
      </c>
      <c r="M209" s="17">
        <v>24</v>
      </c>
      <c r="N209" s="17">
        <v>7195</v>
      </c>
      <c r="O209" s="17">
        <v>75815.172999999995</v>
      </c>
    </row>
    <row r="210" spans="1:15">
      <c r="A210" s="151" t="s">
        <v>529</v>
      </c>
      <c r="B210" s="17">
        <v>5</v>
      </c>
      <c r="C210" s="17">
        <v>0</v>
      </c>
      <c r="D210" s="17">
        <v>0</v>
      </c>
      <c r="E210" s="17">
        <v>36</v>
      </c>
      <c r="F210" s="17" t="s">
        <v>973</v>
      </c>
      <c r="G210" s="17">
        <v>8</v>
      </c>
      <c r="H210" s="17">
        <v>0</v>
      </c>
      <c r="I210" s="17">
        <v>0</v>
      </c>
      <c r="J210" s="17" t="s">
        <v>973</v>
      </c>
      <c r="K210" s="17">
        <v>27</v>
      </c>
      <c r="L210" s="17">
        <v>54</v>
      </c>
      <c r="M210" s="17">
        <v>24</v>
      </c>
      <c r="N210" s="17">
        <v>8499</v>
      </c>
      <c r="O210" s="17">
        <v>73446.320000000007</v>
      </c>
    </row>
    <row r="211" spans="1:15">
      <c r="A211" s="151" t="s">
        <v>530</v>
      </c>
      <c r="B211" s="17">
        <v>11</v>
      </c>
      <c r="C211" s="17">
        <v>0</v>
      </c>
      <c r="D211" s="17" t="s">
        <v>973</v>
      </c>
      <c r="E211" s="17">
        <v>29</v>
      </c>
      <c r="F211" s="17" t="s">
        <v>973</v>
      </c>
      <c r="G211" s="17">
        <v>5</v>
      </c>
      <c r="H211" s="17">
        <v>0</v>
      </c>
      <c r="I211" s="17">
        <v>5</v>
      </c>
      <c r="J211" s="17">
        <v>0</v>
      </c>
      <c r="K211" s="17">
        <v>27</v>
      </c>
      <c r="L211" s="17">
        <v>52</v>
      </c>
      <c r="M211" s="17">
        <v>24</v>
      </c>
      <c r="N211" s="17">
        <v>7883</v>
      </c>
      <c r="O211" s="17">
        <v>82214.857000000004</v>
      </c>
    </row>
    <row r="212" spans="1:15">
      <c r="A212" s="151" t="s">
        <v>531</v>
      </c>
      <c r="B212" s="17" t="s">
        <v>973</v>
      </c>
      <c r="C212" s="17">
        <v>0</v>
      </c>
      <c r="D212" s="17">
        <v>12</v>
      </c>
      <c r="E212" s="17">
        <v>55</v>
      </c>
      <c r="F212" s="17">
        <v>0</v>
      </c>
      <c r="G212" s="17">
        <v>10</v>
      </c>
      <c r="H212" s="17">
        <v>5</v>
      </c>
      <c r="I212" s="17">
        <v>0</v>
      </c>
      <c r="J212" s="17">
        <v>0</v>
      </c>
      <c r="K212" s="17">
        <v>51</v>
      </c>
      <c r="L212" s="17">
        <v>59</v>
      </c>
      <c r="M212" s="17">
        <v>23</v>
      </c>
      <c r="N212" s="17">
        <v>7871</v>
      </c>
      <c r="O212" s="17">
        <v>104304.656</v>
      </c>
    </row>
    <row r="213" spans="1:15">
      <c r="A213" s="151" t="s">
        <v>532</v>
      </c>
      <c r="B213" s="17">
        <v>48</v>
      </c>
      <c r="C213" s="17">
        <v>0</v>
      </c>
      <c r="D213" s="17">
        <v>106</v>
      </c>
      <c r="E213" s="17">
        <v>242</v>
      </c>
      <c r="F213" s="17">
        <v>43</v>
      </c>
      <c r="G213" s="17">
        <v>61</v>
      </c>
      <c r="H213" s="17">
        <v>27</v>
      </c>
      <c r="I213" s="17" t="s">
        <v>973</v>
      </c>
      <c r="J213" s="17">
        <v>0</v>
      </c>
      <c r="K213" s="17">
        <v>267</v>
      </c>
      <c r="L213" s="17">
        <v>355</v>
      </c>
      <c r="M213" s="17">
        <v>136</v>
      </c>
      <c r="N213" s="17">
        <v>45617</v>
      </c>
      <c r="O213" s="17">
        <v>604128.36399999994</v>
      </c>
    </row>
    <row r="214" spans="1:15">
      <c r="A214" s="151" t="s">
        <v>533</v>
      </c>
      <c r="B214" s="17">
        <v>11</v>
      </c>
      <c r="C214" s="17">
        <v>0</v>
      </c>
      <c r="D214" s="17">
        <v>11</v>
      </c>
      <c r="E214" s="17">
        <v>33</v>
      </c>
      <c r="F214" s="17" t="s">
        <v>973</v>
      </c>
      <c r="G214" s="17">
        <v>11</v>
      </c>
      <c r="H214" s="17">
        <v>12</v>
      </c>
      <c r="I214" s="17">
        <v>0</v>
      </c>
      <c r="J214" s="17">
        <v>0</v>
      </c>
      <c r="K214" s="17">
        <v>29</v>
      </c>
      <c r="L214" s="17">
        <v>49</v>
      </c>
      <c r="M214" s="17">
        <v>17</v>
      </c>
      <c r="N214" s="17">
        <v>5818</v>
      </c>
      <c r="O214" s="17">
        <v>77056.909</v>
      </c>
    </row>
    <row r="215" spans="1:15">
      <c r="A215" s="151" t="s">
        <v>534</v>
      </c>
      <c r="B215" s="17">
        <v>21</v>
      </c>
      <c r="C215" s="17">
        <v>0</v>
      </c>
      <c r="D215" s="17">
        <v>22</v>
      </c>
      <c r="E215" s="17">
        <v>102</v>
      </c>
      <c r="F215" s="17">
        <v>8</v>
      </c>
      <c r="G215" s="17">
        <v>19</v>
      </c>
      <c r="H215" s="17">
        <v>8</v>
      </c>
      <c r="I215" s="17" t="s">
        <v>973</v>
      </c>
      <c r="J215" s="17">
        <v>0</v>
      </c>
      <c r="K215" s="17">
        <v>63</v>
      </c>
      <c r="L215" s="17">
        <v>103</v>
      </c>
      <c r="M215" s="17">
        <v>32</v>
      </c>
      <c r="N215" s="17">
        <v>9171</v>
      </c>
      <c r="O215" s="17">
        <v>156752.89600000001</v>
      </c>
    </row>
    <row r="216" spans="1:15">
      <c r="A216" s="151" t="s">
        <v>535</v>
      </c>
      <c r="B216" s="17" t="s">
        <v>973</v>
      </c>
      <c r="C216" s="17">
        <v>0</v>
      </c>
      <c r="D216" s="17">
        <v>0</v>
      </c>
      <c r="E216" s="17">
        <v>10</v>
      </c>
      <c r="F216" s="17">
        <v>0</v>
      </c>
      <c r="G216" s="17">
        <v>4</v>
      </c>
      <c r="H216" s="17" t="s">
        <v>973</v>
      </c>
      <c r="I216" s="17">
        <v>0</v>
      </c>
      <c r="J216" s="17">
        <v>0</v>
      </c>
      <c r="K216" s="17">
        <v>16</v>
      </c>
      <c r="L216" s="17">
        <v>22</v>
      </c>
      <c r="M216" s="17" t="s">
        <v>973</v>
      </c>
      <c r="N216" s="17">
        <v>1698</v>
      </c>
      <c r="O216" s="17">
        <v>30869.026000000002</v>
      </c>
    </row>
    <row r="217" spans="1:15">
      <c r="A217" s="151" t="s">
        <v>536</v>
      </c>
      <c r="B217" s="17">
        <v>5</v>
      </c>
      <c r="C217" s="17">
        <v>0</v>
      </c>
      <c r="D217" s="17">
        <v>0</v>
      </c>
      <c r="E217" s="17">
        <v>9</v>
      </c>
      <c r="F217" s="17">
        <v>0</v>
      </c>
      <c r="G217" s="17">
        <v>0</v>
      </c>
      <c r="H217" s="17">
        <v>0</v>
      </c>
      <c r="I217" s="17">
        <v>0</v>
      </c>
      <c r="J217" s="17">
        <v>0</v>
      </c>
      <c r="K217" s="17" t="s">
        <v>973</v>
      </c>
      <c r="L217" s="17">
        <v>4</v>
      </c>
      <c r="M217" s="17">
        <v>5</v>
      </c>
      <c r="N217" s="17">
        <v>1799</v>
      </c>
      <c r="O217" s="17">
        <v>9964.2279999999992</v>
      </c>
    </row>
    <row r="218" spans="1:15">
      <c r="A218" s="151" t="s">
        <v>537</v>
      </c>
      <c r="B218" s="17">
        <v>10</v>
      </c>
      <c r="C218" s="17">
        <v>0</v>
      </c>
      <c r="D218" s="17">
        <v>6</v>
      </c>
      <c r="E218" s="17">
        <v>65</v>
      </c>
      <c r="F218" s="17" t="s">
        <v>973</v>
      </c>
      <c r="G218" s="17">
        <v>14</v>
      </c>
      <c r="H218" s="17">
        <v>6</v>
      </c>
      <c r="I218" s="17" t="s">
        <v>973</v>
      </c>
      <c r="J218" s="17">
        <v>0</v>
      </c>
      <c r="K218" s="17">
        <v>49</v>
      </c>
      <c r="L218" s="17">
        <v>91</v>
      </c>
      <c r="M218" s="17">
        <v>19</v>
      </c>
      <c r="N218" s="17">
        <v>6677</v>
      </c>
      <c r="O218" s="17">
        <v>116803.28200000001</v>
      </c>
    </row>
    <row r="219" spans="1:15">
      <c r="A219" s="151" t="s">
        <v>538</v>
      </c>
      <c r="B219" s="17">
        <v>5</v>
      </c>
      <c r="C219" s="17">
        <v>0</v>
      </c>
      <c r="D219" s="17" t="s">
        <v>973</v>
      </c>
      <c r="E219" s="17">
        <v>51</v>
      </c>
      <c r="F219" s="17" t="s">
        <v>973</v>
      </c>
      <c r="G219" s="17">
        <v>10</v>
      </c>
      <c r="H219" s="17" t="s">
        <v>973</v>
      </c>
      <c r="I219" s="17" t="s">
        <v>973</v>
      </c>
      <c r="J219" s="17">
        <v>0</v>
      </c>
      <c r="K219" s="17">
        <v>55</v>
      </c>
      <c r="L219" s="17">
        <v>67</v>
      </c>
      <c r="M219" s="17">
        <v>19</v>
      </c>
      <c r="N219" s="17">
        <v>6465</v>
      </c>
      <c r="O219" s="17">
        <v>113231.159</v>
      </c>
    </row>
    <row r="220" spans="1:15">
      <c r="A220" s="151" t="s">
        <v>539</v>
      </c>
      <c r="B220" s="17" t="s">
        <v>973</v>
      </c>
      <c r="C220" s="17">
        <v>0</v>
      </c>
      <c r="D220" s="17">
        <v>7</v>
      </c>
      <c r="E220" s="17">
        <v>32</v>
      </c>
      <c r="F220" s="17" t="s">
        <v>973</v>
      </c>
      <c r="G220" s="17">
        <v>9</v>
      </c>
      <c r="H220" s="17" t="s">
        <v>973</v>
      </c>
      <c r="I220" s="17">
        <v>4</v>
      </c>
      <c r="J220" s="17">
        <v>0</v>
      </c>
      <c r="K220" s="17">
        <v>43</v>
      </c>
      <c r="L220" s="17">
        <v>56</v>
      </c>
      <c r="M220" s="17">
        <v>14</v>
      </c>
      <c r="N220" s="17">
        <v>4908</v>
      </c>
      <c r="O220" s="17">
        <v>90603.972999999998</v>
      </c>
    </row>
    <row r="221" spans="1:15">
      <c r="A221" s="151" t="s">
        <v>540</v>
      </c>
      <c r="B221" s="17">
        <v>7</v>
      </c>
      <c r="C221" s="17">
        <v>0</v>
      </c>
      <c r="D221" s="17">
        <v>5</v>
      </c>
      <c r="E221" s="17">
        <v>12</v>
      </c>
      <c r="F221" s="17">
        <v>0</v>
      </c>
      <c r="G221" s="17">
        <v>7</v>
      </c>
      <c r="H221" s="17" t="s">
        <v>973</v>
      </c>
      <c r="I221" s="17">
        <v>5</v>
      </c>
      <c r="J221" s="17">
        <v>0</v>
      </c>
      <c r="K221" s="17">
        <v>19</v>
      </c>
      <c r="L221" s="17">
        <v>47</v>
      </c>
      <c r="M221" s="17">
        <v>19</v>
      </c>
      <c r="N221" s="17">
        <v>6485</v>
      </c>
      <c r="O221" s="17">
        <v>65507.661999999997</v>
      </c>
    </row>
    <row r="222" spans="1:15" ht="18.75" customHeight="1">
      <c r="A222" s="145" t="s">
        <v>541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</row>
    <row r="223" spans="1:15">
      <c r="A223" s="151" t="s">
        <v>542</v>
      </c>
      <c r="B223" s="17">
        <v>10</v>
      </c>
      <c r="C223" s="17">
        <v>0</v>
      </c>
      <c r="D223" s="17" t="s">
        <v>973</v>
      </c>
      <c r="E223" s="17">
        <v>23</v>
      </c>
      <c r="F223" s="17">
        <v>0</v>
      </c>
      <c r="G223" s="17">
        <v>7</v>
      </c>
      <c r="H223" s="17">
        <v>5</v>
      </c>
      <c r="I223" s="17" t="s">
        <v>973</v>
      </c>
      <c r="J223" s="17">
        <v>0</v>
      </c>
      <c r="K223" s="17">
        <v>28</v>
      </c>
      <c r="L223" s="17">
        <v>38</v>
      </c>
      <c r="M223" s="17">
        <v>10</v>
      </c>
      <c r="N223" s="17">
        <v>3662</v>
      </c>
      <c r="O223" s="17">
        <v>66769.925000000003</v>
      </c>
    </row>
    <row r="224" spans="1:15">
      <c r="A224" s="151" t="s">
        <v>543</v>
      </c>
      <c r="B224" s="17">
        <v>6</v>
      </c>
      <c r="C224" s="17">
        <v>0</v>
      </c>
      <c r="D224" s="17">
        <v>9</v>
      </c>
      <c r="E224" s="17">
        <v>14</v>
      </c>
      <c r="F224" s="17" t="s">
        <v>973</v>
      </c>
      <c r="G224" s="17">
        <v>6</v>
      </c>
      <c r="H224" s="17" t="s">
        <v>973</v>
      </c>
      <c r="I224" s="17" t="s">
        <v>973</v>
      </c>
      <c r="J224" s="17">
        <v>0</v>
      </c>
      <c r="K224" s="17">
        <v>31</v>
      </c>
      <c r="L224" s="17">
        <v>50</v>
      </c>
      <c r="M224" s="17">
        <v>14</v>
      </c>
      <c r="N224" s="17">
        <v>4179</v>
      </c>
      <c r="O224" s="17">
        <v>70097.716</v>
      </c>
    </row>
    <row r="225" spans="1:15">
      <c r="A225" s="151" t="s">
        <v>544</v>
      </c>
      <c r="B225" s="17">
        <v>4</v>
      </c>
      <c r="C225" s="17">
        <v>0</v>
      </c>
      <c r="D225" s="17">
        <v>13</v>
      </c>
      <c r="E225" s="17">
        <v>34</v>
      </c>
      <c r="F225" s="17">
        <v>0</v>
      </c>
      <c r="G225" s="17">
        <v>10</v>
      </c>
      <c r="H225" s="17">
        <v>0</v>
      </c>
      <c r="I225" s="17" t="s">
        <v>973</v>
      </c>
      <c r="J225" s="17">
        <v>0</v>
      </c>
      <c r="K225" s="17">
        <v>33</v>
      </c>
      <c r="L225" s="17">
        <v>86</v>
      </c>
      <c r="M225" s="17">
        <v>22</v>
      </c>
      <c r="N225" s="17">
        <v>7135</v>
      </c>
      <c r="O225" s="17">
        <v>89393.985000000001</v>
      </c>
    </row>
    <row r="226" spans="1:15">
      <c r="A226" s="151" t="s">
        <v>545</v>
      </c>
      <c r="B226" s="17" t="s">
        <v>973</v>
      </c>
      <c r="C226" s="17">
        <v>0</v>
      </c>
      <c r="D226" s="17" t="s">
        <v>973</v>
      </c>
      <c r="E226" s="17">
        <v>12</v>
      </c>
      <c r="F226" s="17" t="s">
        <v>973</v>
      </c>
      <c r="G226" s="17" t="s">
        <v>973</v>
      </c>
      <c r="H226" s="17">
        <v>0</v>
      </c>
      <c r="I226" s="17">
        <v>0</v>
      </c>
      <c r="J226" s="17">
        <v>0</v>
      </c>
      <c r="K226" s="17">
        <v>22</v>
      </c>
      <c r="L226" s="17">
        <v>28</v>
      </c>
      <c r="M226" s="17">
        <v>7</v>
      </c>
      <c r="N226" s="17">
        <v>2336</v>
      </c>
      <c r="O226" s="17">
        <v>42195.413</v>
      </c>
    </row>
    <row r="227" spans="1:15">
      <c r="A227" s="151" t="s">
        <v>546</v>
      </c>
      <c r="B227" s="17">
        <v>10</v>
      </c>
      <c r="C227" s="17">
        <v>0</v>
      </c>
      <c r="D227" s="17">
        <v>12</v>
      </c>
      <c r="E227" s="17">
        <v>103</v>
      </c>
      <c r="F227" s="17">
        <v>4</v>
      </c>
      <c r="G227" s="17">
        <v>21</v>
      </c>
      <c r="H227" s="17">
        <v>12</v>
      </c>
      <c r="I227" s="17" t="s">
        <v>973</v>
      </c>
      <c r="J227" s="17">
        <v>0</v>
      </c>
      <c r="K227" s="17">
        <v>97</v>
      </c>
      <c r="L227" s="17">
        <v>148</v>
      </c>
      <c r="M227" s="17">
        <v>43</v>
      </c>
      <c r="N227" s="17">
        <v>13988</v>
      </c>
      <c r="O227" s="17">
        <v>211027.79800000001</v>
      </c>
    </row>
    <row r="228" spans="1:15">
      <c r="A228" s="151" t="s">
        <v>547</v>
      </c>
      <c r="B228" s="17">
        <v>7</v>
      </c>
      <c r="C228" s="17">
        <v>0</v>
      </c>
      <c r="D228" s="17">
        <v>15</v>
      </c>
      <c r="E228" s="17">
        <v>40</v>
      </c>
      <c r="F228" s="17">
        <v>5</v>
      </c>
      <c r="G228" s="17">
        <v>12</v>
      </c>
      <c r="H228" s="17">
        <v>6</v>
      </c>
      <c r="I228" s="17">
        <v>0</v>
      </c>
      <c r="J228" s="17" t="s">
        <v>973</v>
      </c>
      <c r="K228" s="17">
        <v>89</v>
      </c>
      <c r="L228" s="17">
        <v>134</v>
      </c>
      <c r="M228" s="17">
        <v>21</v>
      </c>
      <c r="N228" s="17">
        <v>5487</v>
      </c>
      <c r="O228" s="17">
        <v>171331.17199999999</v>
      </c>
    </row>
    <row r="229" spans="1:15">
      <c r="A229" s="151" t="s">
        <v>548</v>
      </c>
      <c r="B229" s="17">
        <v>8</v>
      </c>
      <c r="C229" s="17">
        <v>0</v>
      </c>
      <c r="D229" s="17">
        <v>0</v>
      </c>
      <c r="E229" s="17">
        <v>6</v>
      </c>
      <c r="F229" s="17">
        <v>0</v>
      </c>
      <c r="G229" s="17">
        <v>4</v>
      </c>
      <c r="H229" s="17" t="s">
        <v>973</v>
      </c>
      <c r="I229" s="17">
        <v>0</v>
      </c>
      <c r="J229" s="17">
        <v>0</v>
      </c>
      <c r="K229" s="17">
        <v>18</v>
      </c>
      <c r="L229" s="17">
        <v>21</v>
      </c>
      <c r="M229" s="17">
        <v>8</v>
      </c>
      <c r="N229" s="17">
        <v>1736</v>
      </c>
      <c r="O229" s="17">
        <v>40137.784</v>
      </c>
    </row>
    <row r="230" spans="1:15">
      <c r="A230" s="151" t="s">
        <v>549</v>
      </c>
      <c r="B230" s="17">
        <v>5</v>
      </c>
      <c r="C230" s="17">
        <v>0</v>
      </c>
      <c r="D230" s="17" t="s">
        <v>973</v>
      </c>
      <c r="E230" s="17">
        <v>17</v>
      </c>
      <c r="F230" s="17" t="s">
        <v>973</v>
      </c>
      <c r="G230" s="17">
        <v>0</v>
      </c>
      <c r="H230" s="17">
        <v>0</v>
      </c>
      <c r="I230" s="17">
        <v>0</v>
      </c>
      <c r="J230" s="17">
        <v>0</v>
      </c>
      <c r="K230" s="17">
        <v>22</v>
      </c>
      <c r="L230" s="17">
        <v>26</v>
      </c>
      <c r="M230" s="17">
        <v>11</v>
      </c>
      <c r="N230" s="17">
        <v>3554</v>
      </c>
      <c r="O230" s="17">
        <v>45969.745999999999</v>
      </c>
    </row>
    <row r="231" spans="1:15">
      <c r="A231" s="151" t="s">
        <v>550</v>
      </c>
      <c r="B231" s="17">
        <v>13</v>
      </c>
      <c r="C231" s="17">
        <v>0</v>
      </c>
      <c r="D231" s="17">
        <v>9</v>
      </c>
      <c r="E231" s="17">
        <v>55</v>
      </c>
      <c r="F231" s="17">
        <v>10</v>
      </c>
      <c r="G231" s="17">
        <v>22</v>
      </c>
      <c r="H231" s="17">
        <v>14</v>
      </c>
      <c r="I231" s="17" t="s">
        <v>973</v>
      </c>
      <c r="J231" s="17">
        <v>0</v>
      </c>
      <c r="K231" s="17">
        <v>102</v>
      </c>
      <c r="L231" s="17">
        <v>129</v>
      </c>
      <c r="M231" s="17">
        <v>41</v>
      </c>
      <c r="N231" s="17">
        <v>13669</v>
      </c>
      <c r="O231" s="17">
        <v>214764.15900000001</v>
      </c>
    </row>
    <row r="232" spans="1:15">
      <c r="A232" s="151" t="s">
        <v>551</v>
      </c>
      <c r="B232" s="17" t="s">
        <v>973</v>
      </c>
      <c r="C232" s="17">
        <v>0</v>
      </c>
      <c r="D232" s="17" t="s">
        <v>973</v>
      </c>
      <c r="E232" s="17">
        <v>16</v>
      </c>
      <c r="F232" s="17">
        <v>0</v>
      </c>
      <c r="G232" s="17" t="s">
        <v>973</v>
      </c>
      <c r="H232" s="17">
        <v>0</v>
      </c>
      <c r="I232" s="17">
        <v>0</v>
      </c>
      <c r="J232" s="17">
        <v>0</v>
      </c>
      <c r="K232" s="17">
        <v>11</v>
      </c>
      <c r="L232" s="17">
        <v>23</v>
      </c>
      <c r="M232" s="17">
        <v>7</v>
      </c>
      <c r="N232" s="17">
        <v>2824.34</v>
      </c>
      <c r="O232" s="17">
        <v>27607.328000000001</v>
      </c>
    </row>
    <row r="233" spans="1:15">
      <c r="A233" s="151" t="s">
        <v>552</v>
      </c>
      <c r="B233" s="17">
        <v>8</v>
      </c>
      <c r="C233" s="17">
        <v>0</v>
      </c>
      <c r="D233" s="17">
        <v>9</v>
      </c>
      <c r="E233" s="17">
        <v>72</v>
      </c>
      <c r="F233" s="17" t="s">
        <v>973</v>
      </c>
      <c r="G233" s="17">
        <v>10</v>
      </c>
      <c r="H233" s="17" t="s">
        <v>973</v>
      </c>
      <c r="I233" s="17" t="s">
        <v>973</v>
      </c>
      <c r="J233" s="17">
        <v>0</v>
      </c>
      <c r="K233" s="17">
        <v>38</v>
      </c>
      <c r="L233" s="17">
        <v>54</v>
      </c>
      <c r="M233" s="17">
        <v>20</v>
      </c>
      <c r="N233" s="17">
        <v>6603</v>
      </c>
      <c r="O233" s="17">
        <v>89507.258000000002</v>
      </c>
    </row>
    <row r="234" spans="1:15">
      <c r="A234" s="151" t="s">
        <v>553</v>
      </c>
      <c r="B234" s="17">
        <v>110</v>
      </c>
      <c r="C234" s="17">
        <v>0</v>
      </c>
      <c r="D234" s="17">
        <v>245</v>
      </c>
      <c r="E234" s="17">
        <v>418</v>
      </c>
      <c r="F234" s="17">
        <v>98</v>
      </c>
      <c r="G234" s="17">
        <v>201</v>
      </c>
      <c r="H234" s="17">
        <v>91</v>
      </c>
      <c r="I234" s="17">
        <v>8</v>
      </c>
      <c r="J234" s="17">
        <v>0</v>
      </c>
      <c r="K234" s="17">
        <v>554</v>
      </c>
      <c r="L234" s="17">
        <v>747</v>
      </c>
      <c r="M234" s="17">
        <v>208</v>
      </c>
      <c r="N234" s="17">
        <v>72305</v>
      </c>
      <c r="O234" s="17">
        <v>1253300.942</v>
      </c>
    </row>
    <row r="235" spans="1:15" ht="18.75" customHeight="1">
      <c r="A235" s="145" t="s">
        <v>554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</row>
    <row r="236" spans="1:15">
      <c r="A236" s="151" t="s">
        <v>555</v>
      </c>
      <c r="B236" s="17" t="s">
        <v>973</v>
      </c>
      <c r="C236" s="17">
        <v>0</v>
      </c>
      <c r="D236" s="17">
        <v>4</v>
      </c>
      <c r="E236" s="17">
        <v>44</v>
      </c>
      <c r="F236" s="17" t="s">
        <v>973</v>
      </c>
      <c r="G236" s="17">
        <v>9</v>
      </c>
      <c r="H236" s="17" t="s">
        <v>973</v>
      </c>
      <c r="I236" s="17" t="s">
        <v>973</v>
      </c>
      <c r="J236" s="17">
        <v>0</v>
      </c>
      <c r="K236" s="17">
        <v>43</v>
      </c>
      <c r="L236" s="17">
        <v>44</v>
      </c>
      <c r="M236" s="17">
        <v>20</v>
      </c>
      <c r="N236" s="17">
        <v>6599</v>
      </c>
      <c r="O236" s="17">
        <v>87321.835000000006</v>
      </c>
    </row>
    <row r="237" spans="1:15">
      <c r="A237" s="151" t="s">
        <v>556</v>
      </c>
      <c r="B237" s="17">
        <v>0</v>
      </c>
      <c r="C237" s="17">
        <v>0</v>
      </c>
      <c r="D237" s="17" t="s">
        <v>973</v>
      </c>
      <c r="E237" s="17">
        <v>36</v>
      </c>
      <c r="F237" s="17">
        <v>5</v>
      </c>
      <c r="G237" s="17">
        <v>18</v>
      </c>
      <c r="H237" s="17">
        <v>8</v>
      </c>
      <c r="I237" s="17" t="s">
        <v>973</v>
      </c>
      <c r="J237" s="17">
        <v>0</v>
      </c>
      <c r="K237" s="17">
        <v>39</v>
      </c>
      <c r="L237" s="17">
        <v>71</v>
      </c>
      <c r="M237" s="17">
        <v>20</v>
      </c>
      <c r="N237" s="17">
        <v>6520</v>
      </c>
      <c r="O237" s="17">
        <v>91350.398000000001</v>
      </c>
    </row>
    <row r="238" spans="1:15">
      <c r="A238" s="151" t="s">
        <v>557</v>
      </c>
      <c r="B238" s="17">
        <v>4</v>
      </c>
      <c r="C238" s="17">
        <v>0</v>
      </c>
      <c r="D238" s="17" t="s">
        <v>973</v>
      </c>
      <c r="E238" s="17">
        <v>62</v>
      </c>
      <c r="F238" s="17" t="s">
        <v>973</v>
      </c>
      <c r="G238" s="17">
        <v>20</v>
      </c>
      <c r="H238" s="17">
        <v>14</v>
      </c>
      <c r="I238" s="17">
        <v>0</v>
      </c>
      <c r="J238" s="17">
        <v>0</v>
      </c>
      <c r="K238" s="17">
        <v>77</v>
      </c>
      <c r="L238" s="17">
        <v>90</v>
      </c>
      <c r="M238" s="17">
        <v>18</v>
      </c>
      <c r="N238" s="17">
        <v>6418</v>
      </c>
      <c r="O238" s="17">
        <v>146659.22099999999</v>
      </c>
    </row>
    <row r="239" spans="1:15">
      <c r="A239" s="151" t="s">
        <v>558</v>
      </c>
      <c r="B239" s="17">
        <v>7</v>
      </c>
      <c r="C239" s="17">
        <v>0</v>
      </c>
      <c r="D239" s="17" t="s">
        <v>973</v>
      </c>
      <c r="E239" s="17">
        <v>25</v>
      </c>
      <c r="F239" s="17" t="s">
        <v>973</v>
      </c>
      <c r="G239" s="17">
        <v>5</v>
      </c>
      <c r="H239" s="17">
        <v>5</v>
      </c>
      <c r="I239" s="17" t="s">
        <v>973</v>
      </c>
      <c r="J239" s="17" t="s">
        <v>973</v>
      </c>
      <c r="K239" s="17">
        <v>43</v>
      </c>
      <c r="L239" s="17">
        <v>57</v>
      </c>
      <c r="M239" s="17">
        <v>7</v>
      </c>
      <c r="N239" s="17">
        <v>2347</v>
      </c>
      <c r="O239" s="17">
        <v>83649.557000000001</v>
      </c>
    </row>
    <row r="240" spans="1:15">
      <c r="A240" s="151" t="s">
        <v>559</v>
      </c>
      <c r="B240" s="17">
        <v>4</v>
      </c>
      <c r="C240" s="17">
        <v>0</v>
      </c>
      <c r="D240" s="17">
        <v>4</v>
      </c>
      <c r="E240" s="17">
        <v>77</v>
      </c>
      <c r="F240" s="17">
        <v>9</v>
      </c>
      <c r="G240" s="17">
        <v>0</v>
      </c>
      <c r="H240" s="17">
        <v>0</v>
      </c>
      <c r="I240" s="17">
        <v>0</v>
      </c>
      <c r="J240" s="17">
        <v>0</v>
      </c>
      <c r="K240" s="17">
        <v>77</v>
      </c>
      <c r="L240" s="17">
        <v>125</v>
      </c>
      <c r="M240" s="17">
        <v>31</v>
      </c>
      <c r="N240" s="17">
        <v>10263</v>
      </c>
      <c r="O240" s="17">
        <v>155090.22500000001</v>
      </c>
    </row>
    <row r="241" spans="1:15">
      <c r="A241" s="151" t="s">
        <v>560</v>
      </c>
      <c r="B241" s="17">
        <v>0</v>
      </c>
      <c r="C241" s="17">
        <v>0</v>
      </c>
      <c r="D241" s="17">
        <v>0</v>
      </c>
      <c r="E241" s="17">
        <v>4</v>
      </c>
      <c r="F241" s="17">
        <v>0</v>
      </c>
      <c r="G241" s="17" t="s">
        <v>973</v>
      </c>
      <c r="H241" s="17">
        <v>0</v>
      </c>
      <c r="I241" s="17">
        <v>0</v>
      </c>
      <c r="J241" s="17">
        <v>0</v>
      </c>
      <c r="K241" s="17">
        <v>10</v>
      </c>
      <c r="L241" s="17">
        <v>16</v>
      </c>
      <c r="M241" s="17">
        <v>10</v>
      </c>
      <c r="N241" s="17">
        <v>3449</v>
      </c>
      <c r="O241" s="17">
        <v>24765.129000000001</v>
      </c>
    </row>
    <row r="242" spans="1:15">
      <c r="A242" s="151" t="s">
        <v>561</v>
      </c>
      <c r="B242" s="17">
        <v>4</v>
      </c>
      <c r="C242" s="17">
        <v>0</v>
      </c>
      <c r="D242" s="17" t="s">
        <v>973</v>
      </c>
      <c r="E242" s="17">
        <v>48</v>
      </c>
      <c r="F242" s="17" t="s">
        <v>973</v>
      </c>
      <c r="G242" s="17">
        <v>15</v>
      </c>
      <c r="H242" s="17">
        <v>7</v>
      </c>
      <c r="I242" s="17">
        <v>0</v>
      </c>
      <c r="J242" s="17">
        <v>0</v>
      </c>
      <c r="K242" s="17">
        <v>84</v>
      </c>
      <c r="L242" s="17">
        <v>128</v>
      </c>
      <c r="M242" s="17">
        <v>30</v>
      </c>
      <c r="N242" s="17">
        <v>10706</v>
      </c>
      <c r="O242" s="17">
        <v>169459.83799999999</v>
      </c>
    </row>
    <row r="243" spans="1:15">
      <c r="A243" s="151" t="s">
        <v>562</v>
      </c>
      <c r="B243" s="17" t="s">
        <v>973</v>
      </c>
      <c r="C243" s="17">
        <v>0</v>
      </c>
      <c r="D243" s="17" t="s">
        <v>973</v>
      </c>
      <c r="E243" s="17">
        <v>10</v>
      </c>
      <c r="F243" s="17" t="s">
        <v>973</v>
      </c>
      <c r="G243" s="17" t="s">
        <v>973</v>
      </c>
      <c r="H243" s="17" t="s">
        <v>973</v>
      </c>
      <c r="I243" s="17">
        <v>0</v>
      </c>
      <c r="J243" s="17">
        <v>0</v>
      </c>
      <c r="K243" s="17">
        <v>4</v>
      </c>
      <c r="L243" s="17">
        <v>11</v>
      </c>
      <c r="M243" s="17">
        <v>6</v>
      </c>
      <c r="N243" s="17">
        <v>1775</v>
      </c>
      <c r="O243" s="17">
        <v>15163.205</v>
      </c>
    </row>
    <row r="244" spans="1:15">
      <c r="A244" s="151" t="s">
        <v>563</v>
      </c>
      <c r="B244" s="17" t="s">
        <v>973</v>
      </c>
      <c r="C244" s="17">
        <v>0</v>
      </c>
      <c r="D244" s="17" t="s">
        <v>973</v>
      </c>
      <c r="E244" s="17">
        <v>8</v>
      </c>
      <c r="F244" s="17" t="s">
        <v>973</v>
      </c>
      <c r="G244" s="17">
        <v>7</v>
      </c>
      <c r="H244" s="17" t="s">
        <v>973</v>
      </c>
      <c r="I244" s="17">
        <v>0</v>
      </c>
      <c r="J244" s="17" t="s">
        <v>973</v>
      </c>
      <c r="K244" s="17">
        <v>15</v>
      </c>
      <c r="L244" s="17">
        <v>30</v>
      </c>
      <c r="M244" s="17">
        <v>13</v>
      </c>
      <c r="N244" s="17">
        <v>4949</v>
      </c>
      <c r="O244" s="17">
        <v>41302.076999999997</v>
      </c>
    </row>
    <row r="245" spans="1:15">
      <c r="A245" s="151" t="s">
        <v>564</v>
      </c>
      <c r="B245" s="17">
        <v>52</v>
      </c>
      <c r="C245" s="17" t="s">
        <v>973</v>
      </c>
      <c r="D245" s="17">
        <v>89</v>
      </c>
      <c r="E245" s="17">
        <v>292</v>
      </c>
      <c r="F245" s="17">
        <v>93</v>
      </c>
      <c r="G245" s="17">
        <v>156</v>
      </c>
      <c r="H245" s="17">
        <v>95</v>
      </c>
      <c r="I245" s="17">
        <v>6</v>
      </c>
      <c r="J245" s="17">
        <v>0</v>
      </c>
      <c r="K245" s="17">
        <v>386</v>
      </c>
      <c r="L245" s="17">
        <v>817</v>
      </c>
      <c r="M245" s="17">
        <v>208</v>
      </c>
      <c r="N245" s="17">
        <v>72765</v>
      </c>
      <c r="O245" s="17">
        <v>978001.27399999998</v>
      </c>
    </row>
    <row r="246" spans="1:15" ht="18.75" customHeight="1">
      <c r="A246" s="145" t="s">
        <v>565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</row>
    <row r="247" spans="1:15">
      <c r="A247" s="151" t="s">
        <v>566</v>
      </c>
      <c r="B247" s="17">
        <v>11</v>
      </c>
      <c r="C247" s="17">
        <v>0</v>
      </c>
      <c r="D247" s="17">
        <v>0</v>
      </c>
      <c r="E247" s="17">
        <v>40</v>
      </c>
      <c r="F247" s="17">
        <v>0</v>
      </c>
      <c r="G247" s="17">
        <v>14</v>
      </c>
      <c r="H247" s="17">
        <v>4</v>
      </c>
      <c r="I247" s="17">
        <v>0</v>
      </c>
      <c r="J247" s="17">
        <v>0</v>
      </c>
      <c r="K247" s="17">
        <v>64</v>
      </c>
      <c r="L247" s="17">
        <v>80</v>
      </c>
      <c r="M247" s="17">
        <v>24</v>
      </c>
      <c r="N247" s="17">
        <v>6735</v>
      </c>
      <c r="O247" s="17">
        <v>130464.508</v>
      </c>
    </row>
    <row r="248" spans="1:15">
      <c r="A248" s="151" t="s">
        <v>567</v>
      </c>
      <c r="B248" s="17">
        <v>34</v>
      </c>
      <c r="C248" s="17">
        <v>0</v>
      </c>
      <c r="D248" s="17">
        <v>68</v>
      </c>
      <c r="E248" s="17">
        <v>136</v>
      </c>
      <c r="F248" s="17">
        <v>12</v>
      </c>
      <c r="G248" s="17">
        <v>30</v>
      </c>
      <c r="H248" s="17">
        <v>27</v>
      </c>
      <c r="I248" s="17" t="s">
        <v>973</v>
      </c>
      <c r="J248" s="17">
        <v>0</v>
      </c>
      <c r="K248" s="17">
        <v>135</v>
      </c>
      <c r="L248" s="17">
        <v>341</v>
      </c>
      <c r="M248" s="17">
        <v>123</v>
      </c>
      <c r="N248" s="17">
        <v>40565</v>
      </c>
      <c r="O248" s="17">
        <v>394170.86300000001</v>
      </c>
    </row>
    <row r="249" spans="1:15">
      <c r="A249" s="151" t="s">
        <v>568</v>
      </c>
      <c r="B249" s="17">
        <v>14</v>
      </c>
      <c r="C249" s="17">
        <v>0</v>
      </c>
      <c r="D249" s="17">
        <v>5</v>
      </c>
      <c r="E249" s="17">
        <v>264</v>
      </c>
      <c r="F249" s="17">
        <v>23</v>
      </c>
      <c r="G249" s="17">
        <v>47</v>
      </c>
      <c r="H249" s="17">
        <v>24</v>
      </c>
      <c r="I249" s="17">
        <v>0</v>
      </c>
      <c r="J249" s="17">
        <v>0</v>
      </c>
      <c r="K249" s="17">
        <v>198</v>
      </c>
      <c r="L249" s="17">
        <v>274</v>
      </c>
      <c r="M249" s="17">
        <v>99</v>
      </c>
      <c r="N249" s="17">
        <v>34150</v>
      </c>
      <c r="O249" s="17">
        <v>428721.74599999998</v>
      </c>
    </row>
    <row r="250" spans="1:15">
      <c r="A250" s="151" t="s">
        <v>569</v>
      </c>
      <c r="B250" s="17">
        <v>5</v>
      </c>
      <c r="C250" s="17">
        <v>0</v>
      </c>
      <c r="D250" s="17" t="s">
        <v>973</v>
      </c>
      <c r="E250" s="17">
        <v>13</v>
      </c>
      <c r="F250" s="17" t="s">
        <v>973</v>
      </c>
      <c r="G250" s="17">
        <v>16</v>
      </c>
      <c r="H250" s="17">
        <v>5</v>
      </c>
      <c r="I250" s="17">
        <v>0</v>
      </c>
      <c r="J250" s="17">
        <v>0</v>
      </c>
      <c r="K250" s="17">
        <v>27</v>
      </c>
      <c r="L250" s="17">
        <v>33</v>
      </c>
      <c r="M250" s="17">
        <v>22</v>
      </c>
      <c r="N250" s="17">
        <v>7451</v>
      </c>
      <c r="O250" s="17">
        <v>68788.258000000002</v>
      </c>
    </row>
    <row r="251" spans="1:15">
      <c r="A251" s="151" t="s">
        <v>570</v>
      </c>
      <c r="B251" s="17" t="s">
        <v>973</v>
      </c>
      <c r="C251" s="17">
        <v>0</v>
      </c>
      <c r="D251" s="17">
        <v>4</v>
      </c>
      <c r="E251" s="17">
        <v>22</v>
      </c>
      <c r="F251" s="17" t="s">
        <v>973</v>
      </c>
      <c r="G251" s="17">
        <v>4</v>
      </c>
      <c r="H251" s="17" t="s">
        <v>973</v>
      </c>
      <c r="I251" s="17">
        <v>4</v>
      </c>
      <c r="J251" s="17">
        <v>0</v>
      </c>
      <c r="K251" s="17">
        <v>36</v>
      </c>
      <c r="L251" s="17">
        <v>60</v>
      </c>
      <c r="M251" s="17">
        <v>43</v>
      </c>
      <c r="N251" s="17">
        <v>13773</v>
      </c>
      <c r="O251" s="17">
        <v>100892.914</v>
      </c>
    </row>
    <row r="252" spans="1:15">
      <c r="A252" s="151" t="s">
        <v>571</v>
      </c>
      <c r="B252" s="17" t="s">
        <v>973</v>
      </c>
      <c r="C252" s="17">
        <v>0</v>
      </c>
      <c r="D252" s="17" t="s">
        <v>973</v>
      </c>
      <c r="E252" s="17">
        <v>26</v>
      </c>
      <c r="F252" s="17">
        <v>8</v>
      </c>
      <c r="G252" s="17" t="s">
        <v>973</v>
      </c>
      <c r="H252" s="17" t="s">
        <v>973</v>
      </c>
      <c r="I252" s="17">
        <v>0</v>
      </c>
      <c r="J252" s="17">
        <v>0</v>
      </c>
      <c r="K252" s="17">
        <v>23</v>
      </c>
      <c r="L252" s="17">
        <v>45</v>
      </c>
      <c r="M252" s="17">
        <v>12</v>
      </c>
      <c r="N252" s="17">
        <v>4081</v>
      </c>
      <c r="O252" s="17">
        <v>52745.563000000002</v>
      </c>
    </row>
    <row r="253" spans="1:15">
      <c r="A253" s="151" t="s">
        <v>572</v>
      </c>
      <c r="B253" s="17">
        <v>23</v>
      </c>
      <c r="C253" s="17">
        <v>0</v>
      </c>
      <c r="D253" s="17">
        <v>6</v>
      </c>
      <c r="E253" s="17">
        <v>40</v>
      </c>
      <c r="F253" s="17">
        <v>6</v>
      </c>
      <c r="G253" s="17">
        <v>15</v>
      </c>
      <c r="H253" s="17" t="s">
        <v>973</v>
      </c>
      <c r="I253" s="17">
        <v>21</v>
      </c>
      <c r="J253" s="17">
        <v>0</v>
      </c>
      <c r="K253" s="17">
        <v>61</v>
      </c>
      <c r="L253" s="17">
        <v>113</v>
      </c>
      <c r="M253" s="17">
        <v>38</v>
      </c>
      <c r="N253" s="17">
        <v>13107</v>
      </c>
      <c r="O253" s="17">
        <v>188931.35399999999</v>
      </c>
    </row>
    <row r="254" spans="1:15">
      <c r="A254" s="151" t="s">
        <v>573</v>
      </c>
      <c r="B254" s="17">
        <v>4</v>
      </c>
      <c r="C254" s="17">
        <v>0</v>
      </c>
      <c r="D254" s="17">
        <v>0</v>
      </c>
      <c r="E254" s="17">
        <v>10</v>
      </c>
      <c r="F254" s="17" t="s">
        <v>973</v>
      </c>
      <c r="G254" s="17">
        <v>10</v>
      </c>
      <c r="H254" s="17">
        <v>4</v>
      </c>
      <c r="I254" s="17">
        <v>5</v>
      </c>
      <c r="J254" s="17">
        <v>0</v>
      </c>
      <c r="K254" s="17">
        <v>18</v>
      </c>
      <c r="L254" s="17">
        <v>24</v>
      </c>
      <c r="M254" s="17">
        <v>14</v>
      </c>
      <c r="N254" s="17">
        <v>4838</v>
      </c>
      <c r="O254" s="17">
        <v>54003.332000000002</v>
      </c>
    </row>
    <row r="255" spans="1:15">
      <c r="A255" s="151" t="s">
        <v>574</v>
      </c>
      <c r="B255" s="17">
        <v>6</v>
      </c>
      <c r="C255" s="17">
        <v>0</v>
      </c>
      <c r="D255" s="17" t="s">
        <v>973</v>
      </c>
      <c r="E255" s="17">
        <v>53</v>
      </c>
      <c r="F255" s="17">
        <v>4</v>
      </c>
      <c r="G255" s="17">
        <v>20</v>
      </c>
      <c r="H255" s="17">
        <v>7</v>
      </c>
      <c r="I255" s="17" t="s">
        <v>973</v>
      </c>
      <c r="J255" s="17">
        <v>0</v>
      </c>
      <c r="K255" s="17">
        <v>71</v>
      </c>
      <c r="L255" s="17">
        <v>129</v>
      </c>
      <c r="M255" s="17">
        <v>38</v>
      </c>
      <c r="N255" s="17">
        <v>13132</v>
      </c>
      <c r="O255" s="17">
        <v>167223.49299999999</v>
      </c>
    </row>
    <row r="256" spans="1:15">
      <c r="A256" s="151" t="s">
        <v>575</v>
      </c>
      <c r="B256" s="17" t="s">
        <v>973</v>
      </c>
      <c r="C256" s="17">
        <v>0</v>
      </c>
      <c r="D256" s="17">
        <v>4</v>
      </c>
      <c r="E256" s="17">
        <v>16</v>
      </c>
      <c r="F256" s="17" t="s">
        <v>973</v>
      </c>
      <c r="G256" s="17">
        <v>6</v>
      </c>
      <c r="H256" s="17">
        <v>0</v>
      </c>
      <c r="I256" s="17">
        <v>0</v>
      </c>
      <c r="J256" s="17">
        <v>0</v>
      </c>
      <c r="K256" s="17">
        <v>14</v>
      </c>
      <c r="L256" s="17">
        <v>26</v>
      </c>
      <c r="M256" s="17">
        <v>12</v>
      </c>
      <c r="N256" s="17">
        <v>4193</v>
      </c>
      <c r="O256" s="17">
        <v>36548.260999999999</v>
      </c>
    </row>
    <row r="257" spans="1:15">
      <c r="A257" s="151" t="s">
        <v>576</v>
      </c>
      <c r="B257" s="17" t="s">
        <v>973</v>
      </c>
      <c r="C257" s="17">
        <v>0</v>
      </c>
      <c r="D257" s="17" t="s">
        <v>973</v>
      </c>
      <c r="E257" s="17">
        <v>49</v>
      </c>
      <c r="F257" s="17">
        <v>0</v>
      </c>
      <c r="G257" s="17">
        <v>7</v>
      </c>
      <c r="H257" s="17">
        <v>5</v>
      </c>
      <c r="I257" s="17" t="s">
        <v>973</v>
      </c>
      <c r="J257" s="17" t="s">
        <v>973</v>
      </c>
      <c r="K257" s="17">
        <v>37</v>
      </c>
      <c r="L257" s="17">
        <v>53</v>
      </c>
      <c r="M257" s="17">
        <v>15</v>
      </c>
      <c r="N257" s="17">
        <v>5299</v>
      </c>
      <c r="O257" s="17">
        <v>78881.106</v>
      </c>
    </row>
    <row r="258" spans="1:15">
      <c r="A258" s="151" t="s">
        <v>577</v>
      </c>
      <c r="B258" s="17">
        <v>6</v>
      </c>
      <c r="C258" s="17">
        <v>0</v>
      </c>
      <c r="D258" s="17">
        <v>4</v>
      </c>
      <c r="E258" s="17">
        <v>26</v>
      </c>
      <c r="F258" s="17">
        <v>0</v>
      </c>
      <c r="G258" s="17">
        <v>13</v>
      </c>
      <c r="H258" s="17">
        <v>5</v>
      </c>
      <c r="I258" s="17">
        <v>4</v>
      </c>
      <c r="J258" s="17">
        <v>0</v>
      </c>
      <c r="K258" s="17">
        <v>31</v>
      </c>
      <c r="L258" s="17">
        <v>45</v>
      </c>
      <c r="M258" s="17">
        <v>9</v>
      </c>
      <c r="N258" s="17">
        <v>3090</v>
      </c>
      <c r="O258" s="17">
        <v>73726.775999999998</v>
      </c>
    </row>
    <row r="259" spans="1:15">
      <c r="A259" s="151" t="s">
        <v>578</v>
      </c>
      <c r="B259" s="17" t="s">
        <v>973</v>
      </c>
      <c r="C259" s="17">
        <v>0</v>
      </c>
      <c r="D259" s="17" t="s">
        <v>973</v>
      </c>
      <c r="E259" s="17">
        <v>35</v>
      </c>
      <c r="F259" s="17">
        <v>4</v>
      </c>
      <c r="G259" s="17">
        <v>0</v>
      </c>
      <c r="H259" s="17" t="s">
        <v>973</v>
      </c>
      <c r="I259" s="17">
        <v>0</v>
      </c>
      <c r="J259" s="17">
        <v>0</v>
      </c>
      <c r="K259" s="17">
        <v>33</v>
      </c>
      <c r="L259" s="17">
        <v>42</v>
      </c>
      <c r="M259" s="17">
        <v>16</v>
      </c>
      <c r="N259" s="17">
        <v>4802</v>
      </c>
      <c r="O259" s="17">
        <v>66871.737999999998</v>
      </c>
    </row>
    <row r="260" spans="1:15">
      <c r="A260" s="151" t="s">
        <v>579</v>
      </c>
      <c r="B260" s="17">
        <v>10</v>
      </c>
      <c r="C260" s="17">
        <v>0</v>
      </c>
      <c r="D260" s="17">
        <v>5</v>
      </c>
      <c r="E260" s="17">
        <v>7</v>
      </c>
      <c r="F260" s="17">
        <v>0</v>
      </c>
      <c r="G260" s="17">
        <v>4</v>
      </c>
      <c r="H260" s="17" t="s">
        <v>973</v>
      </c>
      <c r="I260" s="17">
        <v>7</v>
      </c>
      <c r="J260" s="17">
        <v>0</v>
      </c>
      <c r="K260" s="17">
        <v>11</v>
      </c>
      <c r="L260" s="17">
        <v>35</v>
      </c>
      <c r="M260" s="17">
        <v>10</v>
      </c>
      <c r="N260" s="17">
        <v>3702</v>
      </c>
      <c r="O260" s="17">
        <v>50586.078999999998</v>
      </c>
    </row>
    <row r="261" spans="1:15">
      <c r="A261" s="151" t="s">
        <v>580</v>
      </c>
      <c r="B261" s="17" t="s">
        <v>973</v>
      </c>
      <c r="C261" s="17">
        <v>0</v>
      </c>
      <c r="D261" s="17" t="s">
        <v>973</v>
      </c>
      <c r="E261" s="17">
        <v>10</v>
      </c>
      <c r="F261" s="17" t="s">
        <v>973</v>
      </c>
      <c r="G261" s="17">
        <v>0</v>
      </c>
      <c r="H261" s="17">
        <v>0</v>
      </c>
      <c r="I261" s="17" t="s">
        <v>973</v>
      </c>
      <c r="J261" s="17">
        <v>0</v>
      </c>
      <c r="K261" s="17">
        <v>11</v>
      </c>
      <c r="L261" s="17">
        <v>18</v>
      </c>
      <c r="M261" s="17">
        <v>9</v>
      </c>
      <c r="N261" s="17">
        <v>3227</v>
      </c>
      <c r="O261" s="17">
        <v>29181.07</v>
      </c>
    </row>
    <row r="262" spans="1:15" ht="18.75" customHeight="1">
      <c r="A262" s="145" t="s">
        <v>581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</row>
    <row r="263" spans="1:15">
      <c r="A263" s="151" t="s">
        <v>582</v>
      </c>
      <c r="B263" s="17">
        <v>8</v>
      </c>
      <c r="C263" s="17">
        <v>0</v>
      </c>
      <c r="D263" s="17">
        <v>7</v>
      </c>
      <c r="E263" s="17">
        <v>44</v>
      </c>
      <c r="F263" s="17" t="s">
        <v>973</v>
      </c>
      <c r="G263" s="17">
        <v>17</v>
      </c>
      <c r="H263" s="17">
        <v>9</v>
      </c>
      <c r="I263" s="17" t="s">
        <v>973</v>
      </c>
      <c r="J263" s="17">
        <v>0</v>
      </c>
      <c r="K263" s="17">
        <v>109</v>
      </c>
      <c r="L263" s="17">
        <v>143</v>
      </c>
      <c r="M263" s="17">
        <v>42</v>
      </c>
      <c r="N263" s="17">
        <v>14918</v>
      </c>
      <c r="O263" s="17">
        <v>219193.79199999999</v>
      </c>
    </row>
    <row r="264" spans="1:15">
      <c r="A264" s="151" t="s">
        <v>583</v>
      </c>
      <c r="B264" s="17">
        <v>39</v>
      </c>
      <c r="C264" s="17" t="s">
        <v>973</v>
      </c>
      <c r="D264" s="17">
        <v>14</v>
      </c>
      <c r="E264" s="17">
        <v>300</v>
      </c>
      <c r="F264" s="17">
        <v>44</v>
      </c>
      <c r="G264" s="17">
        <v>82</v>
      </c>
      <c r="H264" s="17">
        <v>78</v>
      </c>
      <c r="I264" s="17">
        <v>9</v>
      </c>
      <c r="J264" s="17">
        <v>0</v>
      </c>
      <c r="K264" s="17">
        <v>301</v>
      </c>
      <c r="L264" s="17">
        <v>503</v>
      </c>
      <c r="M264" s="17">
        <v>134</v>
      </c>
      <c r="N264" s="17">
        <v>38531</v>
      </c>
      <c r="O264" s="17">
        <v>687765.22499999998</v>
      </c>
    </row>
    <row r="265" spans="1:15">
      <c r="A265" s="151" t="s">
        <v>584</v>
      </c>
      <c r="B265" s="17">
        <v>6</v>
      </c>
      <c r="C265" s="17">
        <v>0</v>
      </c>
      <c r="D265" s="17" t="s">
        <v>973</v>
      </c>
      <c r="E265" s="17">
        <v>19</v>
      </c>
      <c r="F265" s="17" t="s">
        <v>973</v>
      </c>
      <c r="G265" s="17">
        <v>0</v>
      </c>
      <c r="H265" s="17" t="s">
        <v>973</v>
      </c>
      <c r="I265" s="17">
        <v>0</v>
      </c>
      <c r="J265" s="17">
        <v>0</v>
      </c>
      <c r="K265" s="17">
        <v>21</v>
      </c>
      <c r="L265" s="17">
        <v>38</v>
      </c>
      <c r="M265" s="17">
        <v>23</v>
      </c>
      <c r="N265" s="17">
        <v>7131</v>
      </c>
      <c r="O265" s="17">
        <v>57079.237999999998</v>
      </c>
    </row>
    <row r="266" spans="1:15">
      <c r="A266" s="151" t="s">
        <v>585</v>
      </c>
      <c r="B266" s="17">
        <v>24</v>
      </c>
      <c r="C266" s="17">
        <v>0</v>
      </c>
      <c r="D266" s="17">
        <v>10</v>
      </c>
      <c r="E266" s="17">
        <v>73</v>
      </c>
      <c r="F266" s="17">
        <v>10</v>
      </c>
      <c r="G266" s="17">
        <v>51</v>
      </c>
      <c r="H266" s="17">
        <v>13</v>
      </c>
      <c r="I266" s="17" t="s">
        <v>973</v>
      </c>
      <c r="J266" s="17">
        <v>0</v>
      </c>
      <c r="K266" s="17">
        <v>140</v>
      </c>
      <c r="L266" s="17">
        <v>208</v>
      </c>
      <c r="M266" s="17">
        <v>58</v>
      </c>
      <c r="N266" s="17">
        <v>20339</v>
      </c>
      <c r="O266" s="17">
        <v>313493.25400000002</v>
      </c>
    </row>
    <row r="267" spans="1:15">
      <c r="A267" s="151" t="s">
        <v>586</v>
      </c>
      <c r="B267" s="17">
        <v>14</v>
      </c>
      <c r="C267" s="17">
        <v>0</v>
      </c>
      <c r="D267" s="17">
        <v>6</v>
      </c>
      <c r="E267" s="17">
        <v>41</v>
      </c>
      <c r="F267" s="17">
        <v>6</v>
      </c>
      <c r="G267" s="17">
        <v>14</v>
      </c>
      <c r="H267" s="17">
        <v>4</v>
      </c>
      <c r="I267" s="17">
        <v>7</v>
      </c>
      <c r="J267" s="17">
        <v>0</v>
      </c>
      <c r="K267" s="17">
        <v>65</v>
      </c>
      <c r="L267" s="17">
        <v>90</v>
      </c>
      <c r="M267" s="17">
        <v>30</v>
      </c>
      <c r="N267" s="17">
        <v>10722</v>
      </c>
      <c r="O267" s="17">
        <v>154658.57800000001</v>
      </c>
    </row>
    <row r="268" spans="1:15">
      <c r="A268" s="151" t="s">
        <v>587</v>
      </c>
      <c r="B268" s="17">
        <v>4</v>
      </c>
      <c r="C268" s="17">
        <v>0</v>
      </c>
      <c r="D268" s="17" t="s">
        <v>973</v>
      </c>
      <c r="E268" s="17">
        <v>13</v>
      </c>
      <c r="F268" s="17">
        <v>4</v>
      </c>
      <c r="G268" s="17">
        <v>6</v>
      </c>
      <c r="H268" s="17" t="s">
        <v>973</v>
      </c>
      <c r="I268" s="17" t="s">
        <v>973</v>
      </c>
      <c r="J268" s="17">
        <v>0</v>
      </c>
      <c r="K268" s="17">
        <v>19</v>
      </c>
      <c r="L268" s="17">
        <v>26</v>
      </c>
      <c r="M268" s="17">
        <v>22</v>
      </c>
      <c r="N268" s="17">
        <v>7530</v>
      </c>
      <c r="O268" s="17">
        <v>57028.591999999997</v>
      </c>
    </row>
    <row r="269" spans="1:15">
      <c r="A269" s="151" t="s">
        <v>588</v>
      </c>
      <c r="B269" s="17">
        <v>4</v>
      </c>
      <c r="C269" s="17">
        <v>0</v>
      </c>
      <c r="D269" s="17" t="s">
        <v>973</v>
      </c>
      <c r="E269" s="17">
        <v>19</v>
      </c>
      <c r="F269" s="17">
        <v>0</v>
      </c>
      <c r="G269" s="17" t="s">
        <v>973</v>
      </c>
      <c r="H269" s="17">
        <v>0</v>
      </c>
      <c r="I269" s="17">
        <v>0</v>
      </c>
      <c r="J269" s="17">
        <v>0</v>
      </c>
      <c r="K269" s="17">
        <v>22</v>
      </c>
      <c r="L269" s="17">
        <v>20</v>
      </c>
      <c r="M269" s="17">
        <v>16</v>
      </c>
      <c r="N269" s="17">
        <v>5356</v>
      </c>
      <c r="O269" s="17">
        <v>48158.95</v>
      </c>
    </row>
    <row r="270" spans="1:15">
      <c r="A270" s="151" t="s">
        <v>589</v>
      </c>
      <c r="B270" s="17" t="s">
        <v>973</v>
      </c>
      <c r="C270" s="17">
        <v>0</v>
      </c>
      <c r="D270" s="17">
        <v>4</v>
      </c>
      <c r="E270" s="17">
        <v>26</v>
      </c>
      <c r="F270" s="17">
        <v>0</v>
      </c>
      <c r="G270" s="17" t="s">
        <v>973</v>
      </c>
      <c r="H270" s="17">
        <v>0</v>
      </c>
      <c r="I270" s="17">
        <v>0</v>
      </c>
      <c r="J270" s="17">
        <v>0</v>
      </c>
      <c r="K270" s="17">
        <v>50</v>
      </c>
      <c r="L270" s="17">
        <v>57</v>
      </c>
      <c r="M270" s="17">
        <v>10</v>
      </c>
      <c r="N270" s="17">
        <v>3273</v>
      </c>
      <c r="O270" s="17">
        <v>85971.762000000002</v>
      </c>
    </row>
    <row r="271" spans="1:15">
      <c r="A271" s="151" t="s">
        <v>590</v>
      </c>
      <c r="B271" s="17">
        <v>14</v>
      </c>
      <c r="C271" s="17">
        <v>0</v>
      </c>
      <c r="D271" s="17">
        <v>17</v>
      </c>
      <c r="E271" s="17">
        <v>95</v>
      </c>
      <c r="F271" s="17">
        <v>11</v>
      </c>
      <c r="G271" s="17">
        <v>24</v>
      </c>
      <c r="H271" s="17">
        <v>6</v>
      </c>
      <c r="I271" s="17">
        <v>5</v>
      </c>
      <c r="J271" s="17">
        <v>0</v>
      </c>
      <c r="K271" s="17">
        <v>98</v>
      </c>
      <c r="L271" s="17">
        <v>172</v>
      </c>
      <c r="M271" s="17">
        <v>50</v>
      </c>
      <c r="N271" s="17">
        <v>16408</v>
      </c>
      <c r="O271" s="17">
        <v>233021.67800000001</v>
      </c>
    </row>
    <row r="272" spans="1:15">
      <c r="A272" s="151" t="s">
        <v>591</v>
      </c>
      <c r="B272" s="17">
        <v>8</v>
      </c>
      <c r="C272" s="17">
        <v>0</v>
      </c>
      <c r="D272" s="17">
        <v>5</v>
      </c>
      <c r="E272" s="17">
        <v>47</v>
      </c>
      <c r="F272" s="17" t="s">
        <v>973</v>
      </c>
      <c r="G272" s="17">
        <v>22</v>
      </c>
      <c r="H272" s="17" t="s">
        <v>973</v>
      </c>
      <c r="I272" s="17" t="s">
        <v>973</v>
      </c>
      <c r="J272" s="17">
        <v>0</v>
      </c>
      <c r="K272" s="17">
        <v>105</v>
      </c>
      <c r="L272" s="17">
        <v>122</v>
      </c>
      <c r="M272" s="17">
        <v>32</v>
      </c>
      <c r="N272" s="17">
        <v>10664</v>
      </c>
      <c r="O272" s="17">
        <v>201505.038</v>
      </c>
    </row>
    <row r="273" spans="1:15" ht="18.75" customHeight="1">
      <c r="A273" s="145" t="s">
        <v>592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</row>
    <row r="274" spans="1:15">
      <c r="A274" s="151" t="s">
        <v>593</v>
      </c>
      <c r="B274" s="17">
        <v>13</v>
      </c>
      <c r="C274" s="17">
        <v>0</v>
      </c>
      <c r="D274" s="17">
        <v>29</v>
      </c>
      <c r="E274" s="17">
        <v>98</v>
      </c>
      <c r="F274" s="17">
        <v>9</v>
      </c>
      <c r="G274" s="17">
        <v>0</v>
      </c>
      <c r="H274" s="17">
        <v>19</v>
      </c>
      <c r="I274" s="17">
        <v>0</v>
      </c>
      <c r="J274" s="17">
        <v>0</v>
      </c>
      <c r="K274" s="17">
        <v>117</v>
      </c>
      <c r="L274" s="17">
        <v>167</v>
      </c>
      <c r="M274" s="17">
        <v>43</v>
      </c>
      <c r="N274" s="17">
        <v>15038</v>
      </c>
      <c r="O274" s="17">
        <v>237964.13699999999</v>
      </c>
    </row>
    <row r="275" spans="1:15">
      <c r="A275" s="151" t="s">
        <v>594</v>
      </c>
      <c r="B275" s="17" t="s">
        <v>973</v>
      </c>
      <c r="C275" s="17">
        <v>0</v>
      </c>
      <c r="D275" s="17" t="s">
        <v>973</v>
      </c>
      <c r="E275" s="17">
        <v>37</v>
      </c>
      <c r="F275" s="17" t="s">
        <v>973</v>
      </c>
      <c r="G275" s="17">
        <v>8</v>
      </c>
      <c r="H275" s="17">
        <v>6</v>
      </c>
      <c r="I275" s="17" t="s">
        <v>973</v>
      </c>
      <c r="J275" s="17">
        <v>0</v>
      </c>
      <c r="K275" s="17">
        <v>79</v>
      </c>
      <c r="L275" s="17">
        <v>89</v>
      </c>
      <c r="M275" s="17">
        <v>28</v>
      </c>
      <c r="N275" s="17">
        <v>10506</v>
      </c>
      <c r="O275" s="17">
        <v>150604.75700000001</v>
      </c>
    </row>
    <row r="276" spans="1:15">
      <c r="A276" s="151" t="s">
        <v>595</v>
      </c>
      <c r="B276" s="17">
        <v>10</v>
      </c>
      <c r="C276" s="17">
        <v>0</v>
      </c>
      <c r="D276" s="17">
        <v>5</v>
      </c>
      <c r="E276" s="17">
        <v>122</v>
      </c>
      <c r="F276" s="17">
        <v>0</v>
      </c>
      <c r="G276" s="17">
        <v>17</v>
      </c>
      <c r="H276" s="17">
        <v>8</v>
      </c>
      <c r="I276" s="17">
        <v>4</v>
      </c>
      <c r="J276" s="17" t="s">
        <v>973</v>
      </c>
      <c r="K276" s="17">
        <v>69</v>
      </c>
      <c r="L276" s="17">
        <v>99</v>
      </c>
      <c r="M276" s="17">
        <v>36</v>
      </c>
      <c r="N276" s="17">
        <v>12192</v>
      </c>
      <c r="O276" s="17">
        <v>162561.35699999999</v>
      </c>
    </row>
    <row r="277" spans="1:15">
      <c r="A277" s="151" t="s">
        <v>596</v>
      </c>
      <c r="B277" s="17">
        <v>52</v>
      </c>
      <c r="C277" s="17">
        <v>0</v>
      </c>
      <c r="D277" s="17">
        <v>49</v>
      </c>
      <c r="E277" s="17">
        <v>233</v>
      </c>
      <c r="F277" s="17">
        <v>21</v>
      </c>
      <c r="G277" s="17">
        <v>65</v>
      </c>
      <c r="H277" s="17">
        <v>53</v>
      </c>
      <c r="I277" s="17">
        <v>5</v>
      </c>
      <c r="J277" s="17">
        <v>0</v>
      </c>
      <c r="K277" s="17">
        <v>288</v>
      </c>
      <c r="L277" s="17">
        <v>432</v>
      </c>
      <c r="M277" s="17">
        <v>138</v>
      </c>
      <c r="N277" s="17">
        <v>45566</v>
      </c>
      <c r="O277" s="17">
        <v>656403.66299999994</v>
      </c>
    </row>
    <row r="278" spans="1:15">
      <c r="A278" s="151" t="s">
        <v>597</v>
      </c>
      <c r="B278" s="17" t="s">
        <v>973</v>
      </c>
      <c r="C278" s="17">
        <v>0</v>
      </c>
      <c r="D278" s="17">
        <v>10</v>
      </c>
      <c r="E278" s="17">
        <v>41</v>
      </c>
      <c r="F278" s="17" t="s">
        <v>973</v>
      </c>
      <c r="G278" s="17">
        <v>10</v>
      </c>
      <c r="H278" s="17">
        <v>4</v>
      </c>
      <c r="I278" s="17">
        <v>0</v>
      </c>
      <c r="J278" s="17">
        <v>0</v>
      </c>
      <c r="K278" s="17">
        <v>56</v>
      </c>
      <c r="L278" s="17">
        <v>73</v>
      </c>
      <c r="M278" s="17">
        <v>27</v>
      </c>
      <c r="N278" s="17">
        <v>8433</v>
      </c>
      <c r="O278" s="17">
        <v>115367.571</v>
      </c>
    </row>
    <row r="279" spans="1:15">
      <c r="A279" s="151" t="s">
        <v>598</v>
      </c>
      <c r="B279" s="17">
        <v>0</v>
      </c>
      <c r="C279" s="17">
        <v>0</v>
      </c>
      <c r="D279" s="17" t="s">
        <v>973</v>
      </c>
      <c r="E279" s="17">
        <v>16</v>
      </c>
      <c r="F279" s="17">
        <v>0</v>
      </c>
      <c r="G279" s="17">
        <v>7</v>
      </c>
      <c r="H279" s="17">
        <v>0</v>
      </c>
      <c r="I279" s="17">
        <v>9</v>
      </c>
      <c r="J279" s="17">
        <v>0</v>
      </c>
      <c r="K279" s="17">
        <v>29</v>
      </c>
      <c r="L279" s="17">
        <v>49</v>
      </c>
      <c r="M279" s="17">
        <v>13</v>
      </c>
      <c r="N279" s="17">
        <v>4611</v>
      </c>
      <c r="O279" s="17">
        <v>74924.395999999993</v>
      </c>
    </row>
    <row r="280" spans="1:15">
      <c r="A280" s="151" t="s">
        <v>599</v>
      </c>
      <c r="B280" s="17">
        <v>37</v>
      </c>
      <c r="C280" s="17" t="s">
        <v>973</v>
      </c>
      <c r="D280" s="17">
        <v>37</v>
      </c>
      <c r="E280" s="17">
        <v>99</v>
      </c>
      <c r="F280" s="17">
        <v>8</v>
      </c>
      <c r="G280" s="17">
        <v>35</v>
      </c>
      <c r="H280" s="17">
        <v>22</v>
      </c>
      <c r="I280" s="17">
        <v>4</v>
      </c>
      <c r="J280" s="17">
        <v>0</v>
      </c>
      <c r="K280" s="17">
        <v>205</v>
      </c>
      <c r="L280" s="17">
        <v>366</v>
      </c>
      <c r="M280" s="17">
        <v>74</v>
      </c>
      <c r="N280" s="17">
        <v>23550</v>
      </c>
      <c r="O280" s="17">
        <v>453225.61099999998</v>
      </c>
    </row>
    <row r="281" spans="1:15" ht="18.75" customHeight="1">
      <c r="A281" s="145" t="s">
        <v>600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</row>
    <row r="282" spans="1:15">
      <c r="A282" s="151" t="s">
        <v>601</v>
      </c>
      <c r="B282" s="17" t="s">
        <v>973</v>
      </c>
      <c r="C282" s="17">
        <v>0</v>
      </c>
      <c r="D282" s="17">
        <v>5</v>
      </c>
      <c r="E282" s="17">
        <v>7</v>
      </c>
      <c r="F282" s="17" t="s">
        <v>973</v>
      </c>
      <c r="G282" s="17">
        <v>4</v>
      </c>
      <c r="H282" s="17" t="s">
        <v>973</v>
      </c>
      <c r="I282" s="17">
        <v>0</v>
      </c>
      <c r="J282" s="17" t="s">
        <v>973</v>
      </c>
      <c r="K282" s="17">
        <v>25</v>
      </c>
      <c r="L282" s="17">
        <v>24</v>
      </c>
      <c r="M282" s="17">
        <v>11</v>
      </c>
      <c r="N282" s="17">
        <v>4220</v>
      </c>
      <c r="O282" s="17">
        <v>50691.063999999998</v>
      </c>
    </row>
    <row r="283" spans="1:15">
      <c r="A283" s="151" t="s">
        <v>602</v>
      </c>
      <c r="B283" s="17" t="s">
        <v>973</v>
      </c>
      <c r="C283" s="17">
        <v>0</v>
      </c>
      <c r="D283" s="17">
        <v>0</v>
      </c>
      <c r="E283" s="17">
        <v>15</v>
      </c>
      <c r="F283" s="17">
        <v>0</v>
      </c>
      <c r="G283" s="17">
        <v>5</v>
      </c>
      <c r="H283" s="17" t="s">
        <v>973</v>
      </c>
      <c r="I283" s="17" t="s">
        <v>973</v>
      </c>
      <c r="J283" s="17">
        <v>0</v>
      </c>
      <c r="K283" s="17">
        <v>11</v>
      </c>
      <c r="L283" s="17">
        <v>21</v>
      </c>
      <c r="M283" s="17">
        <v>7</v>
      </c>
      <c r="N283" s="17">
        <v>2869</v>
      </c>
      <c r="O283" s="17">
        <v>30832.741999999998</v>
      </c>
    </row>
    <row r="284" spans="1:15">
      <c r="A284" s="151" t="s">
        <v>603</v>
      </c>
      <c r="B284" s="17" t="s">
        <v>973</v>
      </c>
      <c r="C284" s="17">
        <v>0</v>
      </c>
      <c r="D284" s="17" t="s">
        <v>973</v>
      </c>
      <c r="E284" s="17">
        <v>23</v>
      </c>
      <c r="F284" s="17">
        <v>0</v>
      </c>
      <c r="G284" s="17" t="s">
        <v>973</v>
      </c>
      <c r="H284" s="17" t="s">
        <v>973</v>
      </c>
      <c r="I284" s="17" t="s">
        <v>973</v>
      </c>
      <c r="J284" s="17">
        <v>0</v>
      </c>
      <c r="K284" s="17">
        <v>30</v>
      </c>
      <c r="L284" s="17">
        <v>23</v>
      </c>
      <c r="M284" s="17">
        <v>7</v>
      </c>
      <c r="N284" s="17">
        <v>2025</v>
      </c>
      <c r="O284" s="17">
        <v>56177.995999999999</v>
      </c>
    </row>
    <row r="285" spans="1:15">
      <c r="A285" s="151" t="s">
        <v>604</v>
      </c>
      <c r="B285" s="17" t="s">
        <v>973</v>
      </c>
      <c r="C285" s="17">
        <v>0</v>
      </c>
      <c r="D285" s="17" t="s">
        <v>973</v>
      </c>
      <c r="E285" s="17">
        <v>15</v>
      </c>
      <c r="F285" s="17" t="s">
        <v>973</v>
      </c>
      <c r="G285" s="17">
        <v>12</v>
      </c>
      <c r="H285" s="17">
        <v>15</v>
      </c>
      <c r="I285" s="17" t="s">
        <v>973</v>
      </c>
      <c r="J285" s="17">
        <v>0</v>
      </c>
      <c r="K285" s="17">
        <v>50</v>
      </c>
      <c r="L285" s="17">
        <v>45</v>
      </c>
      <c r="M285" s="17">
        <v>12</v>
      </c>
      <c r="N285" s="17">
        <v>3767</v>
      </c>
      <c r="O285" s="17">
        <v>96777.581000000006</v>
      </c>
    </row>
    <row r="286" spans="1:15">
      <c r="A286" s="151" t="s">
        <v>605</v>
      </c>
      <c r="B286" s="17" t="s">
        <v>973</v>
      </c>
      <c r="C286" s="17">
        <v>0</v>
      </c>
      <c r="D286" s="17" t="s">
        <v>973</v>
      </c>
      <c r="E286" s="17">
        <v>9</v>
      </c>
      <c r="F286" s="17" t="s">
        <v>973</v>
      </c>
      <c r="G286" s="17" t="s">
        <v>973</v>
      </c>
      <c r="H286" s="17">
        <v>0</v>
      </c>
      <c r="I286" s="17">
        <v>0</v>
      </c>
      <c r="J286" s="17">
        <v>0</v>
      </c>
      <c r="K286" s="17">
        <v>0</v>
      </c>
      <c r="L286" s="17">
        <v>4</v>
      </c>
      <c r="M286" s="17" t="s">
        <v>973</v>
      </c>
      <c r="N286" s="17">
        <v>944</v>
      </c>
      <c r="O286" s="17">
        <v>5843.2690000000002</v>
      </c>
    </row>
    <row r="287" spans="1:15">
      <c r="A287" s="151" t="s">
        <v>606</v>
      </c>
      <c r="B287" s="17">
        <v>5</v>
      </c>
      <c r="C287" s="17">
        <v>0</v>
      </c>
      <c r="D287" s="17" t="s">
        <v>973</v>
      </c>
      <c r="E287" s="17">
        <v>39</v>
      </c>
      <c r="F287" s="17">
        <v>0</v>
      </c>
      <c r="G287" s="17">
        <v>5</v>
      </c>
      <c r="H287" s="17" t="s">
        <v>973</v>
      </c>
      <c r="I287" s="17">
        <v>7</v>
      </c>
      <c r="J287" s="17">
        <v>0</v>
      </c>
      <c r="K287" s="17">
        <v>40</v>
      </c>
      <c r="L287" s="17">
        <v>34</v>
      </c>
      <c r="M287" s="17">
        <v>7</v>
      </c>
      <c r="N287" s="17">
        <v>1861</v>
      </c>
      <c r="O287" s="17">
        <v>81115.87</v>
      </c>
    </row>
    <row r="288" spans="1:15">
      <c r="A288" s="151" t="s">
        <v>607</v>
      </c>
      <c r="B288" s="17">
        <v>6</v>
      </c>
      <c r="C288" s="17">
        <v>0</v>
      </c>
      <c r="D288" s="17">
        <v>8</v>
      </c>
      <c r="E288" s="17">
        <v>15</v>
      </c>
      <c r="F288" s="17">
        <v>4</v>
      </c>
      <c r="G288" s="17" t="s">
        <v>973</v>
      </c>
      <c r="H288" s="17" t="s">
        <v>973</v>
      </c>
      <c r="I288" s="17" t="s">
        <v>973</v>
      </c>
      <c r="J288" s="17">
        <v>0</v>
      </c>
      <c r="K288" s="17">
        <v>15</v>
      </c>
      <c r="L288" s="17">
        <v>17</v>
      </c>
      <c r="M288" s="17">
        <v>7</v>
      </c>
      <c r="N288" s="17">
        <v>2339</v>
      </c>
      <c r="O288" s="17">
        <v>37152.902000000002</v>
      </c>
    </row>
    <row r="289" spans="1:15">
      <c r="A289" s="151" t="s">
        <v>608</v>
      </c>
      <c r="B289" s="17">
        <v>45</v>
      </c>
      <c r="C289" s="17">
        <v>0</v>
      </c>
      <c r="D289" s="17">
        <v>75</v>
      </c>
      <c r="E289" s="17">
        <v>175</v>
      </c>
      <c r="F289" s="17">
        <v>34</v>
      </c>
      <c r="G289" s="17">
        <v>65</v>
      </c>
      <c r="H289" s="17">
        <v>49</v>
      </c>
      <c r="I289" s="17">
        <v>4</v>
      </c>
      <c r="J289" s="17">
        <v>0</v>
      </c>
      <c r="K289" s="17">
        <v>481</v>
      </c>
      <c r="L289" s="17">
        <v>399</v>
      </c>
      <c r="M289" s="17">
        <v>80</v>
      </c>
      <c r="N289" s="17">
        <v>28786</v>
      </c>
      <c r="O289" s="17">
        <v>845004.17099999997</v>
      </c>
    </row>
    <row r="290" spans="1:15" ht="18.75" customHeight="1">
      <c r="A290" s="145" t="s">
        <v>609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</row>
    <row r="291" spans="1:15">
      <c r="A291" s="151" t="s">
        <v>610</v>
      </c>
      <c r="B291" s="17" t="s">
        <v>973</v>
      </c>
      <c r="C291" s="17">
        <v>0</v>
      </c>
      <c r="D291" s="17" t="s">
        <v>973</v>
      </c>
      <c r="E291" s="17" t="s">
        <v>973</v>
      </c>
      <c r="F291" s="17" t="s">
        <v>973</v>
      </c>
      <c r="G291" s="17">
        <v>4</v>
      </c>
      <c r="H291" s="17" t="s">
        <v>973</v>
      </c>
      <c r="I291" s="17">
        <v>0</v>
      </c>
      <c r="J291" s="17" t="s">
        <v>973</v>
      </c>
      <c r="K291" s="17">
        <v>0</v>
      </c>
      <c r="L291" s="17">
        <v>4</v>
      </c>
      <c r="M291" s="17">
        <v>0</v>
      </c>
      <c r="N291" s="17">
        <v>0</v>
      </c>
      <c r="O291" s="17">
        <v>4410.6890000000003</v>
      </c>
    </row>
    <row r="292" spans="1:15">
      <c r="A292" s="151" t="s">
        <v>611</v>
      </c>
      <c r="B292" s="17">
        <v>0</v>
      </c>
      <c r="C292" s="17">
        <v>0</v>
      </c>
      <c r="D292" s="17" t="s">
        <v>973</v>
      </c>
      <c r="E292" s="17">
        <v>7</v>
      </c>
      <c r="F292" s="17" t="s">
        <v>973</v>
      </c>
      <c r="G292" s="17" t="s">
        <v>973</v>
      </c>
      <c r="H292" s="17">
        <v>0</v>
      </c>
      <c r="I292" s="17" t="s">
        <v>973</v>
      </c>
      <c r="J292" s="17">
        <v>0</v>
      </c>
      <c r="K292" s="17">
        <v>6</v>
      </c>
      <c r="L292" s="17">
        <v>4</v>
      </c>
      <c r="M292" s="17" t="s">
        <v>973</v>
      </c>
      <c r="N292" s="17">
        <v>1078</v>
      </c>
      <c r="O292" s="17">
        <v>13107.441000000001</v>
      </c>
    </row>
    <row r="293" spans="1:15">
      <c r="A293" s="151" t="s">
        <v>612</v>
      </c>
      <c r="B293" s="17" t="s">
        <v>973</v>
      </c>
      <c r="C293" s="17">
        <v>0</v>
      </c>
      <c r="D293" s="17" t="s">
        <v>973</v>
      </c>
      <c r="E293" s="17">
        <v>48</v>
      </c>
      <c r="F293" s="17" t="s">
        <v>973</v>
      </c>
      <c r="G293" s="17">
        <v>6</v>
      </c>
      <c r="H293" s="17" t="s">
        <v>973</v>
      </c>
      <c r="I293" s="17" t="s">
        <v>973</v>
      </c>
      <c r="J293" s="17">
        <v>0</v>
      </c>
      <c r="K293" s="17">
        <v>78</v>
      </c>
      <c r="L293" s="17">
        <v>92</v>
      </c>
      <c r="M293" s="17">
        <v>11</v>
      </c>
      <c r="N293" s="17">
        <v>4173</v>
      </c>
      <c r="O293" s="17">
        <v>137699.777</v>
      </c>
    </row>
    <row r="294" spans="1:15">
      <c r="A294" s="151" t="s">
        <v>613</v>
      </c>
      <c r="B294" s="17">
        <v>7</v>
      </c>
      <c r="C294" s="17">
        <v>0</v>
      </c>
      <c r="D294" s="17" t="s">
        <v>973</v>
      </c>
      <c r="E294" s="17">
        <v>10</v>
      </c>
      <c r="F294" s="17" t="s">
        <v>973</v>
      </c>
      <c r="G294" s="17" t="s">
        <v>973</v>
      </c>
      <c r="H294" s="17">
        <v>0</v>
      </c>
      <c r="I294" s="17" t="s">
        <v>973</v>
      </c>
      <c r="J294" s="17">
        <v>0</v>
      </c>
      <c r="K294" s="17">
        <v>0</v>
      </c>
      <c r="L294" s="17">
        <v>6</v>
      </c>
      <c r="M294" s="17" t="s">
        <v>973</v>
      </c>
      <c r="N294" s="17">
        <v>674</v>
      </c>
      <c r="O294" s="17">
        <v>13796.905000000001</v>
      </c>
    </row>
    <row r="295" spans="1:15">
      <c r="A295" s="151" t="s">
        <v>614</v>
      </c>
      <c r="B295" s="17" t="s">
        <v>973</v>
      </c>
      <c r="C295" s="17">
        <v>0</v>
      </c>
      <c r="D295" s="17">
        <v>0</v>
      </c>
      <c r="E295" s="17">
        <v>8</v>
      </c>
      <c r="F295" s="17">
        <v>0</v>
      </c>
      <c r="G295" s="17">
        <v>8</v>
      </c>
      <c r="H295" s="17">
        <v>0</v>
      </c>
      <c r="I295" s="17">
        <v>0</v>
      </c>
      <c r="J295" s="17">
        <v>0</v>
      </c>
      <c r="K295" s="17">
        <v>25</v>
      </c>
      <c r="L295" s="17">
        <v>24</v>
      </c>
      <c r="M295" s="17">
        <v>6</v>
      </c>
      <c r="N295" s="17">
        <v>1814</v>
      </c>
      <c r="O295" s="17">
        <v>46491.794000000002</v>
      </c>
    </row>
    <row r="296" spans="1:15">
      <c r="A296" s="151" t="s">
        <v>615</v>
      </c>
      <c r="B296" s="17" t="s">
        <v>973</v>
      </c>
      <c r="C296" s="17">
        <v>0</v>
      </c>
      <c r="D296" s="17" t="s">
        <v>973</v>
      </c>
      <c r="E296" s="17">
        <v>15</v>
      </c>
      <c r="F296" s="17" t="s">
        <v>973</v>
      </c>
      <c r="G296" s="17" t="s">
        <v>973</v>
      </c>
      <c r="H296" s="17">
        <v>0</v>
      </c>
      <c r="I296" s="17">
        <v>0</v>
      </c>
      <c r="J296" s="17">
        <v>0</v>
      </c>
      <c r="K296" s="17">
        <v>14</v>
      </c>
      <c r="L296" s="17">
        <v>17</v>
      </c>
      <c r="M296" s="17">
        <v>9</v>
      </c>
      <c r="N296" s="17">
        <v>3058</v>
      </c>
      <c r="O296" s="17">
        <v>30956.367999999999</v>
      </c>
    </row>
    <row r="297" spans="1:15">
      <c r="A297" s="151" t="s">
        <v>616</v>
      </c>
      <c r="B297" s="17">
        <v>0</v>
      </c>
      <c r="C297" s="17">
        <v>0</v>
      </c>
      <c r="D297" s="17">
        <v>6</v>
      </c>
      <c r="E297" s="17">
        <v>9</v>
      </c>
      <c r="F297" s="17" t="s">
        <v>973</v>
      </c>
      <c r="G297" s="17">
        <v>5</v>
      </c>
      <c r="H297" s="17">
        <v>4</v>
      </c>
      <c r="I297" s="17">
        <v>0</v>
      </c>
      <c r="J297" s="17">
        <v>0</v>
      </c>
      <c r="K297" s="17">
        <v>15</v>
      </c>
      <c r="L297" s="17">
        <v>23</v>
      </c>
      <c r="M297" s="17">
        <v>5</v>
      </c>
      <c r="N297" s="17">
        <v>1344</v>
      </c>
      <c r="O297" s="17">
        <v>31029.89</v>
      </c>
    </row>
    <row r="298" spans="1:15">
      <c r="A298" s="151" t="s">
        <v>617</v>
      </c>
      <c r="B298" s="17">
        <v>15</v>
      </c>
      <c r="C298" s="17">
        <v>0</v>
      </c>
      <c r="D298" s="17">
        <v>20</v>
      </c>
      <c r="E298" s="17">
        <v>110</v>
      </c>
      <c r="F298" s="17">
        <v>19</v>
      </c>
      <c r="G298" s="17">
        <v>76</v>
      </c>
      <c r="H298" s="17">
        <v>27</v>
      </c>
      <c r="I298" s="17" t="s">
        <v>973</v>
      </c>
      <c r="J298" s="17">
        <v>0</v>
      </c>
      <c r="K298" s="17">
        <v>363</v>
      </c>
      <c r="L298" s="17">
        <v>424</v>
      </c>
      <c r="M298" s="17">
        <v>90</v>
      </c>
      <c r="N298" s="17">
        <v>30205</v>
      </c>
      <c r="O298" s="17">
        <v>673996.47100000002</v>
      </c>
    </row>
    <row r="299" spans="1:15">
      <c r="A299" s="151" t="s">
        <v>618</v>
      </c>
      <c r="B299" s="17">
        <v>5</v>
      </c>
      <c r="C299" s="17">
        <v>0</v>
      </c>
      <c r="D299" s="17">
        <v>0</v>
      </c>
      <c r="E299" s="17" t="s">
        <v>973</v>
      </c>
      <c r="F299" s="17">
        <v>0</v>
      </c>
      <c r="G299" s="17" t="s">
        <v>973</v>
      </c>
      <c r="H299" s="17" t="s">
        <v>973</v>
      </c>
      <c r="I299" s="17" t="s">
        <v>973</v>
      </c>
      <c r="J299" s="17">
        <v>0</v>
      </c>
      <c r="K299" s="17" t="s">
        <v>973</v>
      </c>
      <c r="L299" s="17">
        <v>4</v>
      </c>
      <c r="M299" s="17">
        <v>0</v>
      </c>
      <c r="N299" s="17">
        <v>0</v>
      </c>
      <c r="O299" s="17">
        <v>11281.048000000001</v>
      </c>
    </row>
    <row r="300" spans="1:15">
      <c r="A300" s="151" t="s">
        <v>619</v>
      </c>
      <c r="B300" s="17">
        <v>5</v>
      </c>
      <c r="C300" s="17" t="s">
        <v>973</v>
      </c>
      <c r="D300" s="17">
        <v>4</v>
      </c>
      <c r="E300" s="17">
        <v>13</v>
      </c>
      <c r="F300" s="17">
        <v>0</v>
      </c>
      <c r="G300" s="17" t="s">
        <v>973</v>
      </c>
      <c r="H300" s="17" t="s">
        <v>973</v>
      </c>
      <c r="I300" s="17" t="s">
        <v>973</v>
      </c>
      <c r="J300" s="17">
        <v>0</v>
      </c>
      <c r="K300" s="17">
        <v>10</v>
      </c>
      <c r="L300" s="17">
        <v>26</v>
      </c>
      <c r="M300" s="17">
        <v>5</v>
      </c>
      <c r="N300" s="17">
        <v>1685</v>
      </c>
      <c r="O300" s="17">
        <v>29813.902999999998</v>
      </c>
    </row>
    <row r="301" spans="1:15">
      <c r="A301" s="151" t="s">
        <v>620</v>
      </c>
      <c r="B301" s="17">
        <v>80</v>
      </c>
      <c r="C301" s="17" t="s">
        <v>973</v>
      </c>
      <c r="D301" s="17">
        <v>135</v>
      </c>
      <c r="E301" s="17">
        <v>227</v>
      </c>
      <c r="F301" s="17">
        <v>78</v>
      </c>
      <c r="G301" s="17">
        <v>132</v>
      </c>
      <c r="H301" s="17">
        <v>61</v>
      </c>
      <c r="I301" s="17" t="s">
        <v>973</v>
      </c>
      <c r="J301" s="17">
        <v>0</v>
      </c>
      <c r="K301" s="17">
        <v>526</v>
      </c>
      <c r="L301" s="17">
        <v>537</v>
      </c>
      <c r="M301" s="17">
        <v>167</v>
      </c>
      <c r="N301" s="17">
        <v>56622</v>
      </c>
      <c r="O301" s="17">
        <v>1053364.1939999999</v>
      </c>
    </row>
    <row r="302" spans="1:15">
      <c r="A302" s="151" t="s">
        <v>621</v>
      </c>
      <c r="B302" s="17">
        <v>7</v>
      </c>
      <c r="C302" s="17">
        <v>0</v>
      </c>
      <c r="D302" s="17" t="s">
        <v>973</v>
      </c>
      <c r="E302" s="17">
        <v>34</v>
      </c>
      <c r="F302" s="17" t="s">
        <v>973</v>
      </c>
      <c r="G302" s="17">
        <v>6</v>
      </c>
      <c r="H302" s="17">
        <v>5</v>
      </c>
      <c r="I302" s="17">
        <v>0</v>
      </c>
      <c r="J302" s="17">
        <v>0</v>
      </c>
      <c r="K302" s="17">
        <v>22</v>
      </c>
      <c r="L302" s="17">
        <v>24</v>
      </c>
      <c r="M302" s="17">
        <v>13</v>
      </c>
      <c r="N302" s="17">
        <v>4677</v>
      </c>
      <c r="O302" s="17">
        <v>52709.411999999997</v>
      </c>
    </row>
    <row r="303" spans="1:15">
      <c r="A303" s="151" t="s">
        <v>622</v>
      </c>
      <c r="B303" s="17">
        <v>8</v>
      </c>
      <c r="C303" s="17">
        <v>0</v>
      </c>
      <c r="D303" s="17">
        <v>4</v>
      </c>
      <c r="E303" s="17">
        <v>11</v>
      </c>
      <c r="F303" s="17" t="s">
        <v>973</v>
      </c>
      <c r="G303" s="17" t="s">
        <v>973</v>
      </c>
      <c r="H303" s="17">
        <v>4</v>
      </c>
      <c r="I303" s="17">
        <v>0</v>
      </c>
      <c r="J303" s="17">
        <v>0</v>
      </c>
      <c r="K303" s="17">
        <v>12</v>
      </c>
      <c r="L303" s="17">
        <v>19</v>
      </c>
      <c r="M303" s="17">
        <v>5</v>
      </c>
      <c r="N303" s="17">
        <v>1571</v>
      </c>
      <c r="O303" s="17">
        <v>31817.917000000001</v>
      </c>
    </row>
    <row r="304" spans="1:15">
      <c r="A304" s="151" t="s">
        <v>623</v>
      </c>
      <c r="B304" s="17" t="s">
        <v>973</v>
      </c>
      <c r="C304" s="17">
        <v>0</v>
      </c>
      <c r="D304" s="17" t="s">
        <v>973</v>
      </c>
      <c r="E304" s="17">
        <v>8</v>
      </c>
      <c r="F304" s="17">
        <v>0</v>
      </c>
      <c r="G304" s="17">
        <v>11</v>
      </c>
      <c r="H304" s="17">
        <v>4</v>
      </c>
      <c r="I304" s="17">
        <v>0</v>
      </c>
      <c r="J304" s="17">
        <v>0</v>
      </c>
      <c r="K304" s="17">
        <v>52</v>
      </c>
      <c r="L304" s="17">
        <v>38</v>
      </c>
      <c r="M304" s="17">
        <v>15</v>
      </c>
      <c r="N304" s="17">
        <v>4610</v>
      </c>
      <c r="O304" s="17">
        <v>91916.048999999999</v>
      </c>
    </row>
    <row r="305" spans="1:15">
      <c r="A305" s="151" t="s">
        <v>624</v>
      </c>
      <c r="B305" s="17" t="s">
        <v>973</v>
      </c>
      <c r="C305" s="17">
        <v>0</v>
      </c>
      <c r="D305" s="17">
        <v>0</v>
      </c>
      <c r="E305" s="17">
        <v>5</v>
      </c>
      <c r="F305" s="17">
        <v>0</v>
      </c>
      <c r="G305" s="17" t="s">
        <v>973</v>
      </c>
      <c r="H305" s="17" t="s">
        <v>973</v>
      </c>
      <c r="I305" s="17" t="s">
        <v>973</v>
      </c>
      <c r="J305" s="17">
        <v>0</v>
      </c>
      <c r="K305" s="17">
        <v>4</v>
      </c>
      <c r="L305" s="17" t="s">
        <v>973</v>
      </c>
      <c r="M305" s="17">
        <v>4</v>
      </c>
      <c r="N305" s="17">
        <v>1362</v>
      </c>
      <c r="O305" s="17">
        <v>13394.218000000001</v>
      </c>
    </row>
    <row r="306" spans="1:15" ht="18.75" customHeight="1">
      <c r="A306" s="145" t="s">
        <v>625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</row>
    <row r="307" spans="1:15">
      <c r="A307" s="151" t="s">
        <v>626</v>
      </c>
      <c r="B307" s="17" t="s">
        <v>973</v>
      </c>
      <c r="C307" s="17">
        <v>0</v>
      </c>
      <c r="D307" s="17">
        <v>0</v>
      </c>
      <c r="E307" s="17">
        <v>11</v>
      </c>
      <c r="F307" s="17">
        <v>0</v>
      </c>
      <c r="G307" s="17" t="s">
        <v>973</v>
      </c>
      <c r="H307" s="17">
        <v>0</v>
      </c>
      <c r="I307" s="17" t="s">
        <v>973</v>
      </c>
      <c r="J307" s="17">
        <v>0</v>
      </c>
      <c r="K307" s="17" t="s">
        <v>973</v>
      </c>
      <c r="L307" s="17">
        <v>4</v>
      </c>
      <c r="M307" s="17">
        <v>6</v>
      </c>
      <c r="N307" s="17">
        <v>2832</v>
      </c>
      <c r="O307" s="17">
        <v>12862.799000000001</v>
      </c>
    </row>
    <row r="308" spans="1:15">
      <c r="A308" s="151" t="s">
        <v>627</v>
      </c>
      <c r="B308" s="17">
        <v>5</v>
      </c>
      <c r="C308" s="17">
        <v>0</v>
      </c>
      <c r="D308" s="17" t="s">
        <v>973</v>
      </c>
      <c r="E308" s="17">
        <v>22</v>
      </c>
      <c r="F308" s="17" t="s">
        <v>973</v>
      </c>
      <c r="G308" s="17">
        <v>4</v>
      </c>
      <c r="H308" s="17">
        <v>4</v>
      </c>
      <c r="I308" s="17" t="s">
        <v>973</v>
      </c>
      <c r="J308" s="17">
        <v>0</v>
      </c>
      <c r="K308" s="17">
        <v>19</v>
      </c>
      <c r="L308" s="17">
        <v>22</v>
      </c>
      <c r="M308" s="17">
        <v>8</v>
      </c>
      <c r="N308" s="17">
        <v>2632</v>
      </c>
      <c r="O308" s="17">
        <v>43270.53</v>
      </c>
    </row>
    <row r="309" spans="1:15">
      <c r="A309" s="151" t="s">
        <v>628</v>
      </c>
      <c r="B309" s="17">
        <v>18</v>
      </c>
      <c r="C309" s="17">
        <v>0</v>
      </c>
      <c r="D309" s="17">
        <v>7</v>
      </c>
      <c r="E309" s="17">
        <v>158</v>
      </c>
      <c r="F309" s="17">
        <v>8</v>
      </c>
      <c r="G309" s="17">
        <v>22</v>
      </c>
      <c r="H309" s="17">
        <v>8</v>
      </c>
      <c r="I309" s="17">
        <v>0</v>
      </c>
      <c r="J309" s="17">
        <v>0</v>
      </c>
      <c r="K309" s="17">
        <v>109</v>
      </c>
      <c r="L309" s="17">
        <v>154</v>
      </c>
      <c r="M309" s="17">
        <v>83</v>
      </c>
      <c r="N309" s="17">
        <v>27659</v>
      </c>
      <c r="O309" s="17">
        <v>262058.07</v>
      </c>
    </row>
    <row r="310" spans="1:15">
      <c r="A310" s="151" t="s">
        <v>629</v>
      </c>
      <c r="B310" s="17">
        <v>5</v>
      </c>
      <c r="C310" s="17">
        <v>0</v>
      </c>
      <c r="D310" s="17">
        <v>8</v>
      </c>
      <c r="E310" s="17">
        <v>0</v>
      </c>
      <c r="F310" s="17">
        <v>5</v>
      </c>
      <c r="G310" s="17">
        <v>7</v>
      </c>
      <c r="H310" s="17">
        <v>5</v>
      </c>
      <c r="I310" s="17" t="s">
        <v>973</v>
      </c>
      <c r="J310" s="17">
        <v>0</v>
      </c>
      <c r="K310" s="17">
        <v>44</v>
      </c>
      <c r="L310" s="17">
        <v>60</v>
      </c>
      <c r="M310" s="17">
        <v>23</v>
      </c>
      <c r="N310" s="17">
        <v>9150</v>
      </c>
      <c r="O310" s="17">
        <v>97173.842000000004</v>
      </c>
    </row>
    <row r="311" spans="1:15">
      <c r="A311" s="151" t="s">
        <v>630</v>
      </c>
      <c r="B311" s="17">
        <v>11</v>
      </c>
      <c r="C311" s="17">
        <v>0</v>
      </c>
      <c r="D311" s="17">
        <v>5</v>
      </c>
      <c r="E311" s="17">
        <v>31</v>
      </c>
      <c r="F311" s="17" t="s">
        <v>973</v>
      </c>
      <c r="G311" s="17">
        <v>9</v>
      </c>
      <c r="H311" s="17" t="s">
        <v>973</v>
      </c>
      <c r="I311" s="17">
        <v>0</v>
      </c>
      <c r="J311" s="17">
        <v>0</v>
      </c>
      <c r="K311" s="17">
        <v>44</v>
      </c>
      <c r="L311" s="17">
        <v>52</v>
      </c>
      <c r="M311" s="17">
        <v>21</v>
      </c>
      <c r="N311" s="17">
        <v>7704</v>
      </c>
      <c r="O311" s="17">
        <v>96808.595000000001</v>
      </c>
    </row>
    <row r="312" spans="1:15">
      <c r="A312" s="151" t="s">
        <v>631</v>
      </c>
      <c r="B312" s="17" t="s">
        <v>973</v>
      </c>
      <c r="C312" s="17">
        <v>0</v>
      </c>
      <c r="D312" s="17">
        <v>0</v>
      </c>
      <c r="E312" s="17">
        <v>11</v>
      </c>
      <c r="F312" s="17">
        <v>0</v>
      </c>
      <c r="G312" s="17" t="s">
        <v>973</v>
      </c>
      <c r="H312" s="17" t="s">
        <v>973</v>
      </c>
      <c r="I312" s="17">
        <v>0</v>
      </c>
      <c r="J312" s="17">
        <v>0</v>
      </c>
      <c r="K312" s="17">
        <v>8</v>
      </c>
      <c r="L312" s="17">
        <v>21</v>
      </c>
      <c r="M312" s="17" t="s">
        <v>973</v>
      </c>
      <c r="N312" s="17">
        <v>1087</v>
      </c>
      <c r="O312" s="17">
        <v>19674.399000000001</v>
      </c>
    </row>
    <row r="313" spans="1:15">
      <c r="A313" s="151" t="s">
        <v>632</v>
      </c>
      <c r="B313" s="17">
        <v>7</v>
      </c>
      <c r="C313" s="17">
        <v>0</v>
      </c>
      <c r="D313" s="17">
        <v>12</v>
      </c>
      <c r="E313" s="17">
        <v>82</v>
      </c>
      <c r="F313" s="17" t="s">
        <v>973</v>
      </c>
      <c r="G313" s="17">
        <v>14</v>
      </c>
      <c r="H313" s="17" t="s">
        <v>973</v>
      </c>
      <c r="I313" s="17">
        <v>0</v>
      </c>
      <c r="J313" s="17">
        <v>0</v>
      </c>
      <c r="K313" s="17">
        <v>62</v>
      </c>
      <c r="L313" s="17">
        <v>78</v>
      </c>
      <c r="M313" s="17">
        <v>26</v>
      </c>
      <c r="N313" s="17">
        <v>8538</v>
      </c>
      <c r="O313" s="17">
        <v>129315.727</v>
      </c>
    </row>
    <row r="314" spans="1:15">
      <c r="A314" s="151" t="s">
        <v>633</v>
      </c>
      <c r="B314" s="17">
        <v>16</v>
      </c>
      <c r="C314" s="17">
        <v>0</v>
      </c>
      <c r="D314" s="17">
        <v>11</v>
      </c>
      <c r="E314" s="17">
        <v>76</v>
      </c>
      <c r="F314" s="17" t="s">
        <v>973</v>
      </c>
      <c r="G314" s="17">
        <v>16</v>
      </c>
      <c r="H314" s="17">
        <v>6</v>
      </c>
      <c r="I314" s="17" t="s">
        <v>973</v>
      </c>
      <c r="J314" s="17">
        <v>0</v>
      </c>
      <c r="K314" s="17">
        <v>53</v>
      </c>
      <c r="L314" s="17">
        <v>84</v>
      </c>
      <c r="M314" s="17">
        <v>37</v>
      </c>
      <c r="N314" s="17">
        <v>11424</v>
      </c>
      <c r="O314" s="17">
        <v>136224.89199999999</v>
      </c>
    </row>
    <row r="315" spans="1:15">
      <c r="A315" s="151" t="s">
        <v>634</v>
      </c>
      <c r="B315" s="17">
        <v>55</v>
      </c>
      <c r="C315" s="17" t="s">
        <v>973</v>
      </c>
      <c r="D315" s="17">
        <v>22</v>
      </c>
      <c r="E315" s="17">
        <v>202</v>
      </c>
      <c r="F315" s="17">
        <v>29</v>
      </c>
      <c r="G315" s="17">
        <v>85</v>
      </c>
      <c r="H315" s="17">
        <v>61</v>
      </c>
      <c r="I315" s="17">
        <v>0</v>
      </c>
      <c r="J315" s="17">
        <v>0</v>
      </c>
      <c r="K315" s="17">
        <v>253</v>
      </c>
      <c r="L315" s="17">
        <v>331</v>
      </c>
      <c r="M315" s="17">
        <v>127</v>
      </c>
      <c r="N315" s="17">
        <v>43585</v>
      </c>
      <c r="O315" s="17">
        <v>581938.62699999998</v>
      </c>
    </row>
    <row r="316" spans="1:15">
      <c r="A316" s="151" t="s">
        <v>635</v>
      </c>
      <c r="B316" s="17" t="s">
        <v>973</v>
      </c>
      <c r="C316" s="17">
        <v>0</v>
      </c>
      <c r="D316" s="17" t="s">
        <v>973</v>
      </c>
      <c r="E316" s="17">
        <v>15</v>
      </c>
      <c r="F316" s="17">
        <v>0</v>
      </c>
      <c r="G316" s="17">
        <v>0</v>
      </c>
      <c r="H316" s="17">
        <v>0</v>
      </c>
      <c r="I316" s="17">
        <v>0</v>
      </c>
      <c r="J316" s="17">
        <v>0</v>
      </c>
      <c r="K316" s="17">
        <v>21</v>
      </c>
      <c r="L316" s="17">
        <v>18</v>
      </c>
      <c r="M316" s="17">
        <v>14</v>
      </c>
      <c r="N316" s="17">
        <v>6465</v>
      </c>
      <c r="O316" s="17">
        <v>44423</v>
      </c>
    </row>
    <row r="317" spans="1:15">
      <c r="A317" s="151" t="s">
        <v>636</v>
      </c>
      <c r="B317" s="17">
        <v>10</v>
      </c>
      <c r="C317" s="17">
        <v>0</v>
      </c>
      <c r="D317" s="17">
        <v>11</v>
      </c>
      <c r="E317" s="17">
        <v>38</v>
      </c>
      <c r="F317" s="17" t="s">
        <v>973</v>
      </c>
      <c r="G317" s="17">
        <v>29</v>
      </c>
      <c r="H317" s="17">
        <v>18</v>
      </c>
      <c r="I317" s="17">
        <v>0</v>
      </c>
      <c r="J317" s="17" t="s">
        <v>973</v>
      </c>
      <c r="K317" s="17">
        <v>142</v>
      </c>
      <c r="L317" s="17">
        <v>213</v>
      </c>
      <c r="M317" s="17">
        <v>94</v>
      </c>
      <c r="N317" s="17">
        <v>29288</v>
      </c>
      <c r="O317" s="17">
        <v>318344.68</v>
      </c>
    </row>
    <row r="318" spans="1:15">
      <c r="A318" s="151" t="s">
        <v>637</v>
      </c>
      <c r="B318" s="17">
        <v>4</v>
      </c>
      <c r="C318" s="17">
        <v>0</v>
      </c>
      <c r="D318" s="17" t="s">
        <v>973</v>
      </c>
      <c r="E318" s="17">
        <v>23</v>
      </c>
      <c r="F318" s="17">
        <v>0</v>
      </c>
      <c r="G318" s="17">
        <v>12</v>
      </c>
      <c r="H318" s="17">
        <v>5</v>
      </c>
      <c r="I318" s="17">
        <v>0</v>
      </c>
      <c r="J318" s="17">
        <v>0</v>
      </c>
      <c r="K318" s="17">
        <v>27</v>
      </c>
      <c r="L318" s="17">
        <v>41</v>
      </c>
      <c r="M318" s="17">
        <v>18</v>
      </c>
      <c r="N318" s="17">
        <v>7097</v>
      </c>
      <c r="O318" s="17">
        <v>66753.937000000005</v>
      </c>
    </row>
    <row r="319" spans="1:15">
      <c r="A319" s="152" t="s">
        <v>638</v>
      </c>
      <c r="B319" s="17" t="s">
        <v>973</v>
      </c>
      <c r="C319" s="17">
        <v>0</v>
      </c>
      <c r="D319" s="17" t="s">
        <v>973</v>
      </c>
      <c r="E319" s="17">
        <v>9</v>
      </c>
      <c r="F319" s="17" t="s">
        <v>973</v>
      </c>
      <c r="G319" s="17" t="s">
        <v>973</v>
      </c>
      <c r="H319" s="17">
        <v>0</v>
      </c>
      <c r="I319" s="17">
        <v>0</v>
      </c>
      <c r="J319" s="17">
        <v>0</v>
      </c>
      <c r="K319" s="17">
        <v>10</v>
      </c>
      <c r="L319" s="17">
        <v>13</v>
      </c>
      <c r="M319" s="17">
        <v>10</v>
      </c>
      <c r="N319" s="17">
        <v>2707</v>
      </c>
      <c r="O319" s="17">
        <v>24233.830999999998</v>
      </c>
    </row>
    <row r="320" spans="1:15" ht="13.8" thickBot="1">
      <c r="A320" s="153" t="s">
        <v>639</v>
      </c>
      <c r="B320" s="160" t="s">
        <v>973</v>
      </c>
      <c r="C320" s="160" t="s">
        <v>973</v>
      </c>
      <c r="D320" s="160">
        <v>0</v>
      </c>
      <c r="E320" s="160">
        <v>13</v>
      </c>
      <c r="F320" s="160">
        <v>0</v>
      </c>
      <c r="G320" s="160">
        <v>0</v>
      </c>
      <c r="H320" s="160">
        <v>0</v>
      </c>
      <c r="I320" s="160">
        <v>0</v>
      </c>
      <c r="J320" s="160">
        <v>0</v>
      </c>
      <c r="K320" s="160">
        <v>25</v>
      </c>
      <c r="L320" s="160">
        <v>26</v>
      </c>
      <c r="M320" s="160">
        <v>6</v>
      </c>
      <c r="N320" s="160">
        <v>2162</v>
      </c>
      <c r="O320" s="160">
        <v>43874.538999999997</v>
      </c>
    </row>
    <row r="321" spans="1:1">
      <c r="A321" s="11" t="s">
        <v>312</v>
      </c>
    </row>
    <row r="322" spans="1:1">
      <c r="A322" s="11" t="s">
        <v>313</v>
      </c>
    </row>
  </sheetData>
  <mergeCells count="2">
    <mergeCell ref="B2:L2"/>
    <mergeCell ref="I3:K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rowBreaks count="6" manualBreakCount="6">
    <brk id="52" max="19" man="1"/>
    <brk id="86" max="19" man="1"/>
    <brk id="137" max="19" man="1"/>
    <brk id="192" max="19" man="1"/>
    <brk id="230" max="19" man="1"/>
    <brk id="270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5"/>
  <dimension ref="A2:L322"/>
  <sheetViews>
    <sheetView showGridLines="0" zoomScaleNormal="100" workbookViewId="0">
      <pane ySplit="10" topLeftCell="A11" activePane="bottomLeft" state="frozen"/>
      <selection pane="bottomLeft"/>
    </sheetView>
  </sheetViews>
  <sheetFormatPr defaultColWidth="0" defaultRowHeight="13.2"/>
  <cols>
    <col min="1" max="1" width="24" style="11" customWidth="1"/>
    <col min="2" max="2" width="11.5546875" style="11" customWidth="1"/>
    <col min="3" max="3" width="13" style="11" customWidth="1"/>
    <col min="4" max="4" width="11.5546875" style="11" customWidth="1"/>
    <col min="5" max="10" width="9.33203125" style="11" customWidth="1"/>
    <col min="11" max="11" width="11.6640625" style="24" customWidth="1"/>
    <col min="12" max="12" width="5" style="11" customWidth="1"/>
    <col min="13" max="16384" width="9.33203125" style="11" hidden="1"/>
  </cols>
  <sheetData>
    <row r="2" spans="1:12" ht="16.2" thickBot="1">
      <c r="A2" s="8" t="s">
        <v>961</v>
      </c>
    </row>
    <row r="3" spans="1:12" ht="14.4">
      <c r="A3" s="12" t="s">
        <v>5</v>
      </c>
      <c r="B3" s="173" t="s">
        <v>80</v>
      </c>
      <c r="C3" s="173"/>
      <c r="D3" s="173"/>
      <c r="E3" s="173"/>
      <c r="F3" s="173"/>
      <c r="G3" s="45" t="s">
        <v>7</v>
      </c>
      <c r="H3" s="45" t="s">
        <v>81</v>
      </c>
      <c r="I3" s="45" t="s">
        <v>82</v>
      </c>
      <c r="J3" s="45" t="s">
        <v>82</v>
      </c>
      <c r="K3" s="46" t="s">
        <v>8</v>
      </c>
    </row>
    <row r="4" spans="1:12" ht="14.4">
      <c r="B4" s="47" t="s">
        <v>83</v>
      </c>
      <c r="C4" s="48" t="s">
        <v>84</v>
      </c>
      <c r="D4" s="48" t="s">
        <v>85</v>
      </c>
      <c r="E4" s="49" t="s">
        <v>84</v>
      </c>
      <c r="F4" s="50" t="s">
        <v>86</v>
      </c>
      <c r="G4" s="50" t="s">
        <v>13</v>
      </c>
      <c r="H4" s="34" t="s">
        <v>87</v>
      </c>
      <c r="I4" s="34" t="s">
        <v>88</v>
      </c>
      <c r="J4" s="50" t="s">
        <v>88</v>
      </c>
      <c r="K4" s="51" t="s">
        <v>14</v>
      </c>
    </row>
    <row r="5" spans="1:12">
      <c r="A5" s="11" t="s">
        <v>18</v>
      </c>
      <c r="B5" s="47" t="s">
        <v>89</v>
      </c>
      <c r="C5" s="19" t="s">
        <v>90</v>
      </c>
      <c r="D5" s="52" t="s">
        <v>91</v>
      </c>
      <c r="E5" s="53" t="s">
        <v>92</v>
      </c>
      <c r="F5" s="52"/>
      <c r="G5" s="50" t="s">
        <v>19</v>
      </c>
      <c r="H5" s="34" t="s">
        <v>93</v>
      </c>
      <c r="I5" s="34" t="s">
        <v>87</v>
      </c>
      <c r="J5" s="34" t="s">
        <v>87</v>
      </c>
      <c r="K5" s="51" t="s">
        <v>20</v>
      </c>
    </row>
    <row r="6" spans="1:12">
      <c r="B6" s="162" t="s">
        <v>962</v>
      </c>
      <c r="C6" s="47" t="s">
        <v>94</v>
      </c>
      <c r="D6" s="52" t="s">
        <v>95</v>
      </c>
      <c r="E6" s="53" t="s">
        <v>96</v>
      </c>
      <c r="F6" s="52"/>
      <c r="G6" s="50" t="s">
        <v>15</v>
      </c>
      <c r="H6" s="50" t="s">
        <v>97</v>
      </c>
      <c r="I6" s="34" t="s">
        <v>93</v>
      </c>
      <c r="J6" s="50" t="s">
        <v>93</v>
      </c>
      <c r="K6" s="51" t="s">
        <v>23</v>
      </c>
    </row>
    <row r="7" spans="1:12">
      <c r="A7" s="54"/>
      <c r="B7" s="52" t="s">
        <v>98</v>
      </c>
      <c r="C7" s="52" t="s">
        <v>99</v>
      </c>
      <c r="D7" s="50" t="s">
        <v>100</v>
      </c>
      <c r="E7" s="53" t="s">
        <v>101</v>
      </c>
      <c r="F7" s="47"/>
      <c r="G7" s="55" t="s">
        <v>28</v>
      </c>
      <c r="H7" s="52"/>
      <c r="I7" s="52"/>
      <c r="J7" s="50" t="s">
        <v>102</v>
      </c>
      <c r="K7" s="51"/>
    </row>
    <row r="8" spans="1:12">
      <c r="A8" s="54"/>
      <c r="B8" s="52"/>
      <c r="C8" s="50" t="s">
        <v>103</v>
      </c>
      <c r="D8" s="50" t="s">
        <v>104</v>
      </c>
      <c r="E8" s="53" t="s">
        <v>105</v>
      </c>
      <c r="F8" s="52"/>
      <c r="G8" s="50"/>
      <c r="H8" s="52"/>
      <c r="I8" s="55"/>
      <c r="J8" s="34" t="s">
        <v>106</v>
      </c>
      <c r="K8" s="56"/>
    </row>
    <row r="9" spans="1:12">
      <c r="A9" s="54"/>
      <c r="B9" s="52"/>
      <c r="C9" s="50" t="s">
        <v>107</v>
      </c>
      <c r="D9" s="50" t="s">
        <v>108</v>
      </c>
      <c r="E9" s="57" t="s">
        <v>55</v>
      </c>
      <c r="F9" s="52"/>
      <c r="G9" s="50"/>
      <c r="H9" s="34"/>
      <c r="I9" s="55"/>
      <c r="J9" s="34"/>
      <c r="K9" s="58"/>
    </row>
    <row r="10" spans="1:12">
      <c r="A10" s="42"/>
      <c r="B10" s="43"/>
      <c r="C10" s="59" t="s">
        <v>109</v>
      </c>
      <c r="D10" s="59" t="s">
        <v>110</v>
      </c>
      <c r="E10" s="60" t="s">
        <v>66</v>
      </c>
      <c r="F10" s="61" t="s">
        <v>111</v>
      </c>
      <c r="G10" s="61" t="s">
        <v>112</v>
      </c>
      <c r="H10" s="61" t="s">
        <v>113</v>
      </c>
      <c r="I10" s="62" t="s">
        <v>114</v>
      </c>
      <c r="J10" s="61" t="s">
        <v>115</v>
      </c>
      <c r="K10" s="63" t="s">
        <v>275</v>
      </c>
    </row>
    <row r="11" spans="1:12" ht="18.75" customHeight="1">
      <c r="A11" s="145" t="s">
        <v>330</v>
      </c>
      <c r="B11" s="145"/>
      <c r="C11" s="23"/>
      <c r="D11" s="23"/>
      <c r="E11" s="23"/>
      <c r="F11" s="23"/>
      <c r="G11" s="23"/>
      <c r="H11" s="23"/>
      <c r="I11" s="23"/>
      <c r="J11" s="23"/>
      <c r="L11" s="23"/>
    </row>
    <row r="12" spans="1:12">
      <c r="A12" s="151" t="s">
        <v>311</v>
      </c>
      <c r="B12" s="154">
        <v>395327.12780000002</v>
      </c>
      <c r="C12" s="154">
        <v>197146.45</v>
      </c>
      <c r="D12" s="154">
        <v>-46138</v>
      </c>
      <c r="E12" s="154">
        <v>40363.440000000002</v>
      </c>
      <c r="F12" s="154">
        <v>586699.01780000003</v>
      </c>
      <c r="G12" s="154">
        <v>659676.21499999997</v>
      </c>
      <c r="H12" s="154">
        <v>560724.78275000001</v>
      </c>
      <c r="I12" s="154">
        <v>25974.235049999999</v>
      </c>
      <c r="J12" s="154">
        <v>18181.964534999999</v>
      </c>
      <c r="K12" s="155">
        <v>1.028</v>
      </c>
      <c r="L12" s="23"/>
    </row>
    <row r="13" spans="1:12">
      <c r="A13" s="151" t="s">
        <v>331</v>
      </c>
      <c r="B13" s="154">
        <v>46444.715499999998</v>
      </c>
      <c r="C13" s="154">
        <v>142095.35</v>
      </c>
      <c r="D13" s="154">
        <v>-26225.9</v>
      </c>
      <c r="E13" s="154">
        <v>6659.58</v>
      </c>
      <c r="F13" s="154">
        <v>168973.74549999999</v>
      </c>
      <c r="G13" s="154">
        <v>137664.41699999999</v>
      </c>
      <c r="H13" s="154">
        <v>117014.75444999999</v>
      </c>
      <c r="I13" s="154">
        <v>51958.991049999997</v>
      </c>
      <c r="J13" s="154">
        <v>36371.293734999999</v>
      </c>
      <c r="K13" s="155">
        <v>1.264</v>
      </c>
      <c r="L13" s="23"/>
    </row>
    <row r="14" spans="1:12">
      <c r="A14" s="151" t="s">
        <v>332</v>
      </c>
      <c r="B14" s="154">
        <v>112743.5171</v>
      </c>
      <c r="C14" s="154">
        <v>88262.3</v>
      </c>
      <c r="D14" s="154">
        <v>-10982.85</v>
      </c>
      <c r="E14" s="154">
        <v>5948.3</v>
      </c>
      <c r="F14" s="154">
        <v>195971.2671</v>
      </c>
      <c r="G14" s="154">
        <v>182767.125</v>
      </c>
      <c r="H14" s="154">
        <v>155352.05624999999</v>
      </c>
      <c r="I14" s="154">
        <v>40619.210850000003</v>
      </c>
      <c r="J14" s="154">
        <v>28433.447595000001</v>
      </c>
      <c r="K14" s="155">
        <v>1.1559999999999999</v>
      </c>
      <c r="L14" s="23"/>
    </row>
    <row r="15" spans="1:12">
      <c r="A15" s="151" t="s">
        <v>333</v>
      </c>
      <c r="B15" s="154">
        <v>283254.22989999998</v>
      </c>
      <c r="C15" s="154">
        <v>372473.4</v>
      </c>
      <c r="D15" s="154">
        <v>-232758.05</v>
      </c>
      <c r="E15" s="154">
        <v>24825.78</v>
      </c>
      <c r="F15" s="154">
        <v>447795.35989999998</v>
      </c>
      <c r="G15" s="154">
        <v>543231.37300000002</v>
      </c>
      <c r="H15" s="154">
        <v>461746.66704999999</v>
      </c>
      <c r="I15" s="154">
        <v>-13951.307150000001</v>
      </c>
      <c r="J15" s="154">
        <v>-9765.9150050000007</v>
      </c>
      <c r="K15" s="155">
        <v>0.98199999999999998</v>
      </c>
      <c r="L15" s="23"/>
    </row>
    <row r="16" spans="1:12">
      <c r="A16" s="151" t="s">
        <v>334</v>
      </c>
      <c r="B16" s="154">
        <v>327538.2219</v>
      </c>
      <c r="C16" s="154">
        <v>376360.45</v>
      </c>
      <c r="D16" s="154">
        <v>-250825.65</v>
      </c>
      <c r="E16" s="154">
        <v>33045.449999999997</v>
      </c>
      <c r="F16" s="154">
        <v>486118.4719</v>
      </c>
      <c r="G16" s="154">
        <v>573913.728</v>
      </c>
      <c r="H16" s="154">
        <v>487826.66879999998</v>
      </c>
      <c r="I16" s="154">
        <v>-1708.1969000000399</v>
      </c>
      <c r="J16" s="154">
        <v>-1195.73783000003</v>
      </c>
      <c r="K16" s="155">
        <v>0.998</v>
      </c>
      <c r="L16" s="23"/>
    </row>
    <row r="17" spans="1:12">
      <c r="A17" s="151" t="s">
        <v>335</v>
      </c>
      <c r="B17" s="154">
        <v>112935.742</v>
      </c>
      <c r="C17" s="154">
        <v>336469.95</v>
      </c>
      <c r="D17" s="154">
        <v>-66810.850000000006</v>
      </c>
      <c r="E17" s="154">
        <v>25834.9</v>
      </c>
      <c r="F17" s="154">
        <v>408429.74200000003</v>
      </c>
      <c r="G17" s="154">
        <v>498142.42499999999</v>
      </c>
      <c r="H17" s="154">
        <v>423421.06125000003</v>
      </c>
      <c r="I17" s="154">
        <v>-14991.3192499999</v>
      </c>
      <c r="J17" s="154">
        <v>-10493.9234749999</v>
      </c>
      <c r="K17" s="155">
        <v>0.97899999999999998</v>
      </c>
      <c r="L17" s="23"/>
    </row>
    <row r="18" spans="1:12">
      <c r="A18" s="151" t="s">
        <v>336</v>
      </c>
      <c r="B18" s="154">
        <v>143716.29610000001</v>
      </c>
      <c r="C18" s="154">
        <v>84576.7</v>
      </c>
      <c r="D18" s="154">
        <v>-10236.549999999999</v>
      </c>
      <c r="E18" s="154">
        <v>13815.05</v>
      </c>
      <c r="F18" s="154">
        <v>231871.49609999999</v>
      </c>
      <c r="G18" s="154">
        <v>297482.35200000001</v>
      </c>
      <c r="H18" s="154">
        <v>252859.99919999999</v>
      </c>
      <c r="I18" s="154">
        <v>-20988.503100000002</v>
      </c>
      <c r="J18" s="154">
        <v>-14691.95217</v>
      </c>
      <c r="K18" s="155">
        <v>0.95099999999999996</v>
      </c>
      <c r="L18" s="23"/>
    </row>
    <row r="19" spans="1:12">
      <c r="A19" s="151" t="s">
        <v>337</v>
      </c>
      <c r="B19" s="154">
        <v>189989.0209</v>
      </c>
      <c r="C19" s="154">
        <v>345530.95</v>
      </c>
      <c r="D19" s="154">
        <v>-55753.2</v>
      </c>
      <c r="E19" s="154">
        <v>-5933.17</v>
      </c>
      <c r="F19" s="154">
        <v>473833.60090000002</v>
      </c>
      <c r="G19" s="154">
        <v>495060.62699999998</v>
      </c>
      <c r="H19" s="154">
        <v>420801.53295000002</v>
      </c>
      <c r="I19" s="154">
        <v>53032.067950000099</v>
      </c>
      <c r="J19" s="154">
        <v>37122.447565000097</v>
      </c>
      <c r="K19" s="155">
        <v>1.075</v>
      </c>
      <c r="L19" s="23"/>
    </row>
    <row r="20" spans="1:12">
      <c r="A20" s="151" t="s">
        <v>338</v>
      </c>
      <c r="B20" s="154">
        <v>2679.5862000000002</v>
      </c>
      <c r="C20" s="154">
        <v>286223.90000000002</v>
      </c>
      <c r="D20" s="154">
        <v>-41.65</v>
      </c>
      <c r="E20" s="154">
        <v>23655.67</v>
      </c>
      <c r="F20" s="154">
        <v>312517.5062</v>
      </c>
      <c r="G20" s="154">
        <v>470770.33</v>
      </c>
      <c r="H20" s="154">
        <v>400154.78049999999</v>
      </c>
      <c r="I20" s="154">
        <v>-87637.274300000005</v>
      </c>
      <c r="J20" s="154">
        <v>-61346.09201</v>
      </c>
      <c r="K20" s="155">
        <v>0.87</v>
      </c>
      <c r="L20" s="23"/>
    </row>
    <row r="21" spans="1:12">
      <c r="A21" s="151" t="s">
        <v>339</v>
      </c>
      <c r="B21" s="154">
        <v>43103.181900000003</v>
      </c>
      <c r="C21" s="154">
        <v>55673.3</v>
      </c>
      <c r="D21" s="154">
        <v>-34030.6</v>
      </c>
      <c r="E21" s="154">
        <v>3857.3</v>
      </c>
      <c r="F21" s="154">
        <v>68603.181899999996</v>
      </c>
      <c r="G21" s="154">
        <v>61438.76</v>
      </c>
      <c r="H21" s="154">
        <v>52222.946000000004</v>
      </c>
      <c r="I21" s="154">
        <v>16380.2359</v>
      </c>
      <c r="J21" s="154">
        <v>11466.165129999999</v>
      </c>
      <c r="K21" s="155">
        <v>1.1870000000000001</v>
      </c>
      <c r="L21" s="23"/>
    </row>
    <row r="22" spans="1:12">
      <c r="A22" s="151" t="s">
        <v>340</v>
      </c>
      <c r="B22" s="154">
        <v>66427.433300000004</v>
      </c>
      <c r="C22" s="154">
        <v>118101.55</v>
      </c>
      <c r="D22" s="154">
        <v>-69683</v>
      </c>
      <c r="E22" s="154">
        <v>10476.25</v>
      </c>
      <c r="F22" s="154">
        <v>125322.23330000001</v>
      </c>
      <c r="G22" s="154">
        <v>156726.10399999999</v>
      </c>
      <c r="H22" s="154">
        <v>133217.18840000001</v>
      </c>
      <c r="I22" s="154">
        <v>-7894.9550999999601</v>
      </c>
      <c r="J22" s="154">
        <v>-5526.46856999997</v>
      </c>
      <c r="K22" s="155">
        <v>0.96499999999999997</v>
      </c>
      <c r="L22" s="23"/>
    </row>
    <row r="23" spans="1:12">
      <c r="A23" s="151" t="s">
        <v>341</v>
      </c>
      <c r="B23" s="154">
        <v>79634.584700000007</v>
      </c>
      <c r="C23" s="154">
        <v>42776.25</v>
      </c>
      <c r="D23" s="154">
        <v>-31936.2</v>
      </c>
      <c r="E23" s="154">
        <v>3571.53</v>
      </c>
      <c r="F23" s="154">
        <v>94046.164699999994</v>
      </c>
      <c r="G23" s="154">
        <v>94937.108999999997</v>
      </c>
      <c r="H23" s="154">
        <v>80696.542650000003</v>
      </c>
      <c r="I23" s="154">
        <v>13349.62205</v>
      </c>
      <c r="J23" s="154">
        <v>9344.7354350000096</v>
      </c>
      <c r="K23" s="155">
        <v>1.0980000000000001</v>
      </c>
      <c r="L23" s="23"/>
    </row>
    <row r="24" spans="1:12">
      <c r="A24" s="151" t="s">
        <v>342</v>
      </c>
      <c r="B24" s="154">
        <v>148780.62729999999</v>
      </c>
      <c r="C24" s="154">
        <v>136111.35</v>
      </c>
      <c r="D24" s="154">
        <v>-20218.95</v>
      </c>
      <c r="E24" s="154">
        <v>11512.06</v>
      </c>
      <c r="F24" s="154">
        <v>276185.08730000001</v>
      </c>
      <c r="G24" s="154">
        <v>259414.23800000001</v>
      </c>
      <c r="H24" s="154">
        <v>220502.1023</v>
      </c>
      <c r="I24" s="154">
        <v>55682.985000000001</v>
      </c>
      <c r="J24" s="154">
        <v>38978.089500000002</v>
      </c>
      <c r="K24" s="155">
        <v>1.1499999999999999</v>
      </c>
      <c r="L24" s="23"/>
    </row>
    <row r="25" spans="1:12">
      <c r="A25" s="151" t="s">
        <v>343</v>
      </c>
      <c r="B25" s="154">
        <v>20860.014899999998</v>
      </c>
      <c r="C25" s="154">
        <v>289028.90000000002</v>
      </c>
      <c r="D25" s="154">
        <v>-110.5</v>
      </c>
      <c r="E25" s="154">
        <v>27944.6</v>
      </c>
      <c r="F25" s="154">
        <v>337723.01490000001</v>
      </c>
      <c r="G25" s="154">
        <v>417070.69799999997</v>
      </c>
      <c r="H25" s="154">
        <v>354510.09330000001</v>
      </c>
      <c r="I25" s="154">
        <v>-16787.078399999999</v>
      </c>
      <c r="J25" s="154">
        <v>-11750.954879999999</v>
      </c>
      <c r="K25" s="155">
        <v>0.97199999999999998</v>
      </c>
      <c r="L25" s="23"/>
    </row>
    <row r="26" spans="1:12">
      <c r="A26" s="151" t="s">
        <v>344</v>
      </c>
      <c r="B26" s="154">
        <v>83161.116699999999</v>
      </c>
      <c r="C26" s="154">
        <v>147851.54999999999</v>
      </c>
      <c r="D26" s="154">
        <v>-23232.2</v>
      </c>
      <c r="E26" s="154">
        <v>17191.59</v>
      </c>
      <c r="F26" s="154">
        <v>224972.05669999999</v>
      </c>
      <c r="G26" s="154">
        <v>275896.80300000001</v>
      </c>
      <c r="H26" s="154">
        <v>234512.28255</v>
      </c>
      <c r="I26" s="154">
        <v>-9540.2258500000207</v>
      </c>
      <c r="J26" s="154">
        <v>-6678.1580950000098</v>
      </c>
      <c r="K26" s="155">
        <v>0.97599999999999998</v>
      </c>
      <c r="L26" s="23"/>
    </row>
    <row r="27" spans="1:12">
      <c r="A27" s="151" t="s">
        <v>345</v>
      </c>
      <c r="B27" s="154">
        <v>1400955.3054</v>
      </c>
      <c r="C27" s="154">
        <v>2393588.1</v>
      </c>
      <c r="D27" s="154">
        <v>-337473.8</v>
      </c>
      <c r="E27" s="154">
        <v>264916.61</v>
      </c>
      <c r="F27" s="154">
        <v>3721986.2154000001</v>
      </c>
      <c r="G27" s="154">
        <v>4403735.63</v>
      </c>
      <c r="H27" s="154">
        <v>3743175.2855000002</v>
      </c>
      <c r="I27" s="154">
        <v>-21189.070099999699</v>
      </c>
      <c r="J27" s="154">
        <v>-14832.3490699998</v>
      </c>
      <c r="K27" s="155">
        <v>0.997</v>
      </c>
      <c r="L27" s="23"/>
    </row>
    <row r="28" spans="1:12">
      <c r="A28" s="151" t="s">
        <v>346</v>
      </c>
      <c r="B28" s="154">
        <v>104472.0652</v>
      </c>
      <c r="C28" s="154">
        <v>72341.8</v>
      </c>
      <c r="D28" s="154">
        <v>-9498.75</v>
      </c>
      <c r="E28" s="154">
        <v>12968.45</v>
      </c>
      <c r="F28" s="154">
        <v>180283.56520000001</v>
      </c>
      <c r="G28" s="154">
        <v>186395.78599999999</v>
      </c>
      <c r="H28" s="154">
        <v>158436.41810000001</v>
      </c>
      <c r="I28" s="154">
        <v>21847.147099999998</v>
      </c>
      <c r="J28" s="154">
        <v>15293.00297</v>
      </c>
      <c r="K28" s="155">
        <v>1.0820000000000001</v>
      </c>
      <c r="L28" s="23"/>
    </row>
    <row r="29" spans="1:12">
      <c r="A29" s="151" t="s">
        <v>347</v>
      </c>
      <c r="B29" s="154">
        <v>317173.97560000001</v>
      </c>
      <c r="C29" s="154">
        <v>579031.05000000005</v>
      </c>
      <c r="D29" s="154">
        <v>-239097.35</v>
      </c>
      <c r="E29" s="154">
        <v>45061.22</v>
      </c>
      <c r="F29" s="154">
        <v>702168.89560000005</v>
      </c>
      <c r="G29" s="154">
        <v>841919.37300000002</v>
      </c>
      <c r="H29" s="154">
        <v>715631.46704999998</v>
      </c>
      <c r="I29" s="154">
        <v>-13462.571449999999</v>
      </c>
      <c r="J29" s="154">
        <v>-9423.8000150000298</v>
      </c>
      <c r="K29" s="155">
        <v>0.98899999999999999</v>
      </c>
      <c r="L29" s="23"/>
    </row>
    <row r="30" spans="1:12">
      <c r="A30" s="151" t="s">
        <v>348</v>
      </c>
      <c r="B30" s="154">
        <v>125882.73940000001</v>
      </c>
      <c r="C30" s="154">
        <v>101997.45</v>
      </c>
      <c r="D30" s="154">
        <v>-7862.5</v>
      </c>
      <c r="E30" s="154">
        <v>20330.3</v>
      </c>
      <c r="F30" s="154">
        <v>240347.98939999999</v>
      </c>
      <c r="G30" s="154">
        <v>322232.80900000001</v>
      </c>
      <c r="H30" s="154">
        <v>273897.88764999999</v>
      </c>
      <c r="I30" s="154">
        <v>-33549.898249999998</v>
      </c>
      <c r="J30" s="154">
        <v>-23484.928775</v>
      </c>
      <c r="K30" s="155">
        <v>0.92700000000000005</v>
      </c>
      <c r="L30" s="23"/>
    </row>
    <row r="31" spans="1:12">
      <c r="A31" s="151" t="s">
        <v>349</v>
      </c>
      <c r="B31" s="154">
        <v>147751.57370000001</v>
      </c>
      <c r="C31" s="154">
        <v>289691.05</v>
      </c>
      <c r="D31" s="154">
        <v>-134657.85</v>
      </c>
      <c r="E31" s="154">
        <v>25793.25</v>
      </c>
      <c r="F31" s="154">
        <v>328578.02370000002</v>
      </c>
      <c r="G31" s="154">
        <v>395886.98499999999</v>
      </c>
      <c r="H31" s="154">
        <v>336503.93725000002</v>
      </c>
      <c r="I31" s="154">
        <v>-7925.9135499999402</v>
      </c>
      <c r="J31" s="154">
        <v>-5548.1394849999597</v>
      </c>
      <c r="K31" s="155">
        <v>0.98599999999999999</v>
      </c>
      <c r="L31" s="23"/>
    </row>
    <row r="32" spans="1:12">
      <c r="A32" s="151" t="s">
        <v>350</v>
      </c>
      <c r="B32" s="154">
        <v>155718.0673</v>
      </c>
      <c r="C32" s="154">
        <v>228799.6</v>
      </c>
      <c r="D32" s="154">
        <v>-133138.04999999999</v>
      </c>
      <c r="E32" s="154">
        <v>17114.919999999998</v>
      </c>
      <c r="F32" s="154">
        <v>268494.53730000003</v>
      </c>
      <c r="G32" s="154">
        <v>303823.57799999998</v>
      </c>
      <c r="H32" s="154">
        <v>258250.04130000001</v>
      </c>
      <c r="I32" s="154">
        <v>10244.495999999999</v>
      </c>
      <c r="J32" s="154">
        <v>7171.1471999999903</v>
      </c>
      <c r="K32" s="155">
        <v>1.024</v>
      </c>
      <c r="L32" s="23"/>
    </row>
    <row r="33" spans="1:12">
      <c r="A33" s="151" t="s">
        <v>351</v>
      </c>
      <c r="B33" s="154">
        <v>84554.385899999994</v>
      </c>
      <c r="C33" s="154">
        <v>48460.2</v>
      </c>
      <c r="D33" s="154">
        <v>-1326</v>
      </c>
      <c r="E33" s="154">
        <v>13554.1</v>
      </c>
      <c r="F33" s="154">
        <v>145242.68590000001</v>
      </c>
      <c r="G33" s="154">
        <v>170868.144</v>
      </c>
      <c r="H33" s="154">
        <v>145237.92240000001</v>
      </c>
      <c r="I33" s="154">
        <v>4.7635000000009304</v>
      </c>
      <c r="J33" s="154">
        <v>3.3344500000006501</v>
      </c>
      <c r="K33" s="155">
        <v>1</v>
      </c>
      <c r="L33" s="23"/>
    </row>
    <row r="34" spans="1:12">
      <c r="A34" s="151" t="s">
        <v>352</v>
      </c>
      <c r="B34" s="154">
        <v>87794.748500000002</v>
      </c>
      <c r="C34" s="154">
        <v>93486.399999999994</v>
      </c>
      <c r="D34" s="154">
        <v>-852.55</v>
      </c>
      <c r="E34" s="154">
        <v>11364.5</v>
      </c>
      <c r="F34" s="154">
        <v>191793.09849999999</v>
      </c>
      <c r="G34" s="154">
        <v>210217.90700000001</v>
      </c>
      <c r="H34" s="154">
        <v>178685.22094999999</v>
      </c>
      <c r="I34" s="154">
        <v>13107.877549999999</v>
      </c>
      <c r="J34" s="154">
        <v>9175.5142850000193</v>
      </c>
      <c r="K34" s="155">
        <v>1.044</v>
      </c>
      <c r="L34" s="23"/>
    </row>
    <row r="35" spans="1:12">
      <c r="A35" s="151" t="s">
        <v>353</v>
      </c>
      <c r="B35" s="154">
        <v>2636.2271999999998</v>
      </c>
      <c r="C35" s="154">
        <v>36416.550000000003</v>
      </c>
      <c r="D35" s="154">
        <v>0</v>
      </c>
      <c r="E35" s="154">
        <v>1740.8</v>
      </c>
      <c r="F35" s="154">
        <v>40793.5772</v>
      </c>
      <c r="G35" s="154">
        <v>48920.733999999997</v>
      </c>
      <c r="H35" s="154">
        <v>41582.623899999999</v>
      </c>
      <c r="I35" s="154">
        <v>-789.04669999999896</v>
      </c>
      <c r="J35" s="154">
        <v>-552.33268999999905</v>
      </c>
      <c r="K35" s="155">
        <v>0.98899999999999999</v>
      </c>
      <c r="L35" s="23"/>
    </row>
    <row r="36" spans="1:12">
      <c r="A36" s="151" t="s">
        <v>354</v>
      </c>
      <c r="B36" s="154">
        <v>130337.15399999999</v>
      </c>
      <c r="C36" s="154">
        <v>173640.55</v>
      </c>
      <c r="D36" s="154">
        <v>-110788.15</v>
      </c>
      <c r="E36" s="154">
        <v>11008.35</v>
      </c>
      <c r="F36" s="154">
        <v>204197.90400000001</v>
      </c>
      <c r="G36" s="154">
        <v>249434.769</v>
      </c>
      <c r="H36" s="154">
        <v>212019.55364999999</v>
      </c>
      <c r="I36" s="154">
        <v>-7821.6496499999503</v>
      </c>
      <c r="J36" s="154">
        <v>-5475.1547549999596</v>
      </c>
      <c r="K36" s="155">
        <v>0.97799999999999998</v>
      </c>
      <c r="L36" s="23"/>
    </row>
    <row r="37" spans="1:12">
      <c r="A37" s="151" t="s">
        <v>355</v>
      </c>
      <c r="B37" s="154">
        <v>150595.9241</v>
      </c>
      <c r="C37" s="154">
        <v>192315.9</v>
      </c>
      <c r="D37" s="154">
        <v>-111201.25</v>
      </c>
      <c r="E37" s="154">
        <v>4047.87</v>
      </c>
      <c r="F37" s="154">
        <v>235758.44409999999</v>
      </c>
      <c r="G37" s="154">
        <v>284605.02799999999</v>
      </c>
      <c r="H37" s="154">
        <v>241914.2738</v>
      </c>
      <c r="I37" s="154">
        <v>-6155.8297000000302</v>
      </c>
      <c r="J37" s="154">
        <v>-4309.08079000002</v>
      </c>
      <c r="K37" s="155">
        <v>0.98499999999999999</v>
      </c>
      <c r="L37" s="23"/>
    </row>
    <row r="38" spans="1:12" ht="18.75" customHeight="1">
      <c r="A38" s="145" t="s">
        <v>356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5"/>
      <c r="L38" s="23"/>
    </row>
    <row r="39" spans="1:12">
      <c r="A39" s="151" t="s">
        <v>357</v>
      </c>
      <c r="B39" s="154">
        <v>222460.576</v>
      </c>
      <c r="C39" s="154">
        <v>67968.55</v>
      </c>
      <c r="D39" s="154">
        <v>-11902.55</v>
      </c>
      <c r="E39" s="154">
        <v>13937.79</v>
      </c>
      <c r="F39" s="154">
        <v>292464.36599999998</v>
      </c>
      <c r="G39" s="154">
        <v>297520.64500000002</v>
      </c>
      <c r="H39" s="154">
        <v>252892.54824999999</v>
      </c>
      <c r="I39" s="154">
        <v>39571.817750000002</v>
      </c>
      <c r="J39" s="154">
        <v>27700.272424999999</v>
      </c>
      <c r="K39" s="155">
        <v>1.093</v>
      </c>
      <c r="L39" s="23"/>
    </row>
    <row r="40" spans="1:12">
      <c r="A40" s="151" t="s">
        <v>358</v>
      </c>
      <c r="B40" s="154">
        <v>49222.5821</v>
      </c>
      <c r="C40" s="154">
        <v>18393.150000000001</v>
      </c>
      <c r="D40" s="154">
        <v>-782</v>
      </c>
      <c r="E40" s="154">
        <v>6040.1</v>
      </c>
      <c r="F40" s="154">
        <v>72873.8321</v>
      </c>
      <c r="G40" s="154">
        <v>94757.834000000003</v>
      </c>
      <c r="H40" s="154">
        <v>80544.158899999995</v>
      </c>
      <c r="I40" s="154">
        <v>-7670.3267999999998</v>
      </c>
      <c r="J40" s="154">
        <v>-5369.22876</v>
      </c>
      <c r="K40" s="155">
        <v>0.94299999999999995</v>
      </c>
      <c r="L40" s="23"/>
    </row>
    <row r="41" spans="1:12">
      <c r="A41" s="151" t="s">
        <v>359</v>
      </c>
      <c r="B41" s="154">
        <v>111824.3063</v>
      </c>
      <c r="C41" s="154">
        <v>23992.95</v>
      </c>
      <c r="D41" s="154">
        <v>-25416.7</v>
      </c>
      <c r="E41" s="154">
        <v>3748.84</v>
      </c>
      <c r="F41" s="154">
        <v>114149.39629999999</v>
      </c>
      <c r="G41" s="154">
        <v>122601.871</v>
      </c>
      <c r="H41" s="154">
        <v>104211.59035</v>
      </c>
      <c r="I41" s="154">
        <v>9937.8059500000109</v>
      </c>
      <c r="J41" s="154">
        <v>6956.4641650000103</v>
      </c>
      <c r="K41" s="155">
        <v>1.0569999999999999</v>
      </c>
      <c r="L41" s="23"/>
    </row>
    <row r="42" spans="1:12">
      <c r="A42" s="151" t="s">
        <v>360</v>
      </c>
      <c r="B42" s="154">
        <v>30349.8547</v>
      </c>
      <c r="C42" s="154">
        <v>52352.35</v>
      </c>
      <c r="D42" s="154">
        <v>-7073.7</v>
      </c>
      <c r="E42" s="154">
        <v>3427.71</v>
      </c>
      <c r="F42" s="154">
        <v>79056.214699999997</v>
      </c>
      <c r="G42" s="154">
        <v>91478.729000000007</v>
      </c>
      <c r="H42" s="154">
        <v>77756.919649999996</v>
      </c>
      <c r="I42" s="154">
        <v>1299.2950499999999</v>
      </c>
      <c r="J42" s="154">
        <v>909.50653499999999</v>
      </c>
      <c r="K42" s="155">
        <v>1.01</v>
      </c>
      <c r="L42" s="23"/>
    </row>
    <row r="43" spans="1:12">
      <c r="A43" s="151" t="s">
        <v>361</v>
      </c>
      <c r="B43" s="154">
        <v>126700.7792</v>
      </c>
      <c r="C43" s="154">
        <v>19145.400000000001</v>
      </c>
      <c r="D43" s="154">
        <v>-11339.85</v>
      </c>
      <c r="E43" s="154">
        <v>5317.26</v>
      </c>
      <c r="F43" s="154">
        <v>139823.58919999999</v>
      </c>
      <c r="G43" s="154">
        <v>154746.899</v>
      </c>
      <c r="H43" s="154">
        <v>131534.86415000001</v>
      </c>
      <c r="I43" s="154">
        <v>8288.72505000001</v>
      </c>
      <c r="J43" s="154">
        <v>5802.1075350000101</v>
      </c>
      <c r="K43" s="155">
        <v>1.0369999999999999</v>
      </c>
      <c r="L43" s="23"/>
    </row>
    <row r="44" spans="1:12">
      <c r="A44" s="151" t="s">
        <v>362</v>
      </c>
      <c r="B44" s="154">
        <v>822485.54280000005</v>
      </c>
      <c r="C44" s="154">
        <v>1060305.3</v>
      </c>
      <c r="D44" s="154">
        <v>-689781.8</v>
      </c>
      <c r="E44" s="154">
        <v>66115.55</v>
      </c>
      <c r="F44" s="154">
        <v>1259124.5928</v>
      </c>
      <c r="G44" s="154">
        <v>1505168.382</v>
      </c>
      <c r="H44" s="154">
        <v>1279393.1247</v>
      </c>
      <c r="I44" s="154">
        <v>-20268.531899999602</v>
      </c>
      <c r="J44" s="154">
        <v>-14187.9723299997</v>
      </c>
      <c r="K44" s="155">
        <v>0.99099999999999999</v>
      </c>
      <c r="L44" s="23"/>
    </row>
    <row r="45" spans="1:12">
      <c r="A45" s="151" t="s">
        <v>363</v>
      </c>
      <c r="B45" s="154">
        <v>46058.820399999997</v>
      </c>
      <c r="C45" s="154">
        <v>7527.6</v>
      </c>
      <c r="D45" s="154">
        <v>-12362.4</v>
      </c>
      <c r="E45" s="154">
        <v>1587.29</v>
      </c>
      <c r="F45" s="154">
        <v>42811.310400000002</v>
      </c>
      <c r="G45" s="154">
        <v>49676.103999999999</v>
      </c>
      <c r="H45" s="154">
        <v>42224.688399999999</v>
      </c>
      <c r="I45" s="154">
        <v>586.62200000000303</v>
      </c>
      <c r="J45" s="154">
        <v>410.63540000000199</v>
      </c>
      <c r="K45" s="155">
        <v>1.008</v>
      </c>
      <c r="L45" s="23"/>
    </row>
    <row r="46" spans="1:12">
      <c r="A46" s="151" t="s">
        <v>364</v>
      </c>
      <c r="B46" s="154">
        <v>101085.7273</v>
      </c>
      <c r="C46" s="154">
        <v>80507.75</v>
      </c>
      <c r="D46" s="154">
        <v>-69957.55</v>
      </c>
      <c r="E46" s="154">
        <v>1920.66</v>
      </c>
      <c r="F46" s="154">
        <v>113556.5873</v>
      </c>
      <c r="G46" s="154">
        <v>126007.798</v>
      </c>
      <c r="H46" s="154">
        <v>107106.6283</v>
      </c>
      <c r="I46" s="154">
        <v>6449.9589999999998</v>
      </c>
      <c r="J46" s="154">
        <v>4514.9713000000002</v>
      </c>
      <c r="K46" s="155">
        <v>1.036</v>
      </c>
      <c r="L46" s="23"/>
    </row>
    <row r="47" spans="1:12" ht="18.75" customHeight="1">
      <c r="A47" s="145" t="s">
        <v>365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5"/>
      <c r="L47" s="23"/>
    </row>
    <row r="48" spans="1:12">
      <c r="A48" s="151" t="s">
        <v>366</v>
      </c>
      <c r="B48" s="154">
        <v>576590.8726</v>
      </c>
      <c r="C48" s="154">
        <v>97153.3</v>
      </c>
      <c r="D48" s="154">
        <v>-112521.3</v>
      </c>
      <c r="E48" s="154">
        <v>38316.980000000003</v>
      </c>
      <c r="F48" s="154">
        <v>599539.85259999998</v>
      </c>
      <c r="G48" s="154">
        <v>704262.35199999996</v>
      </c>
      <c r="H48" s="154">
        <v>598622.99919999996</v>
      </c>
      <c r="I48" s="154">
        <v>916.85340000002202</v>
      </c>
      <c r="J48" s="154">
        <v>641.79738000001498</v>
      </c>
      <c r="K48" s="155">
        <v>1.0009999999999999</v>
      </c>
      <c r="L48" s="23"/>
    </row>
    <row r="49" spans="1:12">
      <c r="A49" s="151" t="s">
        <v>367</v>
      </c>
      <c r="B49" s="154">
        <v>109274.7971</v>
      </c>
      <c r="C49" s="154">
        <v>28297.35</v>
      </c>
      <c r="D49" s="154">
        <v>-17980.900000000001</v>
      </c>
      <c r="E49" s="154">
        <v>2268.9899999999998</v>
      </c>
      <c r="F49" s="154">
        <v>121860.2371</v>
      </c>
      <c r="G49" s="154">
        <v>119897.07399999999</v>
      </c>
      <c r="H49" s="154">
        <v>101912.5129</v>
      </c>
      <c r="I49" s="154">
        <v>19947.724200000001</v>
      </c>
      <c r="J49" s="154">
        <v>13963.406940000001</v>
      </c>
      <c r="K49" s="155">
        <v>1.1160000000000001</v>
      </c>
      <c r="L49" s="23"/>
    </row>
    <row r="50" spans="1:12">
      <c r="A50" s="151" t="s">
        <v>368</v>
      </c>
      <c r="B50" s="154">
        <v>42895.058700000001</v>
      </c>
      <c r="C50" s="154">
        <v>60914.400000000001</v>
      </c>
      <c r="D50" s="154">
        <v>-36070.6</v>
      </c>
      <c r="E50" s="154">
        <v>2370.31</v>
      </c>
      <c r="F50" s="154">
        <v>70109.168699999995</v>
      </c>
      <c r="G50" s="154">
        <v>92179.441000000006</v>
      </c>
      <c r="H50" s="154">
        <v>78352.524850000002</v>
      </c>
      <c r="I50" s="154">
        <v>-8243.3561499999905</v>
      </c>
      <c r="J50" s="154">
        <v>-5770.3493049999897</v>
      </c>
      <c r="K50" s="155">
        <v>0.93700000000000006</v>
      </c>
      <c r="L50" s="23"/>
    </row>
    <row r="51" spans="1:12">
      <c r="A51" s="151" t="s">
        <v>369</v>
      </c>
      <c r="B51" s="154">
        <v>229210.12700000001</v>
      </c>
      <c r="C51" s="154">
        <v>52578.45</v>
      </c>
      <c r="D51" s="154">
        <v>-28341.55</v>
      </c>
      <c r="E51" s="154">
        <v>14343.58</v>
      </c>
      <c r="F51" s="154">
        <v>267790.60700000002</v>
      </c>
      <c r="G51" s="154">
        <v>341502.98100000003</v>
      </c>
      <c r="H51" s="154">
        <v>290277.53385000001</v>
      </c>
      <c r="I51" s="154">
        <v>-22486.92685</v>
      </c>
      <c r="J51" s="154">
        <v>-15740.848795</v>
      </c>
      <c r="K51" s="155">
        <v>0.95399999999999996</v>
      </c>
      <c r="L51" s="23"/>
    </row>
    <row r="52" spans="1:12">
      <c r="A52" s="151" t="s">
        <v>370</v>
      </c>
      <c r="B52" s="154">
        <v>277387.75719999999</v>
      </c>
      <c r="C52" s="154">
        <v>114325</v>
      </c>
      <c r="D52" s="154">
        <v>-19776.099999999999</v>
      </c>
      <c r="E52" s="154">
        <v>14353.61</v>
      </c>
      <c r="F52" s="154">
        <v>386290.2672</v>
      </c>
      <c r="G52" s="154">
        <v>399281.64399999997</v>
      </c>
      <c r="H52" s="154">
        <v>339389.39740000002</v>
      </c>
      <c r="I52" s="154">
        <v>46900.8698</v>
      </c>
      <c r="J52" s="154">
        <v>32830.60886</v>
      </c>
      <c r="K52" s="155">
        <v>1.0820000000000001</v>
      </c>
      <c r="L52" s="23"/>
    </row>
    <row r="53" spans="1:12">
      <c r="A53" s="151" t="s">
        <v>371</v>
      </c>
      <c r="B53" s="154">
        <v>40981.481500000002</v>
      </c>
      <c r="C53" s="154">
        <v>15436.85</v>
      </c>
      <c r="D53" s="154">
        <v>-345.1</v>
      </c>
      <c r="E53" s="154">
        <v>4006.73</v>
      </c>
      <c r="F53" s="154">
        <v>60079.961499999998</v>
      </c>
      <c r="G53" s="154">
        <v>79774.334000000003</v>
      </c>
      <c r="H53" s="154">
        <v>67808.183900000004</v>
      </c>
      <c r="I53" s="154">
        <v>-7728.2223999999997</v>
      </c>
      <c r="J53" s="154">
        <v>-5409.7556800000002</v>
      </c>
      <c r="K53" s="155">
        <v>0.93200000000000005</v>
      </c>
      <c r="L53" s="23"/>
    </row>
    <row r="54" spans="1:12">
      <c r="A54" s="151" t="s">
        <v>372</v>
      </c>
      <c r="B54" s="154">
        <v>100147.7276</v>
      </c>
      <c r="C54" s="154">
        <v>83142.75</v>
      </c>
      <c r="D54" s="154">
        <v>-13965.5</v>
      </c>
      <c r="E54" s="154">
        <v>6503.01</v>
      </c>
      <c r="F54" s="154">
        <v>175827.98759999999</v>
      </c>
      <c r="G54" s="154">
        <v>200508.20699999999</v>
      </c>
      <c r="H54" s="154">
        <v>170431.97594999999</v>
      </c>
      <c r="I54" s="154">
        <v>5396.0116500000004</v>
      </c>
      <c r="J54" s="154">
        <v>3777.2081549999998</v>
      </c>
      <c r="K54" s="155">
        <v>1.0189999999999999</v>
      </c>
      <c r="L54" s="23"/>
    </row>
    <row r="55" spans="1:12">
      <c r="A55" s="151" t="s">
        <v>373</v>
      </c>
      <c r="B55" s="154">
        <v>23912.488499999999</v>
      </c>
      <c r="C55" s="154">
        <v>31745.8</v>
      </c>
      <c r="D55" s="154">
        <v>-75.650000000000006</v>
      </c>
      <c r="E55" s="154">
        <v>4586.6000000000004</v>
      </c>
      <c r="F55" s="154">
        <v>60169.238499999999</v>
      </c>
      <c r="G55" s="154">
        <v>64176.51</v>
      </c>
      <c r="H55" s="154">
        <v>54550.033499999998</v>
      </c>
      <c r="I55" s="154">
        <v>5619.2049999999899</v>
      </c>
      <c r="J55" s="154">
        <v>3933.4434999999999</v>
      </c>
      <c r="K55" s="155">
        <v>1.0609999999999999</v>
      </c>
      <c r="L55" s="23"/>
    </row>
    <row r="56" spans="1:12">
      <c r="A56" s="151" t="s">
        <v>374</v>
      </c>
      <c r="B56" s="154">
        <v>55265.381399999998</v>
      </c>
      <c r="C56" s="154">
        <v>13345.85</v>
      </c>
      <c r="D56" s="154">
        <v>-15560.95</v>
      </c>
      <c r="E56" s="154">
        <v>2728.5</v>
      </c>
      <c r="F56" s="154">
        <v>55778.7814</v>
      </c>
      <c r="G56" s="154">
        <v>76545.835999999996</v>
      </c>
      <c r="H56" s="154">
        <v>65063.960599999999</v>
      </c>
      <c r="I56" s="154">
        <v>-9285.1791999999805</v>
      </c>
      <c r="J56" s="154">
        <v>-6499.6254399999898</v>
      </c>
      <c r="K56" s="155">
        <v>0.91500000000000004</v>
      </c>
      <c r="L56" s="23"/>
    </row>
    <row r="57" spans="1:12" ht="18.75" customHeight="1">
      <c r="A57" s="145" t="s">
        <v>375</v>
      </c>
      <c r="B57" s="154"/>
      <c r="C57" s="154"/>
      <c r="D57" s="154"/>
      <c r="E57" s="154"/>
      <c r="F57" s="154"/>
      <c r="G57" s="154"/>
      <c r="H57" s="154"/>
      <c r="I57" s="154"/>
      <c r="J57" s="154"/>
      <c r="K57" s="155"/>
      <c r="L57" s="23"/>
    </row>
    <row r="58" spans="1:12">
      <c r="A58" s="151" t="s">
        <v>376</v>
      </c>
      <c r="B58" s="154">
        <v>32644.991099999999</v>
      </c>
      <c r="C58" s="154">
        <v>3169.65</v>
      </c>
      <c r="D58" s="154">
        <v>-4200.7</v>
      </c>
      <c r="E58" s="154">
        <v>777.07</v>
      </c>
      <c r="F58" s="154">
        <v>32391.0111</v>
      </c>
      <c r="G58" s="154">
        <v>33366.720999999998</v>
      </c>
      <c r="H58" s="154">
        <v>28361.71285</v>
      </c>
      <c r="I58" s="154">
        <v>4029.2982499999998</v>
      </c>
      <c r="J58" s="154">
        <v>2820.5087749999998</v>
      </c>
      <c r="K58" s="155">
        <v>1.085</v>
      </c>
      <c r="L58" s="23"/>
    </row>
    <row r="59" spans="1:12">
      <c r="A59" s="151" t="s">
        <v>377</v>
      </c>
      <c r="B59" s="154">
        <v>140746.2046</v>
      </c>
      <c r="C59" s="154">
        <v>26096.7</v>
      </c>
      <c r="D59" s="154">
        <v>-19836.45</v>
      </c>
      <c r="E59" s="154">
        <v>4692</v>
      </c>
      <c r="F59" s="154">
        <v>151698.4546</v>
      </c>
      <c r="G59" s="154">
        <v>170054.098</v>
      </c>
      <c r="H59" s="154">
        <v>144545.98329999999</v>
      </c>
      <c r="I59" s="154">
        <v>7152.4713000000002</v>
      </c>
      <c r="J59" s="154">
        <v>5006.72991</v>
      </c>
      <c r="K59" s="155">
        <v>1.0289999999999999</v>
      </c>
      <c r="L59" s="23"/>
    </row>
    <row r="60" spans="1:12">
      <c r="A60" s="151" t="s">
        <v>378</v>
      </c>
      <c r="B60" s="154">
        <v>50537.805099999998</v>
      </c>
      <c r="C60" s="154">
        <v>6227.1</v>
      </c>
      <c r="D60" s="154">
        <v>-7043.1</v>
      </c>
      <c r="E60" s="154">
        <v>1105</v>
      </c>
      <c r="F60" s="154">
        <v>50826.805099999998</v>
      </c>
      <c r="G60" s="154">
        <v>67306.764999999999</v>
      </c>
      <c r="H60" s="154">
        <v>57210.750249999997</v>
      </c>
      <c r="I60" s="154">
        <v>-6383.9451499999996</v>
      </c>
      <c r="J60" s="154">
        <v>-4468.7616049999997</v>
      </c>
      <c r="K60" s="155">
        <v>0.93400000000000005</v>
      </c>
      <c r="L60" s="23"/>
    </row>
    <row r="61" spans="1:12">
      <c r="A61" s="151" t="s">
        <v>379</v>
      </c>
      <c r="B61" s="154">
        <v>504781.1421</v>
      </c>
      <c r="C61" s="154">
        <v>703229.65</v>
      </c>
      <c r="D61" s="154">
        <v>-362298.05</v>
      </c>
      <c r="E61" s="154">
        <v>50411.97</v>
      </c>
      <c r="F61" s="154">
        <v>896124.7121</v>
      </c>
      <c r="G61" s="154">
        <v>1097503.682</v>
      </c>
      <c r="H61" s="154">
        <v>932878.12970000005</v>
      </c>
      <c r="I61" s="154">
        <v>-36753.417600000197</v>
      </c>
      <c r="J61" s="154">
        <v>-25727.392320000101</v>
      </c>
      <c r="K61" s="155">
        <v>0.97699999999999998</v>
      </c>
      <c r="L61" s="23"/>
    </row>
    <row r="62" spans="1:12">
      <c r="A62" s="151" t="s">
        <v>380</v>
      </c>
      <c r="B62" s="154">
        <v>114646.97719999999</v>
      </c>
      <c r="C62" s="154">
        <v>42878.25</v>
      </c>
      <c r="D62" s="154">
        <v>-623.04999999999995</v>
      </c>
      <c r="E62" s="154">
        <v>8425.2000000000007</v>
      </c>
      <c r="F62" s="154">
        <v>165327.37719999999</v>
      </c>
      <c r="G62" s="154">
        <v>193196.13200000001</v>
      </c>
      <c r="H62" s="154">
        <v>164216.71220000001</v>
      </c>
      <c r="I62" s="154">
        <v>1110.66500000004</v>
      </c>
      <c r="J62" s="154">
        <v>777.46550000002605</v>
      </c>
      <c r="K62" s="155">
        <v>1.004</v>
      </c>
      <c r="L62" s="23"/>
    </row>
    <row r="63" spans="1:12">
      <c r="A63" s="151" t="s">
        <v>381</v>
      </c>
      <c r="B63" s="154">
        <v>217816.82709999999</v>
      </c>
      <c r="C63" s="154">
        <v>54997.55</v>
      </c>
      <c r="D63" s="154">
        <v>-17795.599999999999</v>
      </c>
      <c r="E63" s="154">
        <v>20064.59</v>
      </c>
      <c r="F63" s="154">
        <v>275083.36709999997</v>
      </c>
      <c r="G63" s="154">
        <v>321113.728</v>
      </c>
      <c r="H63" s="154">
        <v>272946.66879999998</v>
      </c>
      <c r="I63" s="154">
        <v>2136.69829999999</v>
      </c>
      <c r="J63" s="154">
        <v>1495.6888099999901</v>
      </c>
      <c r="K63" s="155">
        <v>1.0049999999999999</v>
      </c>
      <c r="L63" s="23"/>
    </row>
    <row r="64" spans="1:12">
      <c r="A64" s="151" t="s">
        <v>382</v>
      </c>
      <c r="B64" s="154">
        <v>736691.0895</v>
      </c>
      <c r="C64" s="154">
        <v>193883.3</v>
      </c>
      <c r="D64" s="154">
        <v>-58857.4</v>
      </c>
      <c r="E64" s="154">
        <v>46201.58</v>
      </c>
      <c r="F64" s="154">
        <v>917918.56949999998</v>
      </c>
      <c r="G64" s="154">
        <v>1140433.727</v>
      </c>
      <c r="H64" s="154">
        <v>969368.66795000003</v>
      </c>
      <c r="I64" s="154">
        <v>-51450.098449999903</v>
      </c>
      <c r="J64" s="154">
        <v>-36015.068915000003</v>
      </c>
      <c r="K64" s="155">
        <v>0.96799999999999997</v>
      </c>
      <c r="L64" s="23"/>
    </row>
    <row r="65" spans="1:12">
      <c r="A65" s="151" t="s">
        <v>383</v>
      </c>
      <c r="B65" s="154">
        <v>78304.9087</v>
      </c>
      <c r="C65" s="154">
        <v>39978.050000000003</v>
      </c>
      <c r="D65" s="154">
        <v>-4554.3</v>
      </c>
      <c r="E65" s="154">
        <v>4844.66</v>
      </c>
      <c r="F65" s="154">
        <v>118573.3187</v>
      </c>
      <c r="G65" s="154">
        <v>125389.54300000001</v>
      </c>
      <c r="H65" s="154">
        <v>106581.11155</v>
      </c>
      <c r="I65" s="154">
        <v>11992.20715</v>
      </c>
      <c r="J65" s="154">
        <v>8394.5450049999909</v>
      </c>
      <c r="K65" s="155">
        <v>1.0669999999999999</v>
      </c>
      <c r="L65" s="23"/>
    </row>
    <row r="66" spans="1:12">
      <c r="A66" s="151" t="s">
        <v>384</v>
      </c>
      <c r="B66" s="154">
        <v>53661.098400000003</v>
      </c>
      <c r="C66" s="154">
        <v>18470.5</v>
      </c>
      <c r="D66" s="154">
        <v>-31403.25</v>
      </c>
      <c r="E66" s="154">
        <v>662.32</v>
      </c>
      <c r="F66" s="154">
        <v>41390.668400000002</v>
      </c>
      <c r="G66" s="154">
        <v>46342.879999999997</v>
      </c>
      <c r="H66" s="154">
        <v>39391.447999999997</v>
      </c>
      <c r="I66" s="154">
        <v>1999.2204000000099</v>
      </c>
      <c r="J66" s="154">
        <v>1399.4542799999999</v>
      </c>
      <c r="K66" s="155">
        <v>1.03</v>
      </c>
      <c r="L66" s="23"/>
    </row>
    <row r="67" spans="1:12">
      <c r="A67" s="151" t="s">
        <v>385</v>
      </c>
      <c r="B67" s="154">
        <v>48511.494500000001</v>
      </c>
      <c r="C67" s="154">
        <v>12425.3</v>
      </c>
      <c r="D67" s="154">
        <v>-3625.25</v>
      </c>
      <c r="E67" s="154">
        <v>828.07</v>
      </c>
      <c r="F67" s="154">
        <v>58139.614500000003</v>
      </c>
      <c r="G67" s="154">
        <v>57650.3</v>
      </c>
      <c r="H67" s="154">
        <v>49002.754999999997</v>
      </c>
      <c r="I67" s="154">
        <v>9136.8595000000005</v>
      </c>
      <c r="J67" s="154">
        <v>6395.8016500000003</v>
      </c>
      <c r="K67" s="155">
        <v>1.111</v>
      </c>
      <c r="L67" s="23"/>
    </row>
    <row r="68" spans="1:12">
      <c r="A68" s="151" t="s">
        <v>386</v>
      </c>
      <c r="B68" s="154">
        <v>3441.2593000000002</v>
      </c>
      <c r="C68" s="154">
        <v>11120.55</v>
      </c>
      <c r="D68" s="154">
        <v>-8.5</v>
      </c>
      <c r="E68" s="154">
        <v>303.45</v>
      </c>
      <c r="F68" s="154">
        <v>14856.7593</v>
      </c>
      <c r="G68" s="154">
        <v>13211.21</v>
      </c>
      <c r="H68" s="154">
        <v>11229.5285</v>
      </c>
      <c r="I68" s="154">
        <v>3627.2307999999998</v>
      </c>
      <c r="J68" s="154">
        <v>2539.0615600000001</v>
      </c>
      <c r="K68" s="155">
        <v>1.1919999999999999</v>
      </c>
      <c r="L68" s="23"/>
    </row>
    <row r="69" spans="1:12">
      <c r="A69" s="151" t="s">
        <v>387</v>
      </c>
      <c r="B69" s="154">
        <v>52276.500999999997</v>
      </c>
      <c r="C69" s="154">
        <v>13234.5</v>
      </c>
      <c r="D69" s="154">
        <v>-5740.05</v>
      </c>
      <c r="E69" s="154">
        <v>581.4</v>
      </c>
      <c r="F69" s="154">
        <v>60352.351000000002</v>
      </c>
      <c r="G69" s="154">
        <v>86694.627999999997</v>
      </c>
      <c r="H69" s="154">
        <v>73690.433799999999</v>
      </c>
      <c r="I69" s="154">
        <v>-13338.0828</v>
      </c>
      <c r="J69" s="154">
        <v>-9336.6579600000005</v>
      </c>
      <c r="K69" s="155">
        <v>0.89200000000000002</v>
      </c>
      <c r="L69" s="23"/>
    </row>
    <row r="70" spans="1:12">
      <c r="A70" s="151" t="s">
        <v>388</v>
      </c>
      <c r="B70" s="154">
        <v>22919.5674</v>
      </c>
      <c r="C70" s="154">
        <v>10047.85</v>
      </c>
      <c r="D70" s="154">
        <v>-3548.75</v>
      </c>
      <c r="E70" s="154">
        <v>350.2</v>
      </c>
      <c r="F70" s="154">
        <v>29768.867399999999</v>
      </c>
      <c r="G70" s="154">
        <v>33511.828999999998</v>
      </c>
      <c r="H70" s="154">
        <v>28485.054649999998</v>
      </c>
      <c r="I70" s="154">
        <v>1283.8127500000001</v>
      </c>
      <c r="J70" s="154">
        <v>898.66892500000097</v>
      </c>
      <c r="K70" s="155">
        <v>1.0269999999999999</v>
      </c>
      <c r="L70" s="23"/>
    </row>
    <row r="71" spans="1:12" ht="18.75" customHeight="1">
      <c r="A71" s="145" t="s">
        <v>389</v>
      </c>
      <c r="B71" s="154"/>
      <c r="C71" s="154"/>
      <c r="D71" s="154"/>
      <c r="E71" s="154"/>
      <c r="F71" s="154"/>
      <c r="G71" s="154"/>
      <c r="H71" s="154"/>
      <c r="I71" s="154"/>
      <c r="J71" s="154"/>
      <c r="K71" s="155"/>
      <c r="L71" s="23"/>
    </row>
    <row r="72" spans="1:12">
      <c r="A72" s="151" t="s">
        <v>390</v>
      </c>
      <c r="B72" s="154">
        <v>30345.518800000002</v>
      </c>
      <c r="C72" s="154">
        <v>6947.05</v>
      </c>
      <c r="D72" s="154">
        <v>-3026.85</v>
      </c>
      <c r="E72" s="154">
        <v>2533.6799999999998</v>
      </c>
      <c r="F72" s="154">
        <v>36799.398800000003</v>
      </c>
      <c r="G72" s="154">
        <v>48162.383999999998</v>
      </c>
      <c r="H72" s="154">
        <v>40938.026400000002</v>
      </c>
      <c r="I72" s="154">
        <v>-4138.6275999999898</v>
      </c>
      <c r="J72" s="154">
        <v>-2897.0393199999899</v>
      </c>
      <c r="K72" s="155">
        <v>0.94</v>
      </c>
      <c r="L72" s="23"/>
    </row>
    <row r="73" spans="1:12">
      <c r="A73" s="151" t="s">
        <v>391</v>
      </c>
      <c r="B73" s="154">
        <v>178996.06909999999</v>
      </c>
      <c r="C73" s="154">
        <v>29869</v>
      </c>
      <c r="D73" s="154">
        <v>-63600.4</v>
      </c>
      <c r="E73" s="154">
        <v>268.08999999999997</v>
      </c>
      <c r="F73" s="154">
        <v>145532.7591</v>
      </c>
      <c r="G73" s="154">
        <v>169705.486</v>
      </c>
      <c r="H73" s="154">
        <v>144249.66310000001</v>
      </c>
      <c r="I73" s="154">
        <v>1283.09599999999</v>
      </c>
      <c r="J73" s="154">
        <v>898.16719999999304</v>
      </c>
      <c r="K73" s="155">
        <v>1.0049999999999999</v>
      </c>
      <c r="L73" s="23"/>
    </row>
    <row r="74" spans="1:12">
      <c r="A74" s="151" t="s">
        <v>392</v>
      </c>
      <c r="B74" s="154">
        <v>114139.67690000001</v>
      </c>
      <c r="C74" s="154">
        <v>79291.399999999994</v>
      </c>
      <c r="D74" s="154">
        <v>-13310.15</v>
      </c>
      <c r="E74" s="154">
        <v>3142.62</v>
      </c>
      <c r="F74" s="154">
        <v>183263.54689999999</v>
      </c>
      <c r="G74" s="154">
        <v>187046.37100000001</v>
      </c>
      <c r="H74" s="154">
        <v>158989.41535</v>
      </c>
      <c r="I74" s="154">
        <v>24274.131549999998</v>
      </c>
      <c r="J74" s="154">
        <v>16991.892084999999</v>
      </c>
      <c r="K74" s="155">
        <v>1.091</v>
      </c>
      <c r="L74" s="23"/>
    </row>
    <row r="75" spans="1:12">
      <c r="A75" s="151" t="s">
        <v>393</v>
      </c>
      <c r="B75" s="154">
        <v>54535.5049</v>
      </c>
      <c r="C75" s="154">
        <v>8125.15</v>
      </c>
      <c r="D75" s="154">
        <v>-13142.7</v>
      </c>
      <c r="E75" s="154">
        <v>-591.77</v>
      </c>
      <c r="F75" s="154">
        <v>48926.1849</v>
      </c>
      <c r="G75" s="154">
        <v>48692.802000000003</v>
      </c>
      <c r="H75" s="154">
        <v>41388.881699999998</v>
      </c>
      <c r="I75" s="154">
        <v>7537.3032000000003</v>
      </c>
      <c r="J75" s="154">
        <v>5276.1122400000004</v>
      </c>
      <c r="K75" s="155">
        <v>1.1080000000000001</v>
      </c>
      <c r="L75" s="23"/>
    </row>
    <row r="76" spans="1:12">
      <c r="A76" s="151" t="s">
        <v>394</v>
      </c>
      <c r="B76" s="154">
        <v>42652.248299999999</v>
      </c>
      <c r="C76" s="154">
        <v>8762.65</v>
      </c>
      <c r="D76" s="154">
        <v>-1821.55</v>
      </c>
      <c r="E76" s="154">
        <v>1761.88</v>
      </c>
      <c r="F76" s="154">
        <v>51355.228300000002</v>
      </c>
      <c r="G76" s="154">
        <v>50690.017</v>
      </c>
      <c r="H76" s="154">
        <v>43086.514450000002</v>
      </c>
      <c r="I76" s="154">
        <v>8268.7138500000001</v>
      </c>
      <c r="J76" s="154">
        <v>5788.0996949999999</v>
      </c>
      <c r="K76" s="155">
        <v>1.1140000000000001</v>
      </c>
      <c r="L76" s="23"/>
    </row>
    <row r="77" spans="1:12">
      <c r="A77" s="151" t="s">
        <v>395</v>
      </c>
      <c r="B77" s="154">
        <v>842385.87849999999</v>
      </c>
      <c r="C77" s="154">
        <v>172430.15</v>
      </c>
      <c r="D77" s="154">
        <v>-70376.600000000006</v>
      </c>
      <c r="E77" s="154">
        <v>28735.27</v>
      </c>
      <c r="F77" s="154">
        <v>973174.69850000006</v>
      </c>
      <c r="G77" s="154">
        <v>893419.73600000003</v>
      </c>
      <c r="H77" s="154">
        <v>759406.77560000005</v>
      </c>
      <c r="I77" s="154">
        <v>213767.92290000001</v>
      </c>
      <c r="J77" s="154">
        <v>149637.54603</v>
      </c>
      <c r="K77" s="155">
        <v>1.167</v>
      </c>
      <c r="L77" s="23"/>
    </row>
    <row r="78" spans="1:12">
      <c r="A78" s="151" t="s">
        <v>396</v>
      </c>
      <c r="B78" s="154">
        <v>26123.797500000001</v>
      </c>
      <c r="C78" s="154">
        <v>12069.15</v>
      </c>
      <c r="D78" s="154">
        <v>-3730.65</v>
      </c>
      <c r="E78" s="154">
        <v>651.1</v>
      </c>
      <c r="F78" s="154">
        <v>35113.397499999999</v>
      </c>
      <c r="G78" s="154">
        <v>39729.803999999996</v>
      </c>
      <c r="H78" s="154">
        <v>33770.333400000003</v>
      </c>
      <c r="I78" s="154">
        <v>1343.0641000000001</v>
      </c>
      <c r="J78" s="154">
        <v>940.14487000000202</v>
      </c>
      <c r="K78" s="155">
        <v>1.024</v>
      </c>
      <c r="L78" s="23"/>
    </row>
    <row r="79" spans="1:12">
      <c r="A79" s="151" t="s">
        <v>397</v>
      </c>
      <c r="B79" s="154">
        <v>261693.2445</v>
      </c>
      <c r="C79" s="154">
        <v>40802.550000000003</v>
      </c>
      <c r="D79" s="154">
        <v>-45492.85</v>
      </c>
      <c r="E79" s="154">
        <v>7705.25</v>
      </c>
      <c r="F79" s="154">
        <v>264708.19449999998</v>
      </c>
      <c r="G79" s="154">
        <v>262140.12299999999</v>
      </c>
      <c r="H79" s="154">
        <v>222819.10454999999</v>
      </c>
      <c r="I79" s="154">
        <v>41889.089950000103</v>
      </c>
      <c r="J79" s="154">
        <v>29322.362965</v>
      </c>
      <c r="K79" s="155">
        <v>1.1120000000000001</v>
      </c>
      <c r="L79" s="23"/>
    </row>
    <row r="80" spans="1:12">
      <c r="A80" s="151" t="s">
        <v>398</v>
      </c>
      <c r="B80" s="154">
        <v>77881.435800000007</v>
      </c>
      <c r="C80" s="154">
        <v>10834.1</v>
      </c>
      <c r="D80" s="154">
        <v>-15945.15</v>
      </c>
      <c r="E80" s="154">
        <v>1207.51</v>
      </c>
      <c r="F80" s="154">
        <v>73977.895799999998</v>
      </c>
      <c r="G80" s="154">
        <v>79836.653999999995</v>
      </c>
      <c r="H80" s="154">
        <v>67861.155899999998</v>
      </c>
      <c r="I80" s="154">
        <v>6116.7399000000196</v>
      </c>
      <c r="J80" s="154">
        <v>4281.7179300000098</v>
      </c>
      <c r="K80" s="155">
        <v>1.054</v>
      </c>
      <c r="L80" s="23"/>
    </row>
    <row r="81" spans="1:12">
      <c r="A81" s="151" t="s">
        <v>399</v>
      </c>
      <c r="B81" s="154">
        <v>124830.561</v>
      </c>
      <c r="C81" s="154">
        <v>29089.55</v>
      </c>
      <c r="D81" s="154">
        <v>-24429.85</v>
      </c>
      <c r="E81" s="154">
        <v>1537.82</v>
      </c>
      <c r="F81" s="154">
        <v>131028.08100000001</v>
      </c>
      <c r="G81" s="154">
        <v>136704.867</v>
      </c>
      <c r="H81" s="154">
        <v>116199.13695</v>
      </c>
      <c r="I81" s="154">
        <v>14828.94405</v>
      </c>
      <c r="J81" s="154">
        <v>10380.260834999999</v>
      </c>
      <c r="K81" s="155">
        <v>1.0760000000000001</v>
      </c>
      <c r="L81" s="23"/>
    </row>
    <row r="82" spans="1:12">
      <c r="A82" s="151" t="s">
        <v>400</v>
      </c>
      <c r="B82" s="154">
        <v>0</v>
      </c>
      <c r="C82" s="154">
        <v>0</v>
      </c>
      <c r="D82" s="154">
        <v>0</v>
      </c>
      <c r="E82" s="154">
        <v>3876.9112</v>
      </c>
      <c r="F82" s="154">
        <v>3876.9112</v>
      </c>
      <c r="G82" s="154">
        <v>97732.888000000006</v>
      </c>
      <c r="H82" s="154">
        <v>83072.954800000007</v>
      </c>
      <c r="I82" s="154">
        <v>-79196.043600000005</v>
      </c>
      <c r="J82" s="154">
        <v>-55437.230519999997</v>
      </c>
      <c r="K82" s="155">
        <v>0</v>
      </c>
      <c r="L82" s="23"/>
    </row>
    <row r="83" spans="1:12">
      <c r="A83" s="151" t="s">
        <v>401</v>
      </c>
      <c r="B83" s="154">
        <v>129423.72440000001</v>
      </c>
      <c r="C83" s="154">
        <v>48937.05</v>
      </c>
      <c r="D83" s="154">
        <v>-20904.05</v>
      </c>
      <c r="E83" s="154">
        <v>6622.86</v>
      </c>
      <c r="F83" s="154">
        <v>164079.58439999999</v>
      </c>
      <c r="G83" s="154">
        <v>179261.88</v>
      </c>
      <c r="H83" s="154">
        <v>152372.598</v>
      </c>
      <c r="I83" s="154">
        <v>11706.9864</v>
      </c>
      <c r="J83" s="154">
        <v>8194.89048</v>
      </c>
      <c r="K83" s="155">
        <v>1.046</v>
      </c>
      <c r="L83" s="23"/>
    </row>
    <row r="84" spans="1:12">
      <c r="A84" s="151" t="s">
        <v>402</v>
      </c>
      <c r="B84" s="154">
        <v>171318.6355</v>
      </c>
      <c r="C84" s="154">
        <v>90117</v>
      </c>
      <c r="D84" s="154">
        <v>-34198.050000000003</v>
      </c>
      <c r="E84" s="154">
        <v>5567.67</v>
      </c>
      <c r="F84" s="154">
        <v>232805.2555</v>
      </c>
      <c r="G84" s="154">
        <v>248410.019</v>
      </c>
      <c r="H84" s="154">
        <v>211148.51615000001</v>
      </c>
      <c r="I84" s="154">
        <v>21656.73935</v>
      </c>
      <c r="J84" s="154">
        <v>15159.717545</v>
      </c>
      <c r="K84" s="155">
        <v>1.0609999999999999</v>
      </c>
      <c r="L84" s="23"/>
    </row>
    <row r="85" spans="1:12" ht="18.75" customHeight="1">
      <c r="A85" s="145" t="s">
        <v>403</v>
      </c>
      <c r="B85" s="154"/>
      <c r="C85" s="154"/>
      <c r="D85" s="154"/>
      <c r="E85" s="154"/>
      <c r="F85" s="154"/>
      <c r="G85" s="154"/>
      <c r="H85" s="154"/>
      <c r="I85" s="154"/>
      <c r="J85" s="154"/>
      <c r="K85" s="155"/>
      <c r="L85" s="23"/>
    </row>
    <row r="86" spans="1:12">
      <c r="A86" s="151" t="s">
        <v>404</v>
      </c>
      <c r="B86" s="154">
        <v>104631.0482</v>
      </c>
      <c r="C86" s="154">
        <v>26574.400000000001</v>
      </c>
      <c r="D86" s="154">
        <v>-13599.15</v>
      </c>
      <c r="E86" s="154">
        <v>4152.76</v>
      </c>
      <c r="F86" s="154">
        <v>121759.0582</v>
      </c>
      <c r="G86" s="154">
        <v>129604.61</v>
      </c>
      <c r="H86" s="154">
        <v>110163.9185</v>
      </c>
      <c r="I86" s="154">
        <v>11595.1397</v>
      </c>
      <c r="J86" s="154">
        <v>8116.5977900000098</v>
      </c>
      <c r="K86" s="155">
        <v>1.0629999999999999</v>
      </c>
      <c r="L86" s="23"/>
    </row>
    <row r="87" spans="1:12">
      <c r="A87" s="151" t="s">
        <v>405</v>
      </c>
      <c r="B87" s="154">
        <v>48427.667099999999</v>
      </c>
      <c r="C87" s="154">
        <v>10887.65</v>
      </c>
      <c r="D87" s="154">
        <v>-4105.5</v>
      </c>
      <c r="E87" s="154">
        <v>1269.3900000000001</v>
      </c>
      <c r="F87" s="154">
        <v>56479.2071</v>
      </c>
      <c r="G87" s="154">
        <v>52635.663</v>
      </c>
      <c r="H87" s="154">
        <v>44740.313549999999</v>
      </c>
      <c r="I87" s="154">
        <v>11738.893550000001</v>
      </c>
      <c r="J87" s="154">
        <v>8217.2254850000008</v>
      </c>
      <c r="K87" s="155">
        <v>1.1559999999999999</v>
      </c>
      <c r="L87" s="23"/>
    </row>
    <row r="88" spans="1:12">
      <c r="A88" s="151" t="s">
        <v>406</v>
      </c>
      <c r="B88" s="154">
        <v>184665.981</v>
      </c>
      <c r="C88" s="154">
        <v>47722.400000000001</v>
      </c>
      <c r="D88" s="154">
        <v>-32048.400000000001</v>
      </c>
      <c r="E88" s="154">
        <v>4703.5600000000004</v>
      </c>
      <c r="F88" s="154">
        <v>205043.541</v>
      </c>
      <c r="G88" s="154">
        <v>240785.81299999999</v>
      </c>
      <c r="H88" s="154">
        <v>204667.94104999999</v>
      </c>
      <c r="I88" s="154">
        <v>375.59995000000299</v>
      </c>
      <c r="J88" s="154">
        <v>262.91996500000198</v>
      </c>
      <c r="K88" s="155">
        <v>1.0009999999999999</v>
      </c>
      <c r="L88" s="23"/>
    </row>
    <row r="89" spans="1:12">
      <c r="A89" s="151" t="s">
        <v>407</v>
      </c>
      <c r="B89" s="154">
        <v>54591.871599999999</v>
      </c>
      <c r="C89" s="154">
        <v>13836.3</v>
      </c>
      <c r="D89" s="154">
        <v>-4326.5</v>
      </c>
      <c r="E89" s="154">
        <v>724.54</v>
      </c>
      <c r="F89" s="154">
        <v>64826.211600000002</v>
      </c>
      <c r="G89" s="154">
        <v>76205.804999999993</v>
      </c>
      <c r="H89" s="154">
        <v>64774.934249999998</v>
      </c>
      <c r="I89" s="154">
        <v>51.277350000011197</v>
      </c>
      <c r="J89" s="154">
        <v>35.894145000007804</v>
      </c>
      <c r="K89" s="155">
        <v>1</v>
      </c>
      <c r="L89" s="23"/>
    </row>
    <row r="90" spans="1:12">
      <c r="A90" s="151" t="s">
        <v>408</v>
      </c>
      <c r="B90" s="154">
        <v>82337.295700000002</v>
      </c>
      <c r="C90" s="154">
        <v>20438.25</v>
      </c>
      <c r="D90" s="154">
        <v>-7435.8</v>
      </c>
      <c r="E90" s="154">
        <v>3031.78</v>
      </c>
      <c r="F90" s="154">
        <v>98371.525699999998</v>
      </c>
      <c r="G90" s="154">
        <v>105012.886</v>
      </c>
      <c r="H90" s="154">
        <v>89260.953099999999</v>
      </c>
      <c r="I90" s="154">
        <v>9110.5725999999995</v>
      </c>
      <c r="J90" s="154">
        <v>6377.4008199999998</v>
      </c>
      <c r="K90" s="155">
        <v>1.0609999999999999</v>
      </c>
      <c r="L90" s="23"/>
    </row>
    <row r="91" spans="1:12">
      <c r="A91" s="151" t="s">
        <v>409</v>
      </c>
      <c r="B91" s="154">
        <v>50212.6126</v>
      </c>
      <c r="C91" s="154">
        <v>9932.25</v>
      </c>
      <c r="D91" s="154">
        <v>-2979.25</v>
      </c>
      <c r="E91" s="154">
        <v>865.64</v>
      </c>
      <c r="F91" s="154">
        <v>58031.2526</v>
      </c>
      <c r="G91" s="154">
        <v>51083.398999999998</v>
      </c>
      <c r="H91" s="154">
        <v>43420.889150000003</v>
      </c>
      <c r="I91" s="154">
        <v>14610.363450000001</v>
      </c>
      <c r="J91" s="154">
        <v>10227.254414999999</v>
      </c>
      <c r="K91" s="155">
        <v>1.2</v>
      </c>
      <c r="L91" s="23"/>
    </row>
    <row r="92" spans="1:12">
      <c r="A92" s="151" t="s">
        <v>410</v>
      </c>
      <c r="B92" s="154">
        <v>476093.3824</v>
      </c>
      <c r="C92" s="154">
        <v>145553.15</v>
      </c>
      <c r="D92" s="154">
        <v>-43632.2</v>
      </c>
      <c r="E92" s="154">
        <v>32225.71</v>
      </c>
      <c r="F92" s="154">
        <v>610240.04240000003</v>
      </c>
      <c r="G92" s="154">
        <v>674910.51800000004</v>
      </c>
      <c r="H92" s="154">
        <v>573673.94030000002</v>
      </c>
      <c r="I92" s="154">
        <v>36566.102099999996</v>
      </c>
      <c r="J92" s="154">
        <v>25596.27147</v>
      </c>
      <c r="K92" s="155">
        <v>1.038</v>
      </c>
      <c r="L92" s="23"/>
    </row>
    <row r="93" spans="1:12">
      <c r="A93" s="151" t="s">
        <v>411</v>
      </c>
      <c r="B93" s="154">
        <v>103310.04399999999</v>
      </c>
      <c r="C93" s="154">
        <v>7051.6</v>
      </c>
      <c r="D93" s="154">
        <v>-15112.15</v>
      </c>
      <c r="E93" s="154">
        <v>1863.88</v>
      </c>
      <c r="F93" s="154">
        <v>97113.373999999996</v>
      </c>
      <c r="G93" s="154">
        <v>107156.413</v>
      </c>
      <c r="H93" s="154">
        <v>91082.951050000003</v>
      </c>
      <c r="I93" s="154">
        <v>6030.4229500000201</v>
      </c>
      <c r="J93" s="154">
        <v>4221.2960650000196</v>
      </c>
      <c r="K93" s="155">
        <v>1.0389999999999999</v>
      </c>
      <c r="L93" s="23"/>
    </row>
    <row r="94" spans="1:12" ht="18.75" customHeight="1">
      <c r="A94" s="145" t="s">
        <v>412</v>
      </c>
      <c r="B94" s="154"/>
      <c r="C94" s="154"/>
      <c r="D94" s="154"/>
      <c r="E94" s="154"/>
      <c r="F94" s="154"/>
      <c r="G94" s="154"/>
      <c r="H94" s="154"/>
      <c r="I94" s="154"/>
      <c r="J94" s="154"/>
      <c r="K94" s="155"/>
      <c r="L94" s="23"/>
    </row>
    <row r="95" spans="1:12">
      <c r="A95" s="151" t="s">
        <v>413</v>
      </c>
      <c r="B95" s="154">
        <v>67845.272599999997</v>
      </c>
      <c r="C95" s="154">
        <v>9664.5</v>
      </c>
      <c r="D95" s="154">
        <v>-8413.2999999999993</v>
      </c>
      <c r="E95" s="154">
        <v>1529.49</v>
      </c>
      <c r="F95" s="154">
        <v>70625.962599999999</v>
      </c>
      <c r="G95" s="154">
        <v>72581.695000000007</v>
      </c>
      <c r="H95" s="154">
        <v>61694.440750000002</v>
      </c>
      <c r="I95" s="154">
        <v>8931.5218499999992</v>
      </c>
      <c r="J95" s="154">
        <v>6252.0652950000003</v>
      </c>
      <c r="K95" s="155">
        <v>1.0860000000000001</v>
      </c>
      <c r="L95" s="23"/>
    </row>
    <row r="96" spans="1:12">
      <c r="A96" s="151" t="s">
        <v>414</v>
      </c>
      <c r="B96" s="154">
        <v>83009.360199999996</v>
      </c>
      <c r="C96" s="154">
        <v>3215.55</v>
      </c>
      <c r="D96" s="154">
        <v>-10618.2</v>
      </c>
      <c r="E96" s="154">
        <v>1115.71</v>
      </c>
      <c r="F96" s="154">
        <v>76722.420199999993</v>
      </c>
      <c r="G96" s="154">
        <v>71528.376999999993</v>
      </c>
      <c r="H96" s="154">
        <v>60799.120450000002</v>
      </c>
      <c r="I96" s="154">
        <v>15923.29975</v>
      </c>
      <c r="J96" s="154">
        <v>11146.309825</v>
      </c>
      <c r="K96" s="155">
        <v>1.1559999999999999</v>
      </c>
      <c r="L96" s="23"/>
    </row>
    <row r="97" spans="1:12">
      <c r="A97" s="151" t="s">
        <v>415</v>
      </c>
      <c r="B97" s="154">
        <v>0</v>
      </c>
      <c r="C97" s="154">
        <v>0</v>
      </c>
      <c r="D97" s="154">
        <v>0</v>
      </c>
      <c r="E97" s="154">
        <v>5240.2891</v>
      </c>
      <c r="F97" s="154">
        <v>5240.2891</v>
      </c>
      <c r="G97" s="154">
        <v>131069.11599999999</v>
      </c>
      <c r="H97" s="154">
        <v>111408.74860000001</v>
      </c>
      <c r="I97" s="154">
        <v>-106168.4595</v>
      </c>
      <c r="J97" s="154">
        <v>-74317.921650000004</v>
      </c>
      <c r="K97" s="155">
        <v>0</v>
      </c>
      <c r="L97" s="23"/>
    </row>
    <row r="98" spans="1:12">
      <c r="A98" s="151" t="s">
        <v>416</v>
      </c>
      <c r="B98" s="154">
        <v>38128.459300000002</v>
      </c>
      <c r="C98" s="154">
        <v>5181.6000000000004</v>
      </c>
      <c r="D98" s="154">
        <v>-2997.95</v>
      </c>
      <c r="E98" s="154">
        <v>838.61</v>
      </c>
      <c r="F98" s="154">
        <v>41150.719299999997</v>
      </c>
      <c r="G98" s="154">
        <v>26911.867999999999</v>
      </c>
      <c r="H98" s="154">
        <v>22875.087800000001</v>
      </c>
      <c r="I98" s="154">
        <v>18275.6315</v>
      </c>
      <c r="J98" s="154">
        <v>12792.94205</v>
      </c>
      <c r="K98" s="155">
        <v>1.4750000000000001</v>
      </c>
      <c r="L98" s="23"/>
    </row>
    <row r="99" spans="1:12">
      <c r="A99" s="151" t="s">
        <v>417</v>
      </c>
      <c r="B99" s="154">
        <v>398823.30849999998</v>
      </c>
      <c r="C99" s="154">
        <v>105235.95</v>
      </c>
      <c r="D99" s="154">
        <v>-2439.5</v>
      </c>
      <c r="E99" s="154">
        <v>29232.35</v>
      </c>
      <c r="F99" s="154">
        <v>530852.10849999997</v>
      </c>
      <c r="G99" s="154">
        <v>650014.85699999996</v>
      </c>
      <c r="H99" s="154">
        <v>552512.62844999996</v>
      </c>
      <c r="I99" s="154">
        <v>-21660.519950000002</v>
      </c>
      <c r="J99" s="154">
        <v>-15162.363965</v>
      </c>
      <c r="K99" s="155">
        <v>0.97699999999999998</v>
      </c>
      <c r="L99" s="23"/>
    </row>
    <row r="100" spans="1:12">
      <c r="A100" s="151" t="s">
        <v>418</v>
      </c>
      <c r="B100" s="154">
        <v>123269.637</v>
      </c>
      <c r="C100" s="154">
        <v>16626</v>
      </c>
      <c r="D100" s="154">
        <v>-27262.9</v>
      </c>
      <c r="E100" s="154">
        <v>2317.27</v>
      </c>
      <c r="F100" s="154">
        <v>114950.007</v>
      </c>
      <c r="G100" s="154">
        <v>107502.041</v>
      </c>
      <c r="H100" s="154">
        <v>91376.734849999993</v>
      </c>
      <c r="I100" s="154">
        <v>23573.272150000001</v>
      </c>
      <c r="J100" s="154">
        <v>16501.290505000001</v>
      </c>
      <c r="K100" s="155">
        <v>1.153</v>
      </c>
      <c r="L100" s="23"/>
    </row>
    <row r="101" spans="1:12">
      <c r="A101" s="151" t="s">
        <v>419</v>
      </c>
      <c r="B101" s="154">
        <v>87573.617599999998</v>
      </c>
      <c r="C101" s="154">
        <v>20360.900000000001</v>
      </c>
      <c r="D101" s="154">
        <v>-7651.7</v>
      </c>
      <c r="E101" s="154">
        <v>6850.49</v>
      </c>
      <c r="F101" s="154">
        <v>107133.3076</v>
      </c>
      <c r="G101" s="154">
        <v>115684.38800000001</v>
      </c>
      <c r="H101" s="154">
        <v>98331.729800000001</v>
      </c>
      <c r="I101" s="154">
        <v>8801.5777999999991</v>
      </c>
      <c r="J101" s="154">
        <v>6161.1044599999996</v>
      </c>
      <c r="K101" s="155">
        <v>1.0529999999999999</v>
      </c>
      <c r="L101" s="23"/>
    </row>
    <row r="102" spans="1:12">
      <c r="A102" s="151" t="s">
        <v>420</v>
      </c>
      <c r="B102" s="154">
        <v>149061.01550000001</v>
      </c>
      <c r="C102" s="154">
        <v>22952.55</v>
      </c>
      <c r="D102" s="154">
        <v>-28528.55</v>
      </c>
      <c r="E102" s="154">
        <v>4398.75</v>
      </c>
      <c r="F102" s="154">
        <v>147883.76550000001</v>
      </c>
      <c r="G102" s="154">
        <v>171113.7</v>
      </c>
      <c r="H102" s="154">
        <v>145446.64499999999</v>
      </c>
      <c r="I102" s="154">
        <v>2437.12049999999</v>
      </c>
      <c r="J102" s="154">
        <v>1705.9843499999899</v>
      </c>
      <c r="K102" s="155">
        <v>1.01</v>
      </c>
      <c r="L102" s="23"/>
    </row>
    <row r="103" spans="1:12">
      <c r="A103" s="151" t="s">
        <v>421</v>
      </c>
      <c r="B103" s="154">
        <v>137845.48749999999</v>
      </c>
      <c r="C103" s="154">
        <v>33385.449999999997</v>
      </c>
      <c r="D103" s="154">
        <v>-17686.8</v>
      </c>
      <c r="E103" s="154">
        <v>4193.05</v>
      </c>
      <c r="F103" s="154">
        <v>157737.1875</v>
      </c>
      <c r="G103" s="154">
        <v>174765.78400000001</v>
      </c>
      <c r="H103" s="154">
        <v>148550.91639999999</v>
      </c>
      <c r="I103" s="154">
        <v>9186.2710999999799</v>
      </c>
      <c r="J103" s="154">
        <v>6430.3897699999898</v>
      </c>
      <c r="K103" s="155">
        <v>1.0369999999999999</v>
      </c>
      <c r="L103" s="23"/>
    </row>
    <row r="104" spans="1:12">
      <c r="A104" s="151" t="s">
        <v>422</v>
      </c>
      <c r="B104" s="154">
        <v>31769.139299999999</v>
      </c>
      <c r="C104" s="154">
        <v>8381.85</v>
      </c>
      <c r="D104" s="154">
        <v>-1970.3</v>
      </c>
      <c r="E104" s="154">
        <v>1866.09</v>
      </c>
      <c r="F104" s="154">
        <v>40046.779300000002</v>
      </c>
      <c r="G104" s="154">
        <v>47798.12</v>
      </c>
      <c r="H104" s="154">
        <v>40628.402000000002</v>
      </c>
      <c r="I104" s="154">
        <v>-581.62270000000694</v>
      </c>
      <c r="J104" s="154">
        <v>-407.13589000000502</v>
      </c>
      <c r="K104" s="155">
        <v>0.99099999999999999</v>
      </c>
      <c r="L104" s="23"/>
    </row>
    <row r="105" spans="1:12">
      <c r="A105" s="151" t="s">
        <v>423</v>
      </c>
      <c r="B105" s="154">
        <v>95765.577999999994</v>
      </c>
      <c r="C105" s="154">
        <v>21476.1</v>
      </c>
      <c r="D105" s="154">
        <v>-6537.35</v>
      </c>
      <c r="E105" s="154">
        <v>2876.91</v>
      </c>
      <c r="F105" s="154">
        <v>113581.238</v>
      </c>
      <c r="G105" s="154">
        <v>118022.22100000001</v>
      </c>
      <c r="H105" s="154">
        <v>100318.88785</v>
      </c>
      <c r="I105" s="154">
        <v>13262.35015</v>
      </c>
      <c r="J105" s="154">
        <v>9283.6451050000105</v>
      </c>
      <c r="K105" s="155">
        <v>1.079</v>
      </c>
      <c r="L105" s="23"/>
    </row>
    <row r="106" spans="1:12">
      <c r="A106" s="151" t="s">
        <v>424</v>
      </c>
      <c r="B106" s="154">
        <v>180763.671</v>
      </c>
      <c r="C106" s="154">
        <v>67823.199999999997</v>
      </c>
      <c r="D106" s="154">
        <v>-14981.25</v>
      </c>
      <c r="E106" s="154">
        <v>7166.35</v>
      </c>
      <c r="F106" s="154">
        <v>240771.97099999999</v>
      </c>
      <c r="G106" s="154">
        <v>298914.125</v>
      </c>
      <c r="H106" s="154">
        <v>254077.00625000001</v>
      </c>
      <c r="I106" s="154">
        <v>-13305.035250000001</v>
      </c>
      <c r="J106" s="154">
        <v>-9313.5246750000097</v>
      </c>
      <c r="K106" s="155">
        <v>0.96899999999999997</v>
      </c>
      <c r="L106" s="23"/>
    </row>
    <row r="107" spans="1:12" ht="18.75" customHeight="1">
      <c r="A107" s="145" t="s">
        <v>425</v>
      </c>
      <c r="B107" s="154"/>
      <c r="C107" s="154"/>
      <c r="D107" s="154"/>
      <c r="E107" s="154"/>
      <c r="F107" s="154"/>
      <c r="G107" s="154"/>
      <c r="H107" s="154"/>
      <c r="I107" s="154"/>
      <c r="J107" s="154"/>
      <c r="K107" s="155"/>
      <c r="L107" s="23"/>
    </row>
    <row r="108" spans="1:12">
      <c r="A108" s="151" t="s">
        <v>426</v>
      </c>
      <c r="B108" s="154">
        <v>212547.26329999999</v>
      </c>
      <c r="C108" s="154">
        <v>82872.45</v>
      </c>
      <c r="D108" s="154">
        <v>-923.1</v>
      </c>
      <c r="E108" s="154">
        <v>28770.799999999999</v>
      </c>
      <c r="F108" s="154">
        <v>323267.41330000001</v>
      </c>
      <c r="G108" s="154">
        <v>440175.23200000002</v>
      </c>
      <c r="H108" s="154">
        <v>374148.9472</v>
      </c>
      <c r="I108" s="154">
        <v>-50881.533900000002</v>
      </c>
      <c r="J108" s="154">
        <v>-35617.073729999996</v>
      </c>
      <c r="K108" s="155">
        <v>0.91900000000000004</v>
      </c>
      <c r="L108" s="23"/>
    </row>
    <row r="109" spans="1:12" ht="18.75" customHeight="1">
      <c r="A109" s="145" t="s">
        <v>427</v>
      </c>
      <c r="B109" s="154"/>
      <c r="C109" s="154"/>
      <c r="D109" s="154"/>
      <c r="E109" s="154"/>
      <c r="F109" s="154"/>
      <c r="G109" s="154"/>
      <c r="H109" s="154"/>
      <c r="I109" s="154"/>
      <c r="J109" s="154"/>
      <c r="K109" s="155"/>
      <c r="L109" s="23"/>
    </row>
    <row r="110" spans="1:12">
      <c r="A110" s="151" t="s">
        <v>428</v>
      </c>
      <c r="B110" s="154">
        <v>163596.3976</v>
      </c>
      <c r="C110" s="154">
        <v>71366</v>
      </c>
      <c r="D110" s="154">
        <v>-1913.35</v>
      </c>
      <c r="E110" s="154">
        <v>8575.65</v>
      </c>
      <c r="F110" s="154">
        <v>241624.69760000001</v>
      </c>
      <c r="G110" s="154">
        <v>294128.342</v>
      </c>
      <c r="H110" s="154">
        <v>250009.0907</v>
      </c>
      <c r="I110" s="154">
        <v>-8384.3931000000193</v>
      </c>
      <c r="J110" s="154">
        <v>-5869.0751700000101</v>
      </c>
      <c r="K110" s="155">
        <v>0.98</v>
      </c>
      <c r="L110" s="23"/>
    </row>
    <row r="111" spans="1:12">
      <c r="A111" s="151" t="s">
        <v>429</v>
      </c>
      <c r="B111" s="154">
        <v>453724.4743</v>
      </c>
      <c r="C111" s="154">
        <v>96803.95</v>
      </c>
      <c r="D111" s="154">
        <v>-42046.95</v>
      </c>
      <c r="E111" s="154">
        <v>14400.36</v>
      </c>
      <c r="F111" s="154">
        <v>522881.83429999999</v>
      </c>
      <c r="G111" s="154">
        <v>490028.25400000002</v>
      </c>
      <c r="H111" s="154">
        <v>416524.0159</v>
      </c>
      <c r="I111" s="154">
        <v>106357.8184</v>
      </c>
      <c r="J111" s="154">
        <v>74450.472879999899</v>
      </c>
      <c r="K111" s="155">
        <v>1.1519999999999999</v>
      </c>
      <c r="L111" s="23"/>
    </row>
    <row r="112" spans="1:12">
      <c r="A112" s="151" t="s">
        <v>430</v>
      </c>
      <c r="B112" s="154">
        <v>90141.915699999998</v>
      </c>
      <c r="C112" s="154">
        <v>23836.55</v>
      </c>
      <c r="D112" s="154">
        <v>-13206.45</v>
      </c>
      <c r="E112" s="154">
        <v>2889.15</v>
      </c>
      <c r="F112" s="154">
        <v>103661.1657</v>
      </c>
      <c r="G112" s="154">
        <v>97173.171000000002</v>
      </c>
      <c r="H112" s="154">
        <v>82597.195349999995</v>
      </c>
      <c r="I112" s="154">
        <v>21063.97035</v>
      </c>
      <c r="J112" s="154">
        <v>14744.779245</v>
      </c>
      <c r="K112" s="155">
        <v>1.1519999999999999</v>
      </c>
      <c r="L112" s="23"/>
    </row>
    <row r="113" spans="1:12">
      <c r="A113" s="151" t="s">
        <v>431</v>
      </c>
      <c r="B113" s="154">
        <v>143430.12669999999</v>
      </c>
      <c r="C113" s="154">
        <v>47983.35</v>
      </c>
      <c r="D113" s="154">
        <v>-26647.5</v>
      </c>
      <c r="E113" s="154">
        <v>6436.37</v>
      </c>
      <c r="F113" s="154">
        <v>171202.34669999999</v>
      </c>
      <c r="G113" s="154">
        <v>227014.17199999999</v>
      </c>
      <c r="H113" s="154">
        <v>192962.04620000001</v>
      </c>
      <c r="I113" s="154">
        <v>-21759.699499999999</v>
      </c>
      <c r="J113" s="154">
        <v>-15231.789650000001</v>
      </c>
      <c r="K113" s="155">
        <v>0.93300000000000005</v>
      </c>
      <c r="L113" s="23"/>
    </row>
    <row r="114" spans="1:12">
      <c r="A114" s="151" t="s">
        <v>432</v>
      </c>
      <c r="B114" s="154">
        <v>116692.07670000001</v>
      </c>
      <c r="C114" s="154">
        <v>13775.95</v>
      </c>
      <c r="D114" s="154">
        <v>-23239.85</v>
      </c>
      <c r="E114" s="154">
        <v>2573.8000000000002</v>
      </c>
      <c r="F114" s="154">
        <v>109801.9767</v>
      </c>
      <c r="G114" s="154">
        <v>139617.77100000001</v>
      </c>
      <c r="H114" s="154">
        <v>118675.10535</v>
      </c>
      <c r="I114" s="154">
        <v>-8873.1286499999806</v>
      </c>
      <c r="J114" s="154">
        <v>-6211.19005499999</v>
      </c>
      <c r="K114" s="155">
        <v>0.95599999999999996</v>
      </c>
      <c r="L114" s="23"/>
    </row>
    <row r="115" spans="1:12" ht="18.75" customHeight="1">
      <c r="A115" s="145" t="s">
        <v>433</v>
      </c>
      <c r="B115" s="154"/>
      <c r="C115" s="154"/>
      <c r="D115" s="154"/>
      <c r="E115" s="154"/>
      <c r="F115" s="154"/>
      <c r="G115" s="154"/>
      <c r="H115" s="154"/>
      <c r="I115" s="154"/>
      <c r="J115" s="154"/>
      <c r="K115" s="155"/>
      <c r="L115" s="23"/>
    </row>
    <row r="116" spans="1:12">
      <c r="A116" s="151" t="s">
        <v>434</v>
      </c>
      <c r="B116" s="154">
        <v>1939.5925999999999</v>
      </c>
      <c r="C116" s="154">
        <v>71331.149999999994</v>
      </c>
      <c r="D116" s="154">
        <v>-13724.1</v>
      </c>
      <c r="E116" s="154">
        <v>4755.58</v>
      </c>
      <c r="F116" s="154">
        <v>64302.222600000001</v>
      </c>
      <c r="G116" s="154">
        <v>88154.096999999994</v>
      </c>
      <c r="H116" s="154">
        <v>74930.982449999996</v>
      </c>
      <c r="I116" s="154">
        <v>-10628.75985</v>
      </c>
      <c r="J116" s="154">
        <v>-7440.1318950000004</v>
      </c>
      <c r="K116" s="155">
        <v>0.91600000000000004</v>
      </c>
      <c r="L116" s="23"/>
    </row>
    <row r="117" spans="1:12">
      <c r="A117" s="151" t="s">
        <v>435</v>
      </c>
      <c r="B117" s="154">
        <v>62419.616399999999</v>
      </c>
      <c r="C117" s="154">
        <v>10433.75</v>
      </c>
      <c r="D117" s="154">
        <v>-8041.85</v>
      </c>
      <c r="E117" s="154">
        <v>1736.38</v>
      </c>
      <c r="F117" s="154">
        <v>66547.896399999998</v>
      </c>
      <c r="G117" s="154">
        <v>76844.483999999997</v>
      </c>
      <c r="H117" s="154">
        <v>65317.811399999999</v>
      </c>
      <c r="I117" s="154">
        <v>1230.085</v>
      </c>
      <c r="J117" s="154">
        <v>861.05949999999905</v>
      </c>
      <c r="K117" s="155">
        <v>1.0109999999999999</v>
      </c>
      <c r="L117" s="23"/>
    </row>
    <row r="118" spans="1:12">
      <c r="A118" s="151" t="s">
        <v>436</v>
      </c>
      <c r="B118" s="154">
        <v>28732.563999999998</v>
      </c>
      <c r="C118" s="154">
        <v>18404.2</v>
      </c>
      <c r="D118" s="154">
        <v>-712.3</v>
      </c>
      <c r="E118" s="154">
        <v>5804.31</v>
      </c>
      <c r="F118" s="154">
        <v>52228.773999999998</v>
      </c>
      <c r="G118" s="154">
        <v>69265.619000000006</v>
      </c>
      <c r="H118" s="154">
        <v>58875.776149999998</v>
      </c>
      <c r="I118" s="154">
        <v>-6647.0021500000103</v>
      </c>
      <c r="J118" s="154">
        <v>-4652.9015050000098</v>
      </c>
      <c r="K118" s="155">
        <v>0.93300000000000005</v>
      </c>
      <c r="L118" s="23"/>
    </row>
    <row r="119" spans="1:12">
      <c r="A119" s="151" t="s">
        <v>437</v>
      </c>
      <c r="B119" s="154">
        <v>57317.707399999999</v>
      </c>
      <c r="C119" s="154">
        <v>7918.6</v>
      </c>
      <c r="D119" s="154">
        <v>-10659</v>
      </c>
      <c r="E119" s="154">
        <v>3445.05</v>
      </c>
      <c r="F119" s="154">
        <v>58022.357400000001</v>
      </c>
      <c r="G119" s="154">
        <v>57482.036</v>
      </c>
      <c r="H119" s="154">
        <v>48859.730600000003</v>
      </c>
      <c r="I119" s="154">
        <v>9162.6268000000091</v>
      </c>
      <c r="J119" s="154">
        <v>6413.8387599999996</v>
      </c>
      <c r="K119" s="155">
        <v>1.1120000000000001</v>
      </c>
      <c r="L119" s="23"/>
    </row>
    <row r="120" spans="1:12">
      <c r="A120" s="151" t="s">
        <v>438</v>
      </c>
      <c r="B120" s="154">
        <v>216284.80910000001</v>
      </c>
      <c r="C120" s="154">
        <v>28468.2</v>
      </c>
      <c r="D120" s="154">
        <v>-29566.400000000001</v>
      </c>
      <c r="E120" s="154">
        <v>9260.75</v>
      </c>
      <c r="F120" s="154">
        <v>224447.3591</v>
      </c>
      <c r="G120" s="154">
        <v>335837.97100000002</v>
      </c>
      <c r="H120" s="154">
        <v>285462.27535000001</v>
      </c>
      <c r="I120" s="154">
        <v>-61014.916250000002</v>
      </c>
      <c r="J120" s="154">
        <v>-42710.441375000002</v>
      </c>
      <c r="K120" s="155">
        <v>0.873</v>
      </c>
      <c r="L120" s="23"/>
    </row>
    <row r="121" spans="1:12">
      <c r="A121" s="151" t="s">
        <v>439</v>
      </c>
      <c r="B121" s="154">
        <v>486349.23119999998</v>
      </c>
      <c r="C121" s="154">
        <v>209613.4</v>
      </c>
      <c r="D121" s="154">
        <v>-44758.45</v>
      </c>
      <c r="E121" s="154">
        <v>56882.34</v>
      </c>
      <c r="F121" s="154">
        <v>708086.52119999996</v>
      </c>
      <c r="G121" s="154">
        <v>776511.81299999997</v>
      </c>
      <c r="H121" s="154">
        <v>660035.04105</v>
      </c>
      <c r="I121" s="154">
        <v>48051.480150000098</v>
      </c>
      <c r="J121" s="154">
        <v>33636.036105000101</v>
      </c>
      <c r="K121" s="155">
        <v>1.0429999999999999</v>
      </c>
      <c r="L121" s="23"/>
    </row>
    <row r="122" spans="1:12">
      <c r="A122" s="151" t="s">
        <v>440</v>
      </c>
      <c r="B122" s="154">
        <v>280602.10440000001</v>
      </c>
      <c r="C122" s="154">
        <v>173152.65</v>
      </c>
      <c r="D122" s="154">
        <v>-129797.55</v>
      </c>
      <c r="E122" s="154">
        <v>16844.62</v>
      </c>
      <c r="F122" s="154">
        <v>340801.82439999998</v>
      </c>
      <c r="G122" s="154">
        <v>393356.44099999999</v>
      </c>
      <c r="H122" s="154">
        <v>334352.97485</v>
      </c>
      <c r="I122" s="154">
        <v>6448.8495499999799</v>
      </c>
      <c r="J122" s="154">
        <v>4514.1946849999904</v>
      </c>
      <c r="K122" s="155">
        <v>1.0109999999999999</v>
      </c>
      <c r="L122" s="23"/>
    </row>
    <row r="123" spans="1:12">
      <c r="A123" s="151" t="s">
        <v>441</v>
      </c>
      <c r="B123" s="154">
        <v>5652.5682999999999</v>
      </c>
      <c r="C123" s="154">
        <v>132822.70000000001</v>
      </c>
      <c r="D123" s="154">
        <v>-25626.65</v>
      </c>
      <c r="E123" s="154">
        <v>3935.33</v>
      </c>
      <c r="F123" s="154">
        <v>116783.9483</v>
      </c>
      <c r="G123" s="154">
        <v>159644.008</v>
      </c>
      <c r="H123" s="154">
        <v>135697.4068</v>
      </c>
      <c r="I123" s="154">
        <v>-18913.458500000001</v>
      </c>
      <c r="J123" s="154">
        <v>-13239.42095</v>
      </c>
      <c r="K123" s="155">
        <v>0.91700000000000004</v>
      </c>
      <c r="L123" s="23"/>
    </row>
    <row r="124" spans="1:12">
      <c r="A124" s="151" t="s">
        <v>442</v>
      </c>
      <c r="B124" s="154">
        <v>65222.053099999997</v>
      </c>
      <c r="C124" s="154">
        <v>15472.55</v>
      </c>
      <c r="D124" s="154">
        <v>-2861.95</v>
      </c>
      <c r="E124" s="154">
        <v>4648.1400000000003</v>
      </c>
      <c r="F124" s="154">
        <v>82480.793099999995</v>
      </c>
      <c r="G124" s="154">
        <v>107575.894</v>
      </c>
      <c r="H124" s="154">
        <v>91439.509900000005</v>
      </c>
      <c r="I124" s="154">
        <v>-8958.7167999999892</v>
      </c>
      <c r="J124" s="154">
        <v>-6271.1017599999996</v>
      </c>
      <c r="K124" s="155">
        <v>0.94199999999999995</v>
      </c>
      <c r="L124" s="23"/>
    </row>
    <row r="125" spans="1:12">
      <c r="A125" s="151" t="s">
        <v>443</v>
      </c>
      <c r="B125" s="154">
        <v>56645.642899999999</v>
      </c>
      <c r="C125" s="154">
        <v>30080.65</v>
      </c>
      <c r="D125" s="154">
        <v>-9567.6</v>
      </c>
      <c r="E125" s="154">
        <v>4669.8999999999996</v>
      </c>
      <c r="F125" s="154">
        <v>81828.592900000003</v>
      </c>
      <c r="G125" s="154">
        <v>97792.217000000004</v>
      </c>
      <c r="H125" s="154">
        <v>83123.384449999998</v>
      </c>
      <c r="I125" s="154">
        <v>-1294.7915500000099</v>
      </c>
      <c r="J125" s="154">
        <v>-906.35408500000597</v>
      </c>
      <c r="K125" s="155">
        <v>0.99099999999999999</v>
      </c>
      <c r="L125" s="23"/>
    </row>
    <row r="126" spans="1:12">
      <c r="A126" s="151" t="s">
        <v>444</v>
      </c>
      <c r="B126" s="154">
        <v>70591.342600000004</v>
      </c>
      <c r="C126" s="154">
        <v>27441.4</v>
      </c>
      <c r="D126" s="154">
        <v>-1950.75</v>
      </c>
      <c r="E126" s="154">
        <v>9157.0499999999993</v>
      </c>
      <c r="F126" s="154">
        <v>105239.0426</v>
      </c>
      <c r="G126" s="154">
        <v>121796.75199999999</v>
      </c>
      <c r="H126" s="154">
        <v>103527.2392</v>
      </c>
      <c r="I126" s="154">
        <v>1711.8034</v>
      </c>
      <c r="J126" s="154">
        <v>1198.2623799999999</v>
      </c>
      <c r="K126" s="155">
        <v>1.01</v>
      </c>
      <c r="L126" s="23"/>
    </row>
    <row r="127" spans="1:12">
      <c r="A127" s="151" t="s">
        <v>445</v>
      </c>
      <c r="B127" s="154">
        <v>526249.62829999998</v>
      </c>
      <c r="C127" s="154">
        <v>89417.45</v>
      </c>
      <c r="D127" s="154">
        <v>-49142.75</v>
      </c>
      <c r="E127" s="154">
        <v>30464.17</v>
      </c>
      <c r="F127" s="154">
        <v>596988.49829999998</v>
      </c>
      <c r="G127" s="154">
        <v>665901.38500000001</v>
      </c>
      <c r="H127" s="154">
        <v>566016.17724999995</v>
      </c>
      <c r="I127" s="154">
        <v>30972.321049999999</v>
      </c>
      <c r="J127" s="154">
        <v>21680.624735000001</v>
      </c>
      <c r="K127" s="155">
        <v>1.0329999999999999</v>
      </c>
      <c r="L127" s="23"/>
    </row>
    <row r="128" spans="1:12">
      <c r="A128" s="151" t="s">
        <v>446</v>
      </c>
      <c r="B128" s="154">
        <v>88031.777700000006</v>
      </c>
      <c r="C128" s="154">
        <v>101180.6</v>
      </c>
      <c r="D128" s="154">
        <v>-74557.75</v>
      </c>
      <c r="E128" s="154">
        <v>8801.75</v>
      </c>
      <c r="F128" s="154">
        <v>123456.3777</v>
      </c>
      <c r="G128" s="154">
        <v>146789.889</v>
      </c>
      <c r="H128" s="154">
        <v>124771.40565</v>
      </c>
      <c r="I128" s="154">
        <v>-1315.0279499999699</v>
      </c>
      <c r="J128" s="154">
        <v>-920.51956499998198</v>
      </c>
      <c r="K128" s="155">
        <v>0.99399999999999999</v>
      </c>
      <c r="L128" s="23"/>
    </row>
    <row r="129" spans="1:12">
      <c r="A129" s="151" t="s">
        <v>447</v>
      </c>
      <c r="B129" s="154">
        <v>191107.68309999999</v>
      </c>
      <c r="C129" s="154">
        <v>221565.25</v>
      </c>
      <c r="D129" s="154">
        <v>-183105.3</v>
      </c>
      <c r="E129" s="154">
        <v>14112.72</v>
      </c>
      <c r="F129" s="154">
        <v>243680.35310000001</v>
      </c>
      <c r="G129" s="154">
        <v>271277.32299999997</v>
      </c>
      <c r="H129" s="154">
        <v>230585.72455000001</v>
      </c>
      <c r="I129" s="154">
        <v>13094.628550000099</v>
      </c>
      <c r="J129" s="154">
        <v>9166.2399850000402</v>
      </c>
      <c r="K129" s="155">
        <v>1.034</v>
      </c>
      <c r="L129" s="23"/>
    </row>
    <row r="130" spans="1:12">
      <c r="A130" s="151" t="s">
        <v>448</v>
      </c>
      <c r="B130" s="154">
        <v>51916.621299999999</v>
      </c>
      <c r="C130" s="154">
        <v>20533.45</v>
      </c>
      <c r="D130" s="154">
        <v>0</v>
      </c>
      <c r="E130" s="154">
        <v>8296.85</v>
      </c>
      <c r="F130" s="154">
        <v>80746.921300000002</v>
      </c>
      <c r="G130" s="154">
        <v>91100.89</v>
      </c>
      <c r="H130" s="154">
        <v>77435.756500000003</v>
      </c>
      <c r="I130" s="154">
        <v>3311.1648</v>
      </c>
      <c r="J130" s="154">
        <v>2317.8153600000001</v>
      </c>
      <c r="K130" s="155">
        <v>1.0249999999999999</v>
      </c>
      <c r="L130" s="23"/>
    </row>
    <row r="131" spans="1:12">
      <c r="A131" s="151" t="s">
        <v>449</v>
      </c>
      <c r="B131" s="154">
        <v>574532.76540000003</v>
      </c>
      <c r="C131" s="154">
        <v>167731.35</v>
      </c>
      <c r="D131" s="154">
        <v>-3473.95</v>
      </c>
      <c r="E131" s="154">
        <v>42207.6</v>
      </c>
      <c r="F131" s="154">
        <v>780997.76540000003</v>
      </c>
      <c r="G131" s="154">
        <v>838682.73400000005</v>
      </c>
      <c r="H131" s="154">
        <v>712880.32389999996</v>
      </c>
      <c r="I131" s="154">
        <v>68117.441500000001</v>
      </c>
      <c r="J131" s="154">
        <v>47682.209049999998</v>
      </c>
      <c r="K131" s="155">
        <v>1.0569999999999999</v>
      </c>
      <c r="L131" s="23"/>
    </row>
    <row r="132" spans="1:12">
      <c r="A132" s="151" t="s">
        <v>450</v>
      </c>
      <c r="B132" s="154">
        <v>1678607.5525</v>
      </c>
      <c r="C132" s="154">
        <v>258782.5</v>
      </c>
      <c r="D132" s="154">
        <v>-111338.1</v>
      </c>
      <c r="E132" s="154">
        <v>100429.03</v>
      </c>
      <c r="F132" s="154">
        <v>1926480.9824999999</v>
      </c>
      <c r="G132" s="154">
        <v>1931981.87</v>
      </c>
      <c r="H132" s="154">
        <v>1642184.5895</v>
      </c>
      <c r="I132" s="154">
        <v>284296.39299999998</v>
      </c>
      <c r="J132" s="154">
        <v>199007.47510000001</v>
      </c>
      <c r="K132" s="155">
        <v>1.103</v>
      </c>
      <c r="L132" s="23"/>
    </row>
    <row r="133" spans="1:12">
      <c r="A133" s="151" t="s">
        <v>451</v>
      </c>
      <c r="B133" s="154">
        <v>55297.178</v>
      </c>
      <c r="C133" s="154">
        <v>6831.45</v>
      </c>
      <c r="D133" s="154">
        <v>-4578.95</v>
      </c>
      <c r="E133" s="154">
        <v>2329</v>
      </c>
      <c r="F133" s="154">
        <v>59878.678</v>
      </c>
      <c r="G133" s="154">
        <v>82315.695000000007</v>
      </c>
      <c r="H133" s="154">
        <v>69968.340750000003</v>
      </c>
      <c r="I133" s="154">
        <v>-10089.66275</v>
      </c>
      <c r="J133" s="154">
        <v>-7062.7639250000002</v>
      </c>
      <c r="K133" s="155">
        <v>0.91400000000000003</v>
      </c>
      <c r="L133" s="23"/>
    </row>
    <row r="134" spans="1:12">
      <c r="A134" s="151" t="s">
        <v>452</v>
      </c>
      <c r="B134" s="154">
        <v>18809.1342</v>
      </c>
      <c r="C134" s="154">
        <v>4737.8999999999996</v>
      </c>
      <c r="D134" s="154">
        <v>0</v>
      </c>
      <c r="E134" s="154">
        <v>1697.45</v>
      </c>
      <c r="F134" s="154">
        <v>25244.484199999999</v>
      </c>
      <c r="G134" s="154">
        <v>39466.726000000002</v>
      </c>
      <c r="H134" s="154">
        <v>33546.717100000002</v>
      </c>
      <c r="I134" s="154">
        <v>-8302.2329000000009</v>
      </c>
      <c r="J134" s="154">
        <v>-5811.5630300000003</v>
      </c>
      <c r="K134" s="155">
        <v>0.85299999999999998</v>
      </c>
      <c r="L134" s="23"/>
    </row>
    <row r="135" spans="1:12">
      <c r="A135" s="151" t="s">
        <v>453</v>
      </c>
      <c r="B135" s="154">
        <v>83094.632899999997</v>
      </c>
      <c r="C135" s="154">
        <v>19528.75</v>
      </c>
      <c r="D135" s="154">
        <v>-3817.35</v>
      </c>
      <c r="E135" s="154">
        <v>8940.64</v>
      </c>
      <c r="F135" s="154">
        <v>107746.67290000001</v>
      </c>
      <c r="G135" s="154">
        <v>126751.359</v>
      </c>
      <c r="H135" s="154">
        <v>107738.65515000001</v>
      </c>
      <c r="I135" s="154">
        <v>8.0177499999990705</v>
      </c>
      <c r="J135" s="154">
        <v>5.6124249999993499</v>
      </c>
      <c r="K135" s="155">
        <v>1</v>
      </c>
      <c r="L135" s="23"/>
    </row>
    <row r="136" spans="1:12">
      <c r="A136" s="151" t="s">
        <v>454</v>
      </c>
      <c r="B136" s="154">
        <v>87531.703899999993</v>
      </c>
      <c r="C136" s="154">
        <v>18032.75</v>
      </c>
      <c r="D136" s="154">
        <v>-3031.95</v>
      </c>
      <c r="E136" s="154">
        <v>4545.8</v>
      </c>
      <c r="F136" s="154">
        <v>107078.3039</v>
      </c>
      <c r="G136" s="154">
        <v>103373.336</v>
      </c>
      <c r="H136" s="154">
        <v>87867.335600000006</v>
      </c>
      <c r="I136" s="154">
        <v>19210.9683</v>
      </c>
      <c r="J136" s="154">
        <v>13447.677809999999</v>
      </c>
      <c r="K136" s="155">
        <v>1.1299999999999999</v>
      </c>
      <c r="L136" s="23"/>
    </row>
    <row r="137" spans="1:12">
      <c r="A137" s="151" t="s">
        <v>455</v>
      </c>
      <c r="B137" s="154">
        <v>56872.555</v>
      </c>
      <c r="C137" s="154">
        <v>12833.3</v>
      </c>
      <c r="D137" s="154">
        <v>-133.44999999999999</v>
      </c>
      <c r="E137" s="154">
        <v>6311.25</v>
      </c>
      <c r="F137" s="154">
        <v>75883.654999999999</v>
      </c>
      <c r="G137" s="154">
        <v>88115.872000000003</v>
      </c>
      <c r="H137" s="154">
        <v>74898.491200000004</v>
      </c>
      <c r="I137" s="154">
        <v>985.16379999999504</v>
      </c>
      <c r="J137" s="154">
        <v>689.61465999999598</v>
      </c>
      <c r="K137" s="155">
        <v>1.008</v>
      </c>
      <c r="L137" s="23"/>
    </row>
    <row r="138" spans="1:12">
      <c r="A138" s="151" t="s">
        <v>456</v>
      </c>
      <c r="B138" s="154">
        <v>12735.9836</v>
      </c>
      <c r="C138" s="154">
        <v>62858.35</v>
      </c>
      <c r="D138" s="154">
        <v>-5193.5</v>
      </c>
      <c r="E138" s="154">
        <v>8568.85</v>
      </c>
      <c r="F138" s="154">
        <v>78969.683600000004</v>
      </c>
      <c r="G138" s="154">
        <v>108065.717</v>
      </c>
      <c r="H138" s="154">
        <v>91855.859450000004</v>
      </c>
      <c r="I138" s="154">
        <v>-12886.17585</v>
      </c>
      <c r="J138" s="154">
        <v>-9020.3230949999997</v>
      </c>
      <c r="K138" s="155">
        <v>0.91700000000000004</v>
      </c>
      <c r="L138" s="23"/>
    </row>
    <row r="139" spans="1:12">
      <c r="A139" s="151" t="s">
        <v>457</v>
      </c>
      <c r="B139" s="154">
        <v>56642.7523</v>
      </c>
      <c r="C139" s="154">
        <v>17373.150000000001</v>
      </c>
      <c r="D139" s="154">
        <v>-9494.5</v>
      </c>
      <c r="E139" s="154">
        <v>2335.8000000000002</v>
      </c>
      <c r="F139" s="154">
        <v>66857.202300000004</v>
      </c>
      <c r="G139" s="154">
        <v>81766.607000000004</v>
      </c>
      <c r="H139" s="154">
        <v>69501.615950000007</v>
      </c>
      <c r="I139" s="154">
        <v>-2644.41365</v>
      </c>
      <c r="J139" s="154">
        <v>-1851.089555</v>
      </c>
      <c r="K139" s="155">
        <v>0.97699999999999998</v>
      </c>
      <c r="L139" s="23"/>
    </row>
    <row r="140" spans="1:12">
      <c r="A140" s="151" t="s">
        <v>458</v>
      </c>
      <c r="B140" s="154">
        <v>46790.142200000002</v>
      </c>
      <c r="C140" s="154">
        <v>27711.7</v>
      </c>
      <c r="D140" s="154">
        <v>-4199.8500000000004</v>
      </c>
      <c r="E140" s="154">
        <v>3577.31</v>
      </c>
      <c r="F140" s="154">
        <v>73879.302200000006</v>
      </c>
      <c r="G140" s="154">
        <v>86697.698000000004</v>
      </c>
      <c r="H140" s="154">
        <v>73693.043300000005</v>
      </c>
      <c r="I140" s="154">
        <v>186.258899999986</v>
      </c>
      <c r="J140" s="154">
        <v>130.38122999999001</v>
      </c>
      <c r="K140" s="155">
        <v>1.002</v>
      </c>
      <c r="L140" s="23"/>
    </row>
    <row r="141" spans="1:12">
      <c r="A141" s="151" t="s">
        <v>459</v>
      </c>
      <c r="B141" s="154">
        <v>51034.988299999997</v>
      </c>
      <c r="C141" s="154">
        <v>46171.15</v>
      </c>
      <c r="D141" s="154">
        <v>-21063</v>
      </c>
      <c r="E141" s="154">
        <v>9349.15</v>
      </c>
      <c r="F141" s="154">
        <v>85492.2883</v>
      </c>
      <c r="G141" s="154">
        <v>92424.456000000006</v>
      </c>
      <c r="H141" s="154">
        <v>78560.787599999996</v>
      </c>
      <c r="I141" s="154">
        <v>6931.5007000000196</v>
      </c>
      <c r="J141" s="154">
        <v>4852.0504900000096</v>
      </c>
      <c r="K141" s="155">
        <v>1.052</v>
      </c>
      <c r="L141" s="23"/>
    </row>
    <row r="142" spans="1:12">
      <c r="A142" s="151" t="s">
        <v>460</v>
      </c>
      <c r="B142" s="154">
        <v>173005.30059999999</v>
      </c>
      <c r="C142" s="154">
        <v>54087.199999999997</v>
      </c>
      <c r="D142" s="154">
        <v>-1592.9</v>
      </c>
      <c r="E142" s="154">
        <v>21245.919999999998</v>
      </c>
      <c r="F142" s="154">
        <v>246745.52059999999</v>
      </c>
      <c r="G142" s="154">
        <v>306006.06800000003</v>
      </c>
      <c r="H142" s="154">
        <v>260105.15779999999</v>
      </c>
      <c r="I142" s="154">
        <v>-13359.637199999999</v>
      </c>
      <c r="J142" s="154">
        <v>-9351.74603999998</v>
      </c>
      <c r="K142" s="155">
        <v>0.96899999999999997</v>
      </c>
      <c r="L142" s="23"/>
    </row>
    <row r="143" spans="1:12">
      <c r="A143" s="151" t="s">
        <v>461</v>
      </c>
      <c r="B143" s="154">
        <v>55289.951500000003</v>
      </c>
      <c r="C143" s="154">
        <v>103269.05</v>
      </c>
      <c r="D143" s="154">
        <v>-55391.95</v>
      </c>
      <c r="E143" s="154">
        <v>14297</v>
      </c>
      <c r="F143" s="154">
        <v>117464.0515</v>
      </c>
      <c r="G143" s="154">
        <v>147783.755</v>
      </c>
      <c r="H143" s="154">
        <v>125616.19175</v>
      </c>
      <c r="I143" s="154">
        <v>-8152.1402499999804</v>
      </c>
      <c r="J143" s="154">
        <v>-5706.4981749999897</v>
      </c>
      <c r="K143" s="155">
        <v>0.96099999999999997</v>
      </c>
      <c r="L143" s="23"/>
    </row>
    <row r="144" spans="1:12">
      <c r="A144" s="151" t="s">
        <v>462</v>
      </c>
      <c r="B144" s="154">
        <v>155642.9117</v>
      </c>
      <c r="C144" s="154">
        <v>37303.1</v>
      </c>
      <c r="D144" s="154">
        <v>-17707.2</v>
      </c>
      <c r="E144" s="154">
        <v>8458.35</v>
      </c>
      <c r="F144" s="154">
        <v>183697.1617</v>
      </c>
      <c r="G144" s="154">
        <v>227326.65100000001</v>
      </c>
      <c r="H144" s="154">
        <v>193227.65335000001</v>
      </c>
      <c r="I144" s="154">
        <v>-9530.4916500000108</v>
      </c>
      <c r="J144" s="154">
        <v>-6671.3441550000098</v>
      </c>
      <c r="K144" s="155">
        <v>0.97099999999999997</v>
      </c>
      <c r="L144" s="23"/>
    </row>
    <row r="145" spans="1:12">
      <c r="A145" s="151" t="s">
        <v>463</v>
      </c>
      <c r="B145" s="154">
        <v>40969.919099999999</v>
      </c>
      <c r="C145" s="154">
        <v>6717.55</v>
      </c>
      <c r="D145" s="154">
        <v>-4028.15</v>
      </c>
      <c r="E145" s="154">
        <v>5367.92</v>
      </c>
      <c r="F145" s="154">
        <v>49027.239099999999</v>
      </c>
      <c r="G145" s="154">
        <v>77677.354999999996</v>
      </c>
      <c r="H145" s="154">
        <v>66025.751749999996</v>
      </c>
      <c r="I145" s="154">
        <v>-16998.512650000001</v>
      </c>
      <c r="J145" s="154">
        <v>-11898.958855000001</v>
      </c>
      <c r="K145" s="155">
        <v>0.84699999999999998</v>
      </c>
      <c r="L145" s="23"/>
    </row>
    <row r="146" spans="1:12">
      <c r="A146" s="151" t="s">
        <v>464</v>
      </c>
      <c r="B146" s="154">
        <v>220273.8371</v>
      </c>
      <c r="C146" s="154">
        <v>54295.45</v>
      </c>
      <c r="D146" s="154">
        <v>-33696.550000000003</v>
      </c>
      <c r="E146" s="154">
        <v>11286.3</v>
      </c>
      <c r="F146" s="154">
        <v>252159.03709999999</v>
      </c>
      <c r="G146" s="154">
        <v>283654.73</v>
      </c>
      <c r="H146" s="154">
        <v>241106.52050000001</v>
      </c>
      <c r="I146" s="154">
        <v>11052.516600000001</v>
      </c>
      <c r="J146" s="154">
        <v>7736.7616200000202</v>
      </c>
      <c r="K146" s="155">
        <v>1.0269999999999999</v>
      </c>
      <c r="L146" s="23"/>
    </row>
    <row r="147" spans="1:12">
      <c r="A147" s="151" t="s">
        <v>465</v>
      </c>
      <c r="B147" s="154">
        <v>46297.294900000001</v>
      </c>
      <c r="C147" s="154">
        <v>7646.6</v>
      </c>
      <c r="D147" s="154">
        <v>-8046.95</v>
      </c>
      <c r="E147" s="154">
        <v>2830.16</v>
      </c>
      <c r="F147" s="154">
        <v>48727.104899999998</v>
      </c>
      <c r="G147" s="154">
        <v>67421.317999999999</v>
      </c>
      <c r="H147" s="154">
        <v>57308.120300000002</v>
      </c>
      <c r="I147" s="154">
        <v>-8581.0153999999893</v>
      </c>
      <c r="J147" s="154">
        <v>-6006.7107799999903</v>
      </c>
      <c r="K147" s="155">
        <v>0.91100000000000003</v>
      </c>
      <c r="L147" s="23"/>
    </row>
    <row r="148" spans="1:12">
      <c r="A148" s="151" t="s">
        <v>466</v>
      </c>
      <c r="B148" s="154">
        <v>65821.852599999998</v>
      </c>
      <c r="C148" s="154">
        <v>25794.1</v>
      </c>
      <c r="D148" s="154">
        <v>-9729.1</v>
      </c>
      <c r="E148" s="154">
        <v>6565.57</v>
      </c>
      <c r="F148" s="154">
        <v>88452.422600000005</v>
      </c>
      <c r="G148" s="154">
        <v>116458.304</v>
      </c>
      <c r="H148" s="154">
        <v>98989.558399999994</v>
      </c>
      <c r="I148" s="154">
        <v>-10537.1358</v>
      </c>
      <c r="J148" s="154">
        <v>-7375.9950600000002</v>
      </c>
      <c r="K148" s="155">
        <v>0.93700000000000006</v>
      </c>
      <c r="L148" s="23"/>
    </row>
    <row r="149" spans="1:12" ht="19.5" customHeight="1">
      <c r="A149" s="145" t="s">
        <v>467</v>
      </c>
      <c r="B149" s="154"/>
      <c r="C149" s="154"/>
      <c r="D149" s="154"/>
      <c r="E149" s="154"/>
      <c r="F149" s="154"/>
      <c r="G149" s="154"/>
      <c r="H149" s="154"/>
      <c r="I149" s="154"/>
      <c r="J149" s="154"/>
      <c r="K149" s="155"/>
      <c r="L149" s="23"/>
    </row>
    <row r="150" spans="1:12">
      <c r="A150" s="151" t="s">
        <v>468</v>
      </c>
      <c r="B150" s="154">
        <v>146291.82070000001</v>
      </c>
      <c r="C150" s="154">
        <v>129478.8</v>
      </c>
      <c r="D150" s="154">
        <v>-442</v>
      </c>
      <c r="E150" s="154">
        <v>20581.900000000001</v>
      </c>
      <c r="F150" s="154">
        <v>295910.52069999999</v>
      </c>
      <c r="G150" s="154">
        <v>325855.83199999999</v>
      </c>
      <c r="H150" s="154">
        <v>276977.4572</v>
      </c>
      <c r="I150" s="154">
        <v>18933.0635</v>
      </c>
      <c r="J150" s="154">
        <v>13253.14445</v>
      </c>
      <c r="K150" s="155">
        <v>1.0409999999999999</v>
      </c>
      <c r="L150" s="23"/>
    </row>
    <row r="151" spans="1:12">
      <c r="A151" s="151" t="s">
        <v>469</v>
      </c>
      <c r="B151" s="154">
        <v>552447.1361</v>
      </c>
      <c r="C151" s="154">
        <v>93742.25</v>
      </c>
      <c r="D151" s="154">
        <v>-36063.800000000003</v>
      </c>
      <c r="E151" s="154">
        <v>23693.919999999998</v>
      </c>
      <c r="F151" s="154">
        <v>633819.5061</v>
      </c>
      <c r="G151" s="154">
        <v>620964.23800000001</v>
      </c>
      <c r="H151" s="154">
        <v>527819.60230000003</v>
      </c>
      <c r="I151" s="154">
        <v>105999.9038</v>
      </c>
      <c r="J151" s="154">
        <v>74199.932660000006</v>
      </c>
      <c r="K151" s="155">
        <v>1.119</v>
      </c>
      <c r="L151" s="23"/>
    </row>
    <row r="152" spans="1:12">
      <c r="A152" s="151" t="s">
        <v>470</v>
      </c>
      <c r="B152" s="154">
        <v>38192.052499999998</v>
      </c>
      <c r="C152" s="154">
        <v>15061.15</v>
      </c>
      <c r="D152" s="154">
        <v>-3758.7</v>
      </c>
      <c r="E152" s="154">
        <v>1046.18</v>
      </c>
      <c r="F152" s="154">
        <v>50540.682500000003</v>
      </c>
      <c r="G152" s="154">
        <v>50657.154999999999</v>
      </c>
      <c r="H152" s="154">
        <v>43058.581749999998</v>
      </c>
      <c r="I152" s="154">
        <v>7482.1007500000096</v>
      </c>
      <c r="J152" s="154">
        <v>5237.4705249999997</v>
      </c>
      <c r="K152" s="155">
        <v>1.103</v>
      </c>
      <c r="L152" s="23"/>
    </row>
    <row r="153" spans="1:12">
      <c r="A153" s="151" t="s">
        <v>471</v>
      </c>
      <c r="B153" s="154">
        <v>414629.10930000001</v>
      </c>
      <c r="C153" s="154">
        <v>103595.45</v>
      </c>
      <c r="D153" s="154">
        <v>-31344.6</v>
      </c>
      <c r="E153" s="154">
        <v>11092.67</v>
      </c>
      <c r="F153" s="154">
        <v>497972.62929999997</v>
      </c>
      <c r="G153" s="154">
        <v>483118.88</v>
      </c>
      <c r="H153" s="154">
        <v>410651.04800000001</v>
      </c>
      <c r="I153" s="154">
        <v>87321.581300000005</v>
      </c>
      <c r="J153" s="154">
        <v>61125.106910000002</v>
      </c>
      <c r="K153" s="155">
        <v>1.127</v>
      </c>
      <c r="L153" s="23"/>
    </row>
    <row r="154" spans="1:12">
      <c r="A154" s="151" t="s">
        <v>472</v>
      </c>
      <c r="B154" s="154">
        <v>123856.42879999999</v>
      </c>
      <c r="C154" s="154">
        <v>27930.15</v>
      </c>
      <c r="D154" s="154">
        <v>-19174.3</v>
      </c>
      <c r="E154" s="154">
        <v>6150.43</v>
      </c>
      <c r="F154" s="154">
        <v>138762.70879999999</v>
      </c>
      <c r="G154" s="154">
        <v>161386.065</v>
      </c>
      <c r="H154" s="154">
        <v>137178.15525000001</v>
      </c>
      <c r="I154" s="154">
        <v>1584.5535500000101</v>
      </c>
      <c r="J154" s="154">
        <v>1109.1874850000099</v>
      </c>
      <c r="K154" s="155">
        <v>1.0069999999999999</v>
      </c>
      <c r="L154" s="23"/>
    </row>
    <row r="155" spans="1:12">
      <c r="A155" s="151" t="s">
        <v>473</v>
      </c>
      <c r="B155" s="154">
        <v>278322.86629999999</v>
      </c>
      <c r="C155" s="154">
        <v>60157.05</v>
      </c>
      <c r="D155" s="154">
        <v>-21268.7</v>
      </c>
      <c r="E155" s="154">
        <v>17056.78</v>
      </c>
      <c r="F155" s="154">
        <v>334267.9963</v>
      </c>
      <c r="G155" s="154">
        <v>350580.32500000001</v>
      </c>
      <c r="H155" s="154">
        <v>297993.27625</v>
      </c>
      <c r="I155" s="154">
        <v>36274.720050000004</v>
      </c>
      <c r="J155" s="154">
        <v>25392.304035000001</v>
      </c>
      <c r="K155" s="155">
        <v>1.0720000000000001</v>
      </c>
      <c r="L155" s="23"/>
    </row>
    <row r="156" spans="1:12" ht="18.75" customHeight="1">
      <c r="A156" s="145" t="s">
        <v>474</v>
      </c>
      <c r="B156" s="154"/>
      <c r="C156" s="154"/>
      <c r="D156" s="154"/>
      <c r="E156" s="154"/>
      <c r="F156" s="154"/>
      <c r="G156" s="154"/>
      <c r="H156" s="154"/>
      <c r="I156" s="154"/>
      <c r="J156" s="154"/>
      <c r="K156" s="155"/>
      <c r="L156" s="23"/>
    </row>
    <row r="157" spans="1:12">
      <c r="A157" s="151" t="s">
        <v>475</v>
      </c>
      <c r="B157" s="154">
        <v>171094.614</v>
      </c>
      <c r="C157" s="154">
        <v>42481.3</v>
      </c>
      <c r="D157" s="154">
        <v>-15675.7</v>
      </c>
      <c r="E157" s="154">
        <v>4780.57</v>
      </c>
      <c r="F157" s="154">
        <v>202680.78400000001</v>
      </c>
      <c r="G157" s="154">
        <v>192337.87299999999</v>
      </c>
      <c r="H157" s="154">
        <v>163487.19205000001</v>
      </c>
      <c r="I157" s="154">
        <v>39193.591950000002</v>
      </c>
      <c r="J157" s="154">
        <v>27435.514364999999</v>
      </c>
      <c r="K157" s="155">
        <v>1.143</v>
      </c>
      <c r="L157" s="23"/>
    </row>
    <row r="158" spans="1:12">
      <c r="A158" s="151" t="s">
        <v>476</v>
      </c>
      <c r="B158" s="154">
        <v>322751.38829999999</v>
      </c>
      <c r="C158" s="154">
        <v>48574.95</v>
      </c>
      <c r="D158" s="154">
        <v>-80189.850000000006</v>
      </c>
      <c r="E158" s="154">
        <v>10274.459999999999</v>
      </c>
      <c r="F158" s="154">
        <v>301410.94829999999</v>
      </c>
      <c r="G158" s="154">
        <v>324416.22700000001</v>
      </c>
      <c r="H158" s="154">
        <v>275753.79294999997</v>
      </c>
      <c r="I158" s="154">
        <v>25657.155350000001</v>
      </c>
      <c r="J158" s="154">
        <v>17960.008744999999</v>
      </c>
      <c r="K158" s="155">
        <v>1.0549999999999999</v>
      </c>
      <c r="L158" s="23"/>
    </row>
    <row r="159" spans="1:12">
      <c r="A159" s="151" t="s">
        <v>477</v>
      </c>
      <c r="B159" s="154">
        <v>38822.203300000001</v>
      </c>
      <c r="C159" s="154">
        <v>18681.3</v>
      </c>
      <c r="D159" s="154">
        <v>-8594.35</v>
      </c>
      <c r="E159" s="154">
        <v>3152.31</v>
      </c>
      <c r="F159" s="154">
        <v>52061.463300000003</v>
      </c>
      <c r="G159" s="154">
        <v>59760.364999999998</v>
      </c>
      <c r="H159" s="154">
        <v>50796.310250000002</v>
      </c>
      <c r="I159" s="154">
        <v>1265.1530499999999</v>
      </c>
      <c r="J159" s="154">
        <v>885.60713500000099</v>
      </c>
      <c r="K159" s="155">
        <v>1.0149999999999999</v>
      </c>
      <c r="L159" s="23"/>
    </row>
    <row r="160" spans="1:12">
      <c r="A160" s="151" t="s">
        <v>478</v>
      </c>
      <c r="B160" s="154">
        <v>35622.309099999999</v>
      </c>
      <c r="C160" s="154">
        <v>18229.099999999999</v>
      </c>
      <c r="D160" s="154">
        <v>-8079.25</v>
      </c>
      <c r="E160" s="154">
        <v>3380.79</v>
      </c>
      <c r="F160" s="154">
        <v>49152.949099999998</v>
      </c>
      <c r="G160" s="154">
        <v>58062.502</v>
      </c>
      <c r="H160" s="154">
        <v>49353.126700000001</v>
      </c>
      <c r="I160" s="154">
        <v>-200.177600000003</v>
      </c>
      <c r="J160" s="154">
        <v>-140.124320000002</v>
      </c>
      <c r="K160" s="155">
        <v>0.998</v>
      </c>
      <c r="L160" s="23"/>
    </row>
    <row r="161" spans="1:12">
      <c r="A161" s="151" t="s">
        <v>479</v>
      </c>
      <c r="B161" s="154">
        <v>483853.19809999998</v>
      </c>
      <c r="C161" s="154">
        <v>230521.7</v>
      </c>
      <c r="D161" s="154">
        <v>-127974.3</v>
      </c>
      <c r="E161" s="154">
        <v>38348.6</v>
      </c>
      <c r="F161" s="154">
        <v>624749.19810000004</v>
      </c>
      <c r="G161" s="154">
        <v>713049.71499999997</v>
      </c>
      <c r="H161" s="154">
        <v>606092.25774999999</v>
      </c>
      <c r="I161" s="154">
        <v>18656.940349999899</v>
      </c>
      <c r="J161" s="154">
        <v>13059.858244999999</v>
      </c>
      <c r="K161" s="155">
        <v>1.018</v>
      </c>
      <c r="L161" s="23"/>
    </row>
    <row r="162" spans="1:12">
      <c r="A162" s="151" t="s">
        <v>480</v>
      </c>
      <c r="B162" s="154">
        <v>61154.978900000002</v>
      </c>
      <c r="C162" s="154">
        <v>7286.2</v>
      </c>
      <c r="D162" s="154">
        <v>-26470.7</v>
      </c>
      <c r="E162" s="154">
        <v>884.85</v>
      </c>
      <c r="F162" s="154">
        <v>42855.3289</v>
      </c>
      <c r="G162" s="154">
        <v>62022.159</v>
      </c>
      <c r="H162" s="154">
        <v>52718.835149999999</v>
      </c>
      <c r="I162" s="154">
        <v>-9863.5062500000004</v>
      </c>
      <c r="J162" s="154">
        <v>-6904.4543750000003</v>
      </c>
      <c r="K162" s="155">
        <v>0.88900000000000001</v>
      </c>
      <c r="L162" s="23"/>
    </row>
    <row r="163" spans="1:12">
      <c r="A163" s="151" t="s">
        <v>481</v>
      </c>
      <c r="B163" s="154">
        <v>44736.370900000002</v>
      </c>
      <c r="C163" s="154">
        <v>14797.65</v>
      </c>
      <c r="D163" s="154">
        <v>-12547.7</v>
      </c>
      <c r="E163" s="154">
        <v>1215.67</v>
      </c>
      <c r="F163" s="154">
        <v>48201.990899999997</v>
      </c>
      <c r="G163" s="154">
        <v>48935.906999999999</v>
      </c>
      <c r="H163" s="154">
        <v>41595.520949999998</v>
      </c>
      <c r="I163" s="154">
        <v>6606.4699500000097</v>
      </c>
      <c r="J163" s="154">
        <v>4624.5289650000004</v>
      </c>
      <c r="K163" s="155">
        <v>1.095</v>
      </c>
      <c r="L163" s="23"/>
    </row>
    <row r="164" spans="1:12">
      <c r="A164" s="151" t="s">
        <v>482</v>
      </c>
      <c r="B164" s="154">
        <v>203275.66380000001</v>
      </c>
      <c r="C164" s="154">
        <v>30364.55</v>
      </c>
      <c r="D164" s="154">
        <v>-57721.8</v>
      </c>
      <c r="E164" s="154">
        <v>12568.61</v>
      </c>
      <c r="F164" s="154">
        <v>188487.0238</v>
      </c>
      <c r="G164" s="154">
        <v>251572.364</v>
      </c>
      <c r="H164" s="154">
        <v>213836.50940000001</v>
      </c>
      <c r="I164" s="154">
        <v>-25349.4856</v>
      </c>
      <c r="J164" s="154">
        <v>-17744.639920000001</v>
      </c>
      <c r="K164" s="155">
        <v>0.92900000000000005</v>
      </c>
      <c r="L164" s="23"/>
    </row>
    <row r="165" spans="1:12">
      <c r="A165" s="151" t="s">
        <v>483</v>
      </c>
      <c r="B165" s="154">
        <v>12162.199500000001</v>
      </c>
      <c r="C165" s="154">
        <v>8439.65</v>
      </c>
      <c r="D165" s="154">
        <v>-83.3</v>
      </c>
      <c r="E165" s="154">
        <v>878.9</v>
      </c>
      <c r="F165" s="154">
        <v>21397.449499999999</v>
      </c>
      <c r="G165" s="154">
        <v>31747.823</v>
      </c>
      <c r="H165" s="154">
        <v>26985.649549999998</v>
      </c>
      <c r="I165" s="154">
        <v>-5588.2000500000004</v>
      </c>
      <c r="J165" s="154">
        <v>-3911.7400349999998</v>
      </c>
      <c r="K165" s="155">
        <v>0.877</v>
      </c>
      <c r="L165" s="23"/>
    </row>
    <row r="166" spans="1:12">
      <c r="A166" s="151" t="s">
        <v>484</v>
      </c>
      <c r="B166" s="154">
        <v>49144.535900000003</v>
      </c>
      <c r="C166" s="154">
        <v>10215.299999999999</v>
      </c>
      <c r="D166" s="154">
        <v>-17095.2</v>
      </c>
      <c r="E166" s="154">
        <v>-517.82000000000005</v>
      </c>
      <c r="F166" s="154">
        <v>41746.815900000001</v>
      </c>
      <c r="G166" s="154">
        <v>43630.726999999999</v>
      </c>
      <c r="H166" s="154">
        <v>37086.11795</v>
      </c>
      <c r="I166" s="154">
        <v>4660.6979500000098</v>
      </c>
      <c r="J166" s="154">
        <v>3262.4885650000101</v>
      </c>
      <c r="K166" s="155">
        <v>1.075</v>
      </c>
      <c r="L166" s="23"/>
    </row>
    <row r="167" spans="1:12">
      <c r="A167" s="151" t="s">
        <v>485</v>
      </c>
      <c r="B167" s="154">
        <v>29922.045900000001</v>
      </c>
      <c r="C167" s="154">
        <v>4791.45</v>
      </c>
      <c r="D167" s="154">
        <v>-3053.2</v>
      </c>
      <c r="E167" s="154">
        <v>852.89</v>
      </c>
      <c r="F167" s="154">
        <v>32513.1859</v>
      </c>
      <c r="G167" s="154">
        <v>37139.781999999999</v>
      </c>
      <c r="H167" s="154">
        <v>31568.814699999999</v>
      </c>
      <c r="I167" s="154">
        <v>944.37120000000095</v>
      </c>
      <c r="J167" s="154">
        <v>661.05984000000103</v>
      </c>
      <c r="K167" s="155">
        <v>1.018</v>
      </c>
      <c r="L167" s="23"/>
    </row>
    <row r="168" spans="1:12">
      <c r="A168" s="151" t="s">
        <v>486</v>
      </c>
      <c r="B168" s="154">
        <v>2864509.4443999999</v>
      </c>
      <c r="C168" s="154">
        <v>1714370.95</v>
      </c>
      <c r="D168" s="154">
        <v>-706608.4</v>
      </c>
      <c r="E168" s="154">
        <v>163889.35</v>
      </c>
      <c r="F168" s="154">
        <v>4036161.3443999998</v>
      </c>
      <c r="G168" s="154">
        <v>3709623.8560000001</v>
      </c>
      <c r="H168" s="154">
        <v>3153180.2776000001</v>
      </c>
      <c r="I168" s="154">
        <v>882981.06680000003</v>
      </c>
      <c r="J168" s="154">
        <v>618086.74676000001</v>
      </c>
      <c r="K168" s="155">
        <v>1.167</v>
      </c>
      <c r="L168" s="23"/>
    </row>
    <row r="169" spans="1:12">
      <c r="A169" s="151" t="s">
        <v>487</v>
      </c>
      <c r="B169" s="154">
        <v>72225.976899999994</v>
      </c>
      <c r="C169" s="154">
        <v>12883.45</v>
      </c>
      <c r="D169" s="154">
        <v>-10668.35</v>
      </c>
      <c r="E169" s="154">
        <v>1711.73</v>
      </c>
      <c r="F169" s="154">
        <v>76152.806899999996</v>
      </c>
      <c r="G169" s="154">
        <v>64195.864999999998</v>
      </c>
      <c r="H169" s="154">
        <v>54566.485249999998</v>
      </c>
      <c r="I169" s="154">
        <v>21586.321650000002</v>
      </c>
      <c r="J169" s="154">
        <v>15110.425155000001</v>
      </c>
      <c r="K169" s="155">
        <v>1.2350000000000001</v>
      </c>
      <c r="L169" s="23"/>
    </row>
    <row r="170" spans="1:12">
      <c r="A170" s="151" t="s">
        <v>488</v>
      </c>
      <c r="B170" s="154">
        <v>27401.4427</v>
      </c>
      <c r="C170" s="154">
        <v>17702.95</v>
      </c>
      <c r="D170" s="154">
        <v>-1538.5</v>
      </c>
      <c r="E170" s="154">
        <v>2727.14</v>
      </c>
      <c r="F170" s="154">
        <v>46293.032700000003</v>
      </c>
      <c r="G170" s="154">
        <v>48650.786999999997</v>
      </c>
      <c r="H170" s="154">
        <v>41353.168949999999</v>
      </c>
      <c r="I170" s="154">
        <v>4939.8637500000004</v>
      </c>
      <c r="J170" s="154">
        <v>3457.9046250000001</v>
      </c>
      <c r="K170" s="155">
        <v>1.071</v>
      </c>
      <c r="L170" s="23"/>
    </row>
    <row r="171" spans="1:12">
      <c r="A171" s="151" t="s">
        <v>489</v>
      </c>
      <c r="B171" s="154">
        <v>44880.900900000001</v>
      </c>
      <c r="C171" s="154">
        <v>5202</v>
      </c>
      <c r="D171" s="154">
        <v>-15078.15</v>
      </c>
      <c r="E171" s="154">
        <v>2941.34</v>
      </c>
      <c r="F171" s="154">
        <v>37946.090900000003</v>
      </c>
      <c r="G171" s="154">
        <v>59818.021999999997</v>
      </c>
      <c r="H171" s="154">
        <v>50845.318700000003</v>
      </c>
      <c r="I171" s="154">
        <v>-12899.227800000001</v>
      </c>
      <c r="J171" s="154">
        <v>-9029.45946</v>
      </c>
      <c r="K171" s="155">
        <v>0.84899999999999998</v>
      </c>
      <c r="L171" s="23"/>
    </row>
    <row r="172" spans="1:12">
      <c r="A172" s="151" t="s">
        <v>490</v>
      </c>
      <c r="B172" s="154">
        <v>129944.0324</v>
      </c>
      <c r="C172" s="154">
        <v>55892.6</v>
      </c>
      <c r="D172" s="154">
        <v>-6182.9</v>
      </c>
      <c r="E172" s="154">
        <v>9878.02</v>
      </c>
      <c r="F172" s="154">
        <v>189531.7524</v>
      </c>
      <c r="G172" s="154">
        <v>223695.511</v>
      </c>
      <c r="H172" s="154">
        <v>190141.18435</v>
      </c>
      <c r="I172" s="154">
        <v>-609.43194999999798</v>
      </c>
      <c r="J172" s="154">
        <v>-426.602364999999</v>
      </c>
      <c r="K172" s="155">
        <v>0.998</v>
      </c>
      <c r="L172" s="23"/>
    </row>
    <row r="173" spans="1:12">
      <c r="A173" s="151" t="s">
        <v>491</v>
      </c>
      <c r="B173" s="154">
        <v>32948.504099999998</v>
      </c>
      <c r="C173" s="154">
        <v>5015.8500000000004</v>
      </c>
      <c r="D173" s="154">
        <v>-10177.9</v>
      </c>
      <c r="E173" s="154">
        <v>623.22</v>
      </c>
      <c r="F173" s="154">
        <v>28409.6741</v>
      </c>
      <c r="G173" s="154">
        <v>28482.405999999999</v>
      </c>
      <c r="H173" s="154">
        <v>24210.045099999999</v>
      </c>
      <c r="I173" s="154">
        <v>4199.6289999999999</v>
      </c>
      <c r="J173" s="154">
        <v>2939.7402999999999</v>
      </c>
      <c r="K173" s="155">
        <v>1.103</v>
      </c>
      <c r="L173" s="23"/>
    </row>
    <row r="174" spans="1:12">
      <c r="A174" s="151" t="s">
        <v>492</v>
      </c>
      <c r="B174" s="154">
        <v>237368.8455</v>
      </c>
      <c r="C174" s="154">
        <v>67005.5</v>
      </c>
      <c r="D174" s="154">
        <v>-5477.4</v>
      </c>
      <c r="E174" s="154">
        <v>7499.38</v>
      </c>
      <c r="F174" s="154">
        <v>306396.32549999998</v>
      </c>
      <c r="G174" s="154">
        <v>275409.89199999999</v>
      </c>
      <c r="H174" s="154">
        <v>234098.40820000001</v>
      </c>
      <c r="I174" s="154">
        <v>72297.917300000001</v>
      </c>
      <c r="J174" s="154">
        <v>50608.542110000002</v>
      </c>
      <c r="K174" s="155">
        <v>1.1839999999999999</v>
      </c>
      <c r="L174" s="23"/>
    </row>
    <row r="175" spans="1:12">
      <c r="A175" s="151" t="s">
        <v>493</v>
      </c>
      <c r="B175" s="154">
        <v>119374.55349999999</v>
      </c>
      <c r="C175" s="154">
        <v>65107.45</v>
      </c>
      <c r="D175" s="154">
        <v>-326.39999999999998</v>
      </c>
      <c r="E175" s="154">
        <v>11915.3</v>
      </c>
      <c r="F175" s="154">
        <v>196070.90349999999</v>
      </c>
      <c r="G175" s="154">
        <v>229934.894</v>
      </c>
      <c r="H175" s="154">
        <v>195444.6599</v>
      </c>
      <c r="I175" s="154">
        <v>626.24359999998705</v>
      </c>
      <c r="J175" s="154">
        <v>438.37051999999102</v>
      </c>
      <c r="K175" s="155">
        <v>1.002</v>
      </c>
      <c r="L175" s="23"/>
    </row>
    <row r="176" spans="1:12">
      <c r="A176" s="151" t="s">
        <v>494</v>
      </c>
      <c r="B176" s="154">
        <v>245602.71960000001</v>
      </c>
      <c r="C176" s="154">
        <v>30711.35</v>
      </c>
      <c r="D176" s="154">
        <v>-35496</v>
      </c>
      <c r="E176" s="154">
        <v>5409.06</v>
      </c>
      <c r="F176" s="154">
        <v>246227.12959999999</v>
      </c>
      <c r="G176" s="154">
        <v>302942.90600000002</v>
      </c>
      <c r="H176" s="154">
        <v>257501.47010000001</v>
      </c>
      <c r="I176" s="154">
        <v>-11274.3405</v>
      </c>
      <c r="J176" s="154">
        <v>-7892.0383500000098</v>
      </c>
      <c r="K176" s="155">
        <v>0.97399999999999998</v>
      </c>
      <c r="L176" s="23"/>
    </row>
    <row r="177" spans="1:12">
      <c r="A177" s="151" t="s">
        <v>495</v>
      </c>
      <c r="B177" s="154">
        <v>58221.019899999999</v>
      </c>
      <c r="C177" s="154">
        <v>31300.400000000001</v>
      </c>
      <c r="D177" s="154">
        <v>-8456.65</v>
      </c>
      <c r="E177" s="154">
        <v>3647.86</v>
      </c>
      <c r="F177" s="154">
        <v>84712.6299</v>
      </c>
      <c r="G177" s="154">
        <v>77168.827999999994</v>
      </c>
      <c r="H177" s="154">
        <v>65593.503800000006</v>
      </c>
      <c r="I177" s="154">
        <v>19119.126100000001</v>
      </c>
      <c r="J177" s="154">
        <v>13383.388269999999</v>
      </c>
      <c r="K177" s="155">
        <v>1.173</v>
      </c>
      <c r="L177" s="23"/>
    </row>
    <row r="178" spans="1:12">
      <c r="A178" s="151" t="s">
        <v>496</v>
      </c>
      <c r="B178" s="154">
        <v>85029.889599999995</v>
      </c>
      <c r="C178" s="154">
        <v>17837.25</v>
      </c>
      <c r="D178" s="154">
        <v>-5623.6</v>
      </c>
      <c r="E178" s="154">
        <v>5069.91</v>
      </c>
      <c r="F178" s="154">
        <v>102313.44960000001</v>
      </c>
      <c r="G178" s="154">
        <v>103150.86199999999</v>
      </c>
      <c r="H178" s="154">
        <v>87678.232699999993</v>
      </c>
      <c r="I178" s="154">
        <v>14635.216899999999</v>
      </c>
      <c r="J178" s="154">
        <v>10244.651830000001</v>
      </c>
      <c r="K178" s="155">
        <v>1.099</v>
      </c>
      <c r="L178" s="23"/>
    </row>
    <row r="179" spans="1:12">
      <c r="A179" s="151" t="s">
        <v>497</v>
      </c>
      <c r="B179" s="154">
        <v>150766.46950000001</v>
      </c>
      <c r="C179" s="154">
        <v>14966.8</v>
      </c>
      <c r="D179" s="154">
        <v>-24755.4</v>
      </c>
      <c r="E179" s="154">
        <v>5741.58</v>
      </c>
      <c r="F179" s="154">
        <v>146719.44949999999</v>
      </c>
      <c r="G179" s="154">
        <v>194270.984</v>
      </c>
      <c r="H179" s="154">
        <v>165130.3364</v>
      </c>
      <c r="I179" s="154">
        <v>-18410.886900000001</v>
      </c>
      <c r="J179" s="154">
        <v>-12887.62083</v>
      </c>
      <c r="K179" s="155">
        <v>0.93400000000000005</v>
      </c>
      <c r="L179" s="23"/>
    </row>
    <row r="180" spans="1:12">
      <c r="A180" s="151" t="s">
        <v>498</v>
      </c>
      <c r="B180" s="154">
        <v>187717.00930000001</v>
      </c>
      <c r="C180" s="154">
        <v>41969.599999999999</v>
      </c>
      <c r="D180" s="154">
        <v>-13079.8</v>
      </c>
      <c r="E180" s="154">
        <v>12928.84</v>
      </c>
      <c r="F180" s="154">
        <v>229535.64929999999</v>
      </c>
      <c r="G180" s="154">
        <v>224988.13</v>
      </c>
      <c r="H180" s="154">
        <v>191239.9105</v>
      </c>
      <c r="I180" s="154">
        <v>38295.738799999999</v>
      </c>
      <c r="J180" s="154">
        <v>26807.017159999999</v>
      </c>
      <c r="K180" s="155">
        <v>1.119</v>
      </c>
      <c r="L180" s="23"/>
    </row>
    <row r="181" spans="1:12">
      <c r="A181" s="151" t="s">
        <v>499</v>
      </c>
      <c r="B181" s="154">
        <v>68439.290900000007</v>
      </c>
      <c r="C181" s="154">
        <v>6371.6</v>
      </c>
      <c r="D181" s="154">
        <v>-8036.75</v>
      </c>
      <c r="E181" s="154">
        <v>1338.92</v>
      </c>
      <c r="F181" s="154">
        <v>68113.060899999997</v>
      </c>
      <c r="G181" s="154">
        <v>90316.043000000005</v>
      </c>
      <c r="H181" s="154">
        <v>76768.636549999996</v>
      </c>
      <c r="I181" s="154">
        <v>-8655.5756499999807</v>
      </c>
      <c r="J181" s="154">
        <v>-6058.9029549999896</v>
      </c>
      <c r="K181" s="155">
        <v>0.93300000000000005</v>
      </c>
      <c r="L181" s="23"/>
    </row>
    <row r="182" spans="1:12">
      <c r="A182" s="151" t="s">
        <v>500</v>
      </c>
      <c r="B182" s="154">
        <v>45528.395299999996</v>
      </c>
      <c r="C182" s="154">
        <v>16065.85</v>
      </c>
      <c r="D182" s="154">
        <v>-4842.45</v>
      </c>
      <c r="E182" s="154">
        <v>2591.65</v>
      </c>
      <c r="F182" s="154">
        <v>59343.445299999999</v>
      </c>
      <c r="G182" s="154">
        <v>74466.184999999998</v>
      </c>
      <c r="H182" s="154">
        <v>63296.257250000002</v>
      </c>
      <c r="I182" s="154">
        <v>-3952.8119499999898</v>
      </c>
      <c r="J182" s="154">
        <v>-2766.9683649999902</v>
      </c>
      <c r="K182" s="155">
        <v>0.96299999999999997</v>
      </c>
      <c r="L182" s="23"/>
    </row>
    <row r="183" spans="1:12">
      <c r="A183" s="151" t="s">
        <v>501</v>
      </c>
      <c r="B183" s="154">
        <v>348117.84860000003</v>
      </c>
      <c r="C183" s="154">
        <v>241784.2</v>
      </c>
      <c r="D183" s="154">
        <v>-183150.35</v>
      </c>
      <c r="E183" s="154">
        <v>17680.849999999999</v>
      </c>
      <c r="F183" s="154">
        <v>424432.54859999998</v>
      </c>
      <c r="G183" s="154">
        <v>430111.03700000001</v>
      </c>
      <c r="H183" s="154">
        <v>365594.38144999999</v>
      </c>
      <c r="I183" s="154">
        <v>58838.167150000001</v>
      </c>
      <c r="J183" s="154">
        <v>41186.717004999999</v>
      </c>
      <c r="K183" s="155">
        <v>1.0960000000000001</v>
      </c>
      <c r="L183" s="23"/>
    </row>
    <row r="184" spans="1:12">
      <c r="A184" s="151" t="s">
        <v>502</v>
      </c>
      <c r="B184" s="154">
        <v>75418.6446</v>
      </c>
      <c r="C184" s="154">
        <v>13637.4</v>
      </c>
      <c r="D184" s="154">
        <v>-8109.85</v>
      </c>
      <c r="E184" s="154">
        <v>725.73</v>
      </c>
      <c r="F184" s="154">
        <v>81671.924599999998</v>
      </c>
      <c r="G184" s="154">
        <v>79805.538</v>
      </c>
      <c r="H184" s="154">
        <v>67834.707299999995</v>
      </c>
      <c r="I184" s="154">
        <v>13837.2173</v>
      </c>
      <c r="J184" s="154">
        <v>9686.0521099999896</v>
      </c>
      <c r="K184" s="155">
        <v>1.121</v>
      </c>
      <c r="L184" s="23"/>
    </row>
    <row r="185" spans="1:12">
      <c r="A185" s="151" t="s">
        <v>503</v>
      </c>
      <c r="B185" s="154">
        <v>195907.52439999999</v>
      </c>
      <c r="C185" s="154">
        <v>30775.95</v>
      </c>
      <c r="D185" s="154">
        <v>-32290.65</v>
      </c>
      <c r="E185" s="154">
        <v>7592.71</v>
      </c>
      <c r="F185" s="154">
        <v>201985.5344</v>
      </c>
      <c r="G185" s="154">
        <v>239753.022</v>
      </c>
      <c r="H185" s="154">
        <v>203790.0687</v>
      </c>
      <c r="I185" s="154">
        <v>-1804.5343</v>
      </c>
      <c r="J185" s="154">
        <v>-1263.17401</v>
      </c>
      <c r="K185" s="155">
        <v>0.995</v>
      </c>
      <c r="L185" s="23"/>
    </row>
    <row r="186" spans="1:12">
      <c r="A186" s="151" t="s">
        <v>504</v>
      </c>
      <c r="B186" s="154">
        <v>126930.5819</v>
      </c>
      <c r="C186" s="154">
        <v>16566.5</v>
      </c>
      <c r="D186" s="154">
        <v>-27135.4</v>
      </c>
      <c r="E186" s="154">
        <v>6055.06</v>
      </c>
      <c r="F186" s="154">
        <v>122416.74189999999</v>
      </c>
      <c r="G186" s="154">
        <v>125806.128</v>
      </c>
      <c r="H186" s="154">
        <v>106935.20879999999</v>
      </c>
      <c r="I186" s="154">
        <v>15481.533100000001</v>
      </c>
      <c r="J186" s="154">
        <v>10837.07317</v>
      </c>
      <c r="K186" s="155">
        <v>1.0860000000000001</v>
      </c>
      <c r="L186" s="23"/>
    </row>
    <row r="187" spans="1:12">
      <c r="A187" s="151" t="s">
        <v>505</v>
      </c>
      <c r="B187" s="154">
        <v>375585.77510000003</v>
      </c>
      <c r="C187" s="154">
        <v>61754.2</v>
      </c>
      <c r="D187" s="154">
        <v>-68412.25</v>
      </c>
      <c r="E187" s="154">
        <v>16390.21</v>
      </c>
      <c r="F187" s="154">
        <v>385317.9351</v>
      </c>
      <c r="G187" s="154">
        <v>458582.37</v>
      </c>
      <c r="H187" s="154">
        <v>389795.01449999999</v>
      </c>
      <c r="I187" s="154">
        <v>-4477.0793999999296</v>
      </c>
      <c r="J187" s="154">
        <v>-3133.9555799999498</v>
      </c>
      <c r="K187" s="155">
        <v>0.99299999999999999</v>
      </c>
      <c r="L187" s="23"/>
    </row>
    <row r="188" spans="1:12">
      <c r="A188" s="151" t="s">
        <v>506</v>
      </c>
      <c r="B188" s="154">
        <v>27947.766100000001</v>
      </c>
      <c r="C188" s="154">
        <v>7505.5</v>
      </c>
      <c r="D188" s="154">
        <v>-2187.9</v>
      </c>
      <c r="E188" s="154">
        <v>2369.29</v>
      </c>
      <c r="F188" s="154">
        <v>35634.6561</v>
      </c>
      <c r="G188" s="154">
        <v>45724.834000000003</v>
      </c>
      <c r="H188" s="154">
        <v>38866.108899999999</v>
      </c>
      <c r="I188" s="154">
        <v>-3231.4528</v>
      </c>
      <c r="J188" s="154">
        <v>-2262.0169599999999</v>
      </c>
      <c r="K188" s="155">
        <v>0.95099999999999996</v>
      </c>
      <c r="L188" s="23"/>
    </row>
    <row r="189" spans="1:12">
      <c r="A189" s="151" t="s">
        <v>507</v>
      </c>
      <c r="B189" s="154">
        <v>138115.7586</v>
      </c>
      <c r="C189" s="154">
        <v>38782.949999999997</v>
      </c>
      <c r="D189" s="154">
        <v>-21929.15</v>
      </c>
      <c r="E189" s="154">
        <v>5432.01</v>
      </c>
      <c r="F189" s="154">
        <v>160401.5686</v>
      </c>
      <c r="G189" s="154">
        <v>174501.86600000001</v>
      </c>
      <c r="H189" s="154">
        <v>148326.58609999999</v>
      </c>
      <c r="I189" s="154">
        <v>12074.9825</v>
      </c>
      <c r="J189" s="154">
        <v>8452.4877500000093</v>
      </c>
      <c r="K189" s="155">
        <v>1.048</v>
      </c>
      <c r="L189" s="23"/>
    </row>
    <row r="190" spans="1:12">
      <c r="A190" s="151" t="s">
        <v>508</v>
      </c>
      <c r="B190" s="154">
        <v>64610.691200000001</v>
      </c>
      <c r="C190" s="154">
        <v>13693.5</v>
      </c>
      <c r="D190" s="154">
        <v>-10436.299999999999</v>
      </c>
      <c r="E190" s="154">
        <v>3869.2</v>
      </c>
      <c r="F190" s="154">
        <v>71737.091199999995</v>
      </c>
      <c r="G190" s="154">
        <v>80603.088000000003</v>
      </c>
      <c r="H190" s="154">
        <v>68512.624800000005</v>
      </c>
      <c r="I190" s="154">
        <v>3224.4663999999898</v>
      </c>
      <c r="J190" s="154">
        <v>2257.1264799999899</v>
      </c>
      <c r="K190" s="155">
        <v>1.028</v>
      </c>
      <c r="L190" s="23"/>
    </row>
    <row r="191" spans="1:12">
      <c r="A191" s="151" t="s">
        <v>509</v>
      </c>
      <c r="B191" s="154">
        <v>45172.851499999997</v>
      </c>
      <c r="C191" s="154">
        <v>8576.5</v>
      </c>
      <c r="D191" s="154">
        <v>-4704.75</v>
      </c>
      <c r="E191" s="154">
        <v>4728.8900000000003</v>
      </c>
      <c r="F191" s="154">
        <v>53773.491499999996</v>
      </c>
      <c r="G191" s="154">
        <v>55327.000999999997</v>
      </c>
      <c r="H191" s="154">
        <v>47027.950850000001</v>
      </c>
      <c r="I191" s="154">
        <v>6745.5406500000099</v>
      </c>
      <c r="J191" s="154">
        <v>4721.87845500001</v>
      </c>
      <c r="K191" s="155">
        <v>1.085</v>
      </c>
      <c r="L191" s="23"/>
    </row>
    <row r="192" spans="1:12">
      <c r="A192" s="151" t="s">
        <v>510</v>
      </c>
      <c r="B192" s="154">
        <v>70088.378200000006</v>
      </c>
      <c r="C192" s="154">
        <v>11620.35</v>
      </c>
      <c r="D192" s="154">
        <v>-6950.45</v>
      </c>
      <c r="E192" s="154">
        <v>405.96</v>
      </c>
      <c r="F192" s="154">
        <v>75164.238200000007</v>
      </c>
      <c r="G192" s="154">
        <v>63065.582999999999</v>
      </c>
      <c r="H192" s="154">
        <v>53605.74555</v>
      </c>
      <c r="I192" s="154">
        <v>21558.49265</v>
      </c>
      <c r="J192" s="154">
        <v>15090.944855</v>
      </c>
      <c r="K192" s="155">
        <v>1.2390000000000001</v>
      </c>
      <c r="L192" s="23"/>
    </row>
    <row r="193" spans="1:12">
      <c r="A193" s="151" t="s">
        <v>511</v>
      </c>
      <c r="B193" s="154">
        <v>34671.301700000004</v>
      </c>
      <c r="C193" s="154">
        <v>17991.95</v>
      </c>
      <c r="D193" s="154">
        <v>-9022.75</v>
      </c>
      <c r="E193" s="154">
        <v>3110.15</v>
      </c>
      <c r="F193" s="154">
        <v>46750.651700000002</v>
      </c>
      <c r="G193" s="154">
        <v>65124.743999999999</v>
      </c>
      <c r="H193" s="154">
        <v>55356.032399999996</v>
      </c>
      <c r="I193" s="154">
        <v>-8605.3806999999906</v>
      </c>
      <c r="J193" s="154">
        <v>-6023.76648999999</v>
      </c>
      <c r="K193" s="155">
        <v>0.90800000000000003</v>
      </c>
      <c r="L193" s="23"/>
    </row>
    <row r="194" spans="1:12">
      <c r="A194" s="151" t="s">
        <v>512</v>
      </c>
      <c r="B194" s="154">
        <v>66397.081999999995</v>
      </c>
      <c r="C194" s="154">
        <v>29711.75</v>
      </c>
      <c r="D194" s="154">
        <v>-8512.75</v>
      </c>
      <c r="E194" s="154">
        <v>4634.88</v>
      </c>
      <c r="F194" s="154">
        <v>92230.962</v>
      </c>
      <c r="G194" s="154">
        <v>100781.421</v>
      </c>
      <c r="H194" s="154">
        <v>85664.207850000006</v>
      </c>
      <c r="I194" s="154">
        <v>6566.7541499999897</v>
      </c>
      <c r="J194" s="154">
        <v>4596.7279049999997</v>
      </c>
      <c r="K194" s="155">
        <v>1.046</v>
      </c>
      <c r="L194" s="23"/>
    </row>
    <row r="195" spans="1:12">
      <c r="A195" s="151" t="s">
        <v>513</v>
      </c>
      <c r="B195" s="154">
        <v>75378.176200000002</v>
      </c>
      <c r="C195" s="154">
        <v>25265.4</v>
      </c>
      <c r="D195" s="154">
        <v>-13842.25</v>
      </c>
      <c r="E195" s="154">
        <v>4748.1000000000004</v>
      </c>
      <c r="F195" s="154">
        <v>91549.426200000002</v>
      </c>
      <c r="G195" s="154">
        <v>105593.05100000001</v>
      </c>
      <c r="H195" s="154">
        <v>89754.093349999996</v>
      </c>
      <c r="I195" s="154">
        <v>1795.33284999999</v>
      </c>
      <c r="J195" s="154">
        <v>1256.7329949999901</v>
      </c>
      <c r="K195" s="155">
        <v>1.012</v>
      </c>
      <c r="L195" s="23"/>
    </row>
    <row r="196" spans="1:12">
      <c r="A196" s="151" t="s">
        <v>514</v>
      </c>
      <c r="B196" s="154">
        <v>63811.440300000002</v>
      </c>
      <c r="C196" s="154">
        <v>14022.45</v>
      </c>
      <c r="D196" s="154">
        <v>-15817.65</v>
      </c>
      <c r="E196" s="154">
        <v>4311.54</v>
      </c>
      <c r="F196" s="154">
        <v>66327.780299999999</v>
      </c>
      <c r="G196" s="154">
        <v>80149.221000000005</v>
      </c>
      <c r="H196" s="154">
        <v>68126.837849999996</v>
      </c>
      <c r="I196" s="154">
        <v>-1799.05755</v>
      </c>
      <c r="J196" s="154">
        <v>-1259.340285</v>
      </c>
      <c r="K196" s="155">
        <v>0.98399999999999999</v>
      </c>
      <c r="L196" s="23"/>
    </row>
    <row r="197" spans="1:12">
      <c r="A197" s="151" t="s">
        <v>515</v>
      </c>
      <c r="B197" s="154">
        <v>337931.37420000002</v>
      </c>
      <c r="C197" s="154">
        <v>76777.95</v>
      </c>
      <c r="D197" s="154">
        <v>-56230.9</v>
      </c>
      <c r="E197" s="154">
        <v>16415.54</v>
      </c>
      <c r="F197" s="154">
        <v>374893.96419999999</v>
      </c>
      <c r="G197" s="154">
        <v>393777.17200000002</v>
      </c>
      <c r="H197" s="154">
        <v>334710.59620000003</v>
      </c>
      <c r="I197" s="154">
        <v>40183.368000000002</v>
      </c>
      <c r="J197" s="154">
        <v>28128.357599999999</v>
      </c>
      <c r="K197" s="155">
        <v>1.071</v>
      </c>
      <c r="L197" s="23"/>
    </row>
    <row r="198" spans="1:12">
      <c r="A198" s="151" t="s">
        <v>516</v>
      </c>
      <c r="B198" s="154">
        <v>85554.533500000005</v>
      </c>
      <c r="C198" s="154">
        <v>6473.6</v>
      </c>
      <c r="D198" s="154">
        <v>-16011.45</v>
      </c>
      <c r="E198" s="154">
        <v>457.47</v>
      </c>
      <c r="F198" s="154">
        <v>76474.1535</v>
      </c>
      <c r="G198" s="154">
        <v>97450.880999999994</v>
      </c>
      <c r="H198" s="154">
        <v>82833.248850000004</v>
      </c>
      <c r="I198" s="154">
        <v>-6359.0953499999696</v>
      </c>
      <c r="J198" s="154">
        <v>-4451.3667449999803</v>
      </c>
      <c r="K198" s="155">
        <v>0.95399999999999996</v>
      </c>
      <c r="L198" s="23"/>
    </row>
    <row r="199" spans="1:12">
      <c r="A199" s="151" t="s">
        <v>517</v>
      </c>
      <c r="B199" s="154">
        <v>386924.15360000002</v>
      </c>
      <c r="C199" s="154">
        <v>76303.649999999994</v>
      </c>
      <c r="D199" s="154">
        <v>-48726.25</v>
      </c>
      <c r="E199" s="154">
        <v>12637.46</v>
      </c>
      <c r="F199" s="154">
        <v>427139.01360000001</v>
      </c>
      <c r="G199" s="154">
        <v>513259.05900000001</v>
      </c>
      <c r="H199" s="154">
        <v>436270.20014999999</v>
      </c>
      <c r="I199" s="154">
        <v>-9131.1865499999803</v>
      </c>
      <c r="J199" s="154">
        <v>-6391.8305849999897</v>
      </c>
      <c r="K199" s="155">
        <v>0.98799999999999999</v>
      </c>
      <c r="L199" s="23"/>
    </row>
    <row r="200" spans="1:12">
      <c r="A200" s="151" t="s">
        <v>518</v>
      </c>
      <c r="B200" s="154">
        <v>130621.8781</v>
      </c>
      <c r="C200" s="154">
        <v>24939.85</v>
      </c>
      <c r="D200" s="154">
        <v>-9616.9</v>
      </c>
      <c r="E200" s="154">
        <v>9376.18</v>
      </c>
      <c r="F200" s="154">
        <v>155321.00810000001</v>
      </c>
      <c r="G200" s="154">
        <v>169898.182</v>
      </c>
      <c r="H200" s="154">
        <v>144413.4547</v>
      </c>
      <c r="I200" s="154">
        <v>10907.553400000001</v>
      </c>
      <c r="J200" s="154">
        <v>7635.2873799999998</v>
      </c>
      <c r="K200" s="155">
        <v>1.0449999999999999</v>
      </c>
      <c r="L200" s="23"/>
    </row>
    <row r="201" spans="1:12">
      <c r="A201" s="151" t="s">
        <v>519</v>
      </c>
      <c r="B201" s="154">
        <v>106028.65330000001</v>
      </c>
      <c r="C201" s="154">
        <v>14836.75</v>
      </c>
      <c r="D201" s="154">
        <v>-14314.85</v>
      </c>
      <c r="E201" s="154">
        <v>2069.58</v>
      </c>
      <c r="F201" s="154">
        <v>108620.1333</v>
      </c>
      <c r="G201" s="154">
        <v>141915.386</v>
      </c>
      <c r="H201" s="154">
        <v>120628.0781</v>
      </c>
      <c r="I201" s="154">
        <v>-12007.944799999999</v>
      </c>
      <c r="J201" s="154">
        <v>-8405.5613599999997</v>
      </c>
      <c r="K201" s="155">
        <v>0.94099999999999995</v>
      </c>
      <c r="L201" s="23"/>
    </row>
    <row r="202" spans="1:12">
      <c r="A202" s="151" t="s">
        <v>520</v>
      </c>
      <c r="B202" s="154">
        <v>51004.637000000002</v>
      </c>
      <c r="C202" s="154">
        <v>19636.7</v>
      </c>
      <c r="D202" s="154">
        <v>-9542.1</v>
      </c>
      <c r="E202" s="154">
        <v>4385.83</v>
      </c>
      <c r="F202" s="154">
        <v>65485.067000000003</v>
      </c>
      <c r="G202" s="154">
        <v>68680.784</v>
      </c>
      <c r="H202" s="154">
        <v>58378.666400000002</v>
      </c>
      <c r="I202" s="154">
        <v>7106.4006000000099</v>
      </c>
      <c r="J202" s="154">
        <v>4974.4804200000099</v>
      </c>
      <c r="K202" s="155">
        <v>1.0720000000000001</v>
      </c>
      <c r="L202" s="23"/>
    </row>
    <row r="203" spans="1:12">
      <c r="A203" s="151" t="s">
        <v>521</v>
      </c>
      <c r="B203" s="154">
        <v>254034.5998</v>
      </c>
      <c r="C203" s="154">
        <v>39179.9</v>
      </c>
      <c r="D203" s="154">
        <v>-13934.9</v>
      </c>
      <c r="E203" s="154">
        <v>10709.49</v>
      </c>
      <c r="F203" s="154">
        <v>289989.08980000002</v>
      </c>
      <c r="G203" s="154">
        <v>298831.27899999998</v>
      </c>
      <c r="H203" s="154">
        <v>254006.58715000001</v>
      </c>
      <c r="I203" s="154">
        <v>35982.502650000002</v>
      </c>
      <c r="J203" s="154">
        <v>25187.751854999999</v>
      </c>
      <c r="K203" s="155">
        <v>1.0840000000000001</v>
      </c>
      <c r="L203" s="23"/>
    </row>
    <row r="204" spans="1:12">
      <c r="A204" s="151" t="s">
        <v>522</v>
      </c>
      <c r="B204" s="154">
        <v>105162.9186</v>
      </c>
      <c r="C204" s="154">
        <v>9908.4500000000007</v>
      </c>
      <c r="D204" s="154">
        <v>-14074.3</v>
      </c>
      <c r="E204" s="154">
        <v>1055.19</v>
      </c>
      <c r="F204" s="154">
        <v>102052.2586</v>
      </c>
      <c r="G204" s="154">
        <v>118094.77800000001</v>
      </c>
      <c r="H204" s="154">
        <v>100380.5613</v>
      </c>
      <c r="I204" s="154">
        <v>1671.6973</v>
      </c>
      <c r="J204" s="154">
        <v>1170.1881100000001</v>
      </c>
      <c r="K204" s="155">
        <v>1.01</v>
      </c>
      <c r="L204" s="23"/>
    </row>
    <row r="205" spans="1:12">
      <c r="A205" s="151" t="s">
        <v>523</v>
      </c>
      <c r="B205" s="154">
        <v>71897.893800000005</v>
      </c>
      <c r="C205" s="154">
        <v>13677.35</v>
      </c>
      <c r="D205" s="154">
        <v>-4076.6</v>
      </c>
      <c r="E205" s="154">
        <v>2889.66</v>
      </c>
      <c r="F205" s="154">
        <v>84388.303799999994</v>
      </c>
      <c r="G205" s="154">
        <v>75229.793999999994</v>
      </c>
      <c r="H205" s="154">
        <v>63945.3249</v>
      </c>
      <c r="I205" s="154">
        <v>20442.978899999998</v>
      </c>
      <c r="J205" s="154">
        <v>14310.085230000001</v>
      </c>
      <c r="K205" s="155">
        <v>1.19</v>
      </c>
      <c r="L205" s="23"/>
    </row>
    <row r="206" spans="1:12" ht="18.75" customHeight="1">
      <c r="A206" s="145" t="s">
        <v>524</v>
      </c>
      <c r="B206" s="154"/>
      <c r="C206" s="154"/>
      <c r="D206" s="154"/>
      <c r="E206" s="154"/>
      <c r="F206" s="154"/>
      <c r="G206" s="154"/>
      <c r="H206" s="154"/>
      <c r="I206" s="154"/>
      <c r="J206" s="154"/>
      <c r="K206" s="155"/>
      <c r="L206" s="23"/>
    </row>
    <row r="207" spans="1:12">
      <c r="A207" s="151" t="s">
        <v>525</v>
      </c>
      <c r="B207" s="154">
        <v>133311.5814</v>
      </c>
      <c r="C207" s="154">
        <v>29186.45</v>
      </c>
      <c r="D207" s="154">
        <v>-27862.15</v>
      </c>
      <c r="E207" s="154">
        <v>4336.1899999999996</v>
      </c>
      <c r="F207" s="154">
        <v>138972.07139999999</v>
      </c>
      <c r="G207" s="154">
        <v>177853.51300000001</v>
      </c>
      <c r="H207" s="154">
        <v>151175.48605000001</v>
      </c>
      <c r="I207" s="154">
        <v>-12203.414650000001</v>
      </c>
      <c r="J207" s="154">
        <v>-8542.3902549999893</v>
      </c>
      <c r="K207" s="155">
        <v>0.95199999999999996</v>
      </c>
      <c r="L207" s="23"/>
    </row>
    <row r="208" spans="1:12">
      <c r="A208" s="151" t="s">
        <v>526</v>
      </c>
      <c r="B208" s="154">
        <v>28372.684300000001</v>
      </c>
      <c r="C208" s="154">
        <v>23062.2</v>
      </c>
      <c r="D208" s="154">
        <v>-249.9</v>
      </c>
      <c r="E208" s="154">
        <v>4185.0600000000004</v>
      </c>
      <c r="F208" s="154">
        <v>55370.044300000001</v>
      </c>
      <c r="G208" s="154">
        <v>63048.71</v>
      </c>
      <c r="H208" s="154">
        <v>53591.4035</v>
      </c>
      <c r="I208" s="154">
        <v>1778.6407999999999</v>
      </c>
      <c r="J208" s="154">
        <v>1245.04856</v>
      </c>
      <c r="K208" s="155">
        <v>1.02</v>
      </c>
      <c r="L208" s="23"/>
    </row>
    <row r="209" spans="1:12">
      <c r="A209" s="151" t="s">
        <v>527</v>
      </c>
      <c r="B209" s="154">
        <v>63083.009100000003</v>
      </c>
      <c r="C209" s="154">
        <v>7533.55</v>
      </c>
      <c r="D209" s="154">
        <v>-12771.25</v>
      </c>
      <c r="E209" s="154">
        <v>544.16999999999996</v>
      </c>
      <c r="F209" s="154">
        <v>58389.479099999997</v>
      </c>
      <c r="G209" s="154">
        <v>63192.326000000001</v>
      </c>
      <c r="H209" s="154">
        <v>53713.477099999996</v>
      </c>
      <c r="I209" s="154">
        <v>4676.0020000000004</v>
      </c>
      <c r="J209" s="154">
        <v>3273.2013999999999</v>
      </c>
      <c r="K209" s="155">
        <v>1.052</v>
      </c>
      <c r="L209" s="23"/>
    </row>
    <row r="210" spans="1:12">
      <c r="A210" s="151" t="s">
        <v>528</v>
      </c>
      <c r="B210" s="154">
        <v>73093.156900000002</v>
      </c>
      <c r="C210" s="154">
        <v>9610.9500000000007</v>
      </c>
      <c r="D210" s="154">
        <v>-17599.25</v>
      </c>
      <c r="E210" s="154">
        <v>2572.1</v>
      </c>
      <c r="F210" s="154">
        <v>67676.956900000005</v>
      </c>
      <c r="G210" s="154">
        <v>75815.172999999995</v>
      </c>
      <c r="H210" s="154">
        <v>64442.89705</v>
      </c>
      <c r="I210" s="154">
        <v>3234.0598500000101</v>
      </c>
      <c r="J210" s="154">
        <v>2263.84189500001</v>
      </c>
      <c r="K210" s="155">
        <v>1.03</v>
      </c>
      <c r="L210" s="23"/>
    </row>
    <row r="211" spans="1:12">
      <c r="A211" s="151" t="s">
        <v>529</v>
      </c>
      <c r="B211" s="154">
        <v>60010.301299999999</v>
      </c>
      <c r="C211" s="154">
        <v>8298.5499999999993</v>
      </c>
      <c r="D211" s="154">
        <v>-20598.900000000001</v>
      </c>
      <c r="E211" s="154">
        <v>3125.28</v>
      </c>
      <c r="F211" s="154">
        <v>50835.231299999999</v>
      </c>
      <c r="G211" s="154">
        <v>73446.320000000007</v>
      </c>
      <c r="H211" s="154">
        <v>62429.372000000003</v>
      </c>
      <c r="I211" s="154">
        <v>-11594.1407</v>
      </c>
      <c r="J211" s="154">
        <v>-8115.8984899999996</v>
      </c>
      <c r="K211" s="155">
        <v>0.88900000000000001</v>
      </c>
      <c r="L211" s="23"/>
    </row>
    <row r="212" spans="1:12">
      <c r="A212" s="151" t="s">
        <v>530</v>
      </c>
      <c r="B212" s="154">
        <v>91152.180399999997</v>
      </c>
      <c r="C212" s="154">
        <v>11837.1</v>
      </c>
      <c r="D212" s="154">
        <v>-24366.1</v>
      </c>
      <c r="E212" s="154">
        <v>1835.66</v>
      </c>
      <c r="F212" s="154">
        <v>80458.840400000001</v>
      </c>
      <c r="G212" s="154">
        <v>82214.857000000004</v>
      </c>
      <c r="H212" s="154">
        <v>69882.628450000004</v>
      </c>
      <c r="I212" s="154">
        <v>10576.211950000001</v>
      </c>
      <c r="J212" s="154">
        <v>7403.3483650000098</v>
      </c>
      <c r="K212" s="155">
        <v>1.0900000000000001</v>
      </c>
      <c r="L212" s="23"/>
    </row>
    <row r="213" spans="1:12">
      <c r="A213" s="151" t="s">
        <v>531</v>
      </c>
      <c r="B213" s="154">
        <v>108086.7605</v>
      </c>
      <c r="C213" s="154">
        <v>18639.650000000001</v>
      </c>
      <c r="D213" s="154">
        <v>-22474.85</v>
      </c>
      <c r="E213" s="154">
        <v>2207.2800000000002</v>
      </c>
      <c r="F213" s="154">
        <v>106458.84050000001</v>
      </c>
      <c r="G213" s="154">
        <v>104304.656</v>
      </c>
      <c r="H213" s="154">
        <v>88658.957599999994</v>
      </c>
      <c r="I213" s="154">
        <v>17799.882900000001</v>
      </c>
      <c r="J213" s="154">
        <v>12459.918030000001</v>
      </c>
      <c r="K213" s="155">
        <v>1.119</v>
      </c>
      <c r="L213" s="23"/>
    </row>
    <row r="214" spans="1:12">
      <c r="A214" s="151" t="s">
        <v>532</v>
      </c>
      <c r="B214" s="154">
        <v>320490.93910000002</v>
      </c>
      <c r="C214" s="154">
        <v>135714.4</v>
      </c>
      <c r="D214" s="154">
        <v>-23786.400000000001</v>
      </c>
      <c r="E214" s="154">
        <v>35502.97</v>
      </c>
      <c r="F214" s="154">
        <v>467921.90909999999</v>
      </c>
      <c r="G214" s="154">
        <v>604128.36399999994</v>
      </c>
      <c r="H214" s="154">
        <v>513509.10940000002</v>
      </c>
      <c r="I214" s="154">
        <v>-45587.200299999997</v>
      </c>
      <c r="J214" s="154">
        <v>-31911.040209999999</v>
      </c>
      <c r="K214" s="155">
        <v>0.94699999999999995</v>
      </c>
      <c r="L214" s="23"/>
    </row>
    <row r="215" spans="1:12">
      <c r="A215" s="151" t="s">
        <v>533</v>
      </c>
      <c r="B215" s="154">
        <v>71506.217499999999</v>
      </c>
      <c r="C215" s="154">
        <v>19327.3</v>
      </c>
      <c r="D215" s="154">
        <v>-15767.5</v>
      </c>
      <c r="E215" s="154">
        <v>1832.6</v>
      </c>
      <c r="F215" s="154">
        <v>76898.617499999993</v>
      </c>
      <c r="G215" s="154">
        <v>77056.909</v>
      </c>
      <c r="H215" s="154">
        <v>65498.372649999998</v>
      </c>
      <c r="I215" s="154">
        <v>11400.244849999999</v>
      </c>
      <c r="J215" s="154">
        <v>7980.1713950000103</v>
      </c>
      <c r="K215" s="155">
        <v>1.1040000000000001</v>
      </c>
      <c r="L215" s="23"/>
    </row>
    <row r="216" spans="1:12">
      <c r="A216" s="151" t="s">
        <v>534</v>
      </c>
      <c r="B216" s="154">
        <v>119532.0912</v>
      </c>
      <c r="C216" s="154">
        <v>22783.4</v>
      </c>
      <c r="D216" s="154">
        <v>-18654.099999999999</v>
      </c>
      <c r="E216" s="154">
        <v>4072.69</v>
      </c>
      <c r="F216" s="154">
        <v>127734.0812</v>
      </c>
      <c r="G216" s="154">
        <v>156752.89600000001</v>
      </c>
      <c r="H216" s="154">
        <v>133239.96160000001</v>
      </c>
      <c r="I216" s="154">
        <v>-5505.88040000002</v>
      </c>
      <c r="J216" s="154">
        <v>-3854.1162800000202</v>
      </c>
      <c r="K216" s="155">
        <v>0.97499999999999998</v>
      </c>
      <c r="L216" s="23"/>
    </row>
    <row r="217" spans="1:12">
      <c r="A217" s="151" t="s">
        <v>535</v>
      </c>
      <c r="B217" s="154">
        <v>29436.4251</v>
      </c>
      <c r="C217" s="154">
        <v>2460.75</v>
      </c>
      <c r="D217" s="154">
        <v>-4925.75</v>
      </c>
      <c r="E217" s="154">
        <v>474.47</v>
      </c>
      <c r="F217" s="154">
        <v>27445.895100000002</v>
      </c>
      <c r="G217" s="154">
        <v>30869.026000000002</v>
      </c>
      <c r="H217" s="154">
        <v>26238.6721</v>
      </c>
      <c r="I217" s="154">
        <v>1207.223</v>
      </c>
      <c r="J217" s="154">
        <v>845.05610000000104</v>
      </c>
      <c r="K217" s="155">
        <v>1.0269999999999999</v>
      </c>
      <c r="L217" s="23"/>
    </row>
    <row r="218" spans="1:12">
      <c r="A218" s="151" t="s">
        <v>536</v>
      </c>
      <c r="B218" s="154">
        <v>16448.959299999999</v>
      </c>
      <c r="C218" s="154">
        <v>5670.35</v>
      </c>
      <c r="D218" s="154">
        <v>-5231.75</v>
      </c>
      <c r="E218" s="154">
        <v>497.93</v>
      </c>
      <c r="F218" s="154">
        <v>17385.489300000001</v>
      </c>
      <c r="G218" s="154">
        <v>9964.2279999999992</v>
      </c>
      <c r="H218" s="154">
        <v>8469.5938000000006</v>
      </c>
      <c r="I218" s="154">
        <v>8915.8955000000005</v>
      </c>
      <c r="J218" s="154">
        <v>6241.1268499999996</v>
      </c>
      <c r="K218" s="155">
        <v>1.6259999999999999</v>
      </c>
      <c r="L218" s="23"/>
    </row>
    <row r="219" spans="1:12">
      <c r="A219" s="151" t="s">
        <v>537</v>
      </c>
      <c r="B219" s="154">
        <v>90393.397899999996</v>
      </c>
      <c r="C219" s="154">
        <v>12103.15</v>
      </c>
      <c r="D219" s="154">
        <v>-17862.75</v>
      </c>
      <c r="E219" s="154">
        <v>2637.04</v>
      </c>
      <c r="F219" s="154">
        <v>87270.837899999999</v>
      </c>
      <c r="G219" s="154">
        <v>116803.28200000001</v>
      </c>
      <c r="H219" s="154">
        <v>99282.789699999994</v>
      </c>
      <c r="I219" s="154">
        <v>-12011.951800000001</v>
      </c>
      <c r="J219" s="154">
        <v>-8408.3662600000207</v>
      </c>
      <c r="K219" s="155">
        <v>0.92800000000000005</v>
      </c>
      <c r="L219" s="23"/>
    </row>
    <row r="220" spans="1:12">
      <c r="A220" s="151" t="s">
        <v>538</v>
      </c>
      <c r="B220" s="154">
        <v>66930.397700000001</v>
      </c>
      <c r="C220" s="154">
        <v>13075.55</v>
      </c>
      <c r="D220" s="154">
        <v>-27.2</v>
      </c>
      <c r="E220" s="154">
        <v>5495.25</v>
      </c>
      <c r="F220" s="154">
        <v>85473.997700000007</v>
      </c>
      <c r="G220" s="154">
        <v>113231.159</v>
      </c>
      <c r="H220" s="154">
        <v>96246.485149999993</v>
      </c>
      <c r="I220" s="154">
        <v>-10772.487450000001</v>
      </c>
      <c r="J220" s="154">
        <v>-7540.74121499999</v>
      </c>
      <c r="K220" s="155">
        <v>0.93300000000000005</v>
      </c>
      <c r="L220" s="23"/>
    </row>
    <row r="221" spans="1:12">
      <c r="A221" s="151" t="s">
        <v>539</v>
      </c>
      <c r="B221" s="154">
        <v>67702.187900000004</v>
      </c>
      <c r="C221" s="154">
        <v>11167.3</v>
      </c>
      <c r="D221" s="154">
        <v>-2785.45</v>
      </c>
      <c r="E221" s="154">
        <v>3621.85</v>
      </c>
      <c r="F221" s="154">
        <v>79705.887900000002</v>
      </c>
      <c r="G221" s="154">
        <v>90603.972999999998</v>
      </c>
      <c r="H221" s="154">
        <v>77013.377049999996</v>
      </c>
      <c r="I221" s="154">
        <v>2692.5108500000201</v>
      </c>
      <c r="J221" s="154">
        <v>1884.75759500001</v>
      </c>
      <c r="K221" s="155">
        <v>1.0209999999999999</v>
      </c>
      <c r="L221" s="23"/>
    </row>
    <row r="222" spans="1:12">
      <c r="A222" s="151" t="s">
        <v>540</v>
      </c>
      <c r="B222" s="154">
        <v>70433.804900000003</v>
      </c>
      <c r="C222" s="154">
        <v>11051.7</v>
      </c>
      <c r="D222" s="154">
        <v>-24758.799999999999</v>
      </c>
      <c r="E222" s="154">
        <v>640.22</v>
      </c>
      <c r="F222" s="154">
        <v>57366.924899999998</v>
      </c>
      <c r="G222" s="154">
        <v>65507.661999999997</v>
      </c>
      <c r="H222" s="154">
        <v>55681.512699999999</v>
      </c>
      <c r="I222" s="154">
        <v>1685.4122</v>
      </c>
      <c r="J222" s="154">
        <v>1179.78854</v>
      </c>
      <c r="K222" s="155">
        <v>1.018</v>
      </c>
      <c r="L222" s="23"/>
    </row>
    <row r="223" spans="1:12" ht="18.75" customHeight="1">
      <c r="A223" s="145" t="s">
        <v>541</v>
      </c>
      <c r="B223" s="154"/>
      <c r="C223" s="154"/>
      <c r="D223" s="154"/>
      <c r="E223" s="154"/>
      <c r="F223" s="154"/>
      <c r="G223" s="154"/>
      <c r="H223" s="154"/>
      <c r="I223" s="154"/>
      <c r="J223" s="154"/>
      <c r="K223" s="155"/>
      <c r="L223" s="23"/>
    </row>
    <row r="224" spans="1:12">
      <c r="A224" s="151" t="s">
        <v>542</v>
      </c>
      <c r="B224" s="154">
        <v>56459.199200000003</v>
      </c>
      <c r="C224" s="154">
        <v>12577.45</v>
      </c>
      <c r="D224" s="154">
        <v>-4421.7</v>
      </c>
      <c r="E224" s="154">
        <v>2228.5300000000002</v>
      </c>
      <c r="F224" s="154">
        <v>66843.479200000002</v>
      </c>
      <c r="G224" s="154">
        <v>66769.925000000003</v>
      </c>
      <c r="H224" s="154">
        <v>56754.436249999999</v>
      </c>
      <c r="I224" s="154">
        <v>10089.042949999999</v>
      </c>
      <c r="J224" s="154">
        <v>7062.3300650000001</v>
      </c>
      <c r="K224" s="155">
        <v>1.1060000000000001</v>
      </c>
      <c r="L224" s="23"/>
    </row>
    <row r="225" spans="1:12">
      <c r="A225" s="151" t="s">
        <v>543</v>
      </c>
      <c r="B225" s="154">
        <v>51488.8125</v>
      </c>
      <c r="C225" s="154">
        <v>8536.5499999999993</v>
      </c>
      <c r="D225" s="154">
        <v>-2657.95</v>
      </c>
      <c r="E225" s="154">
        <v>3043</v>
      </c>
      <c r="F225" s="154">
        <v>60410.412499999999</v>
      </c>
      <c r="G225" s="154">
        <v>70097.716</v>
      </c>
      <c r="H225" s="154">
        <v>59583.058599999997</v>
      </c>
      <c r="I225" s="154">
        <v>827.35390000000905</v>
      </c>
      <c r="J225" s="154">
        <v>579.14773000000605</v>
      </c>
      <c r="K225" s="155">
        <v>1.008</v>
      </c>
      <c r="L225" s="23"/>
    </row>
    <row r="226" spans="1:12">
      <c r="A226" s="151" t="s">
        <v>544</v>
      </c>
      <c r="B226" s="154">
        <v>80974.377800000002</v>
      </c>
      <c r="C226" s="154">
        <v>27254.400000000001</v>
      </c>
      <c r="D226" s="154">
        <v>-18774.8</v>
      </c>
      <c r="E226" s="154">
        <v>2553.91</v>
      </c>
      <c r="F226" s="154">
        <v>92007.887799999997</v>
      </c>
      <c r="G226" s="154">
        <v>89393.985000000001</v>
      </c>
      <c r="H226" s="154">
        <v>75984.88725</v>
      </c>
      <c r="I226" s="154">
        <v>16023.000550000001</v>
      </c>
      <c r="J226" s="154">
        <v>11216.100385</v>
      </c>
      <c r="K226" s="155">
        <v>1.125</v>
      </c>
      <c r="L226" s="23"/>
    </row>
    <row r="227" spans="1:12">
      <c r="A227" s="151" t="s">
        <v>545</v>
      </c>
      <c r="B227" s="154">
        <v>49462.501900000003</v>
      </c>
      <c r="C227" s="154">
        <v>9521.7000000000007</v>
      </c>
      <c r="D227" s="154">
        <v>-15158.05</v>
      </c>
      <c r="E227" s="154">
        <v>-1040.4000000000001</v>
      </c>
      <c r="F227" s="154">
        <v>42785.751900000003</v>
      </c>
      <c r="G227" s="154">
        <v>42195.413</v>
      </c>
      <c r="H227" s="154">
        <v>35866.101049999997</v>
      </c>
      <c r="I227" s="154">
        <v>6919.65085</v>
      </c>
      <c r="J227" s="154">
        <v>4843.7555949999996</v>
      </c>
      <c r="K227" s="155">
        <v>1.115</v>
      </c>
      <c r="L227" s="23"/>
    </row>
    <row r="228" spans="1:12">
      <c r="A228" s="151" t="s">
        <v>546</v>
      </c>
      <c r="B228" s="154">
        <v>155826.46479999999</v>
      </c>
      <c r="C228" s="154">
        <v>26336.400000000001</v>
      </c>
      <c r="D228" s="154">
        <v>-17863.599999999999</v>
      </c>
      <c r="E228" s="154">
        <v>8452.74</v>
      </c>
      <c r="F228" s="154">
        <v>172752.0048</v>
      </c>
      <c r="G228" s="154">
        <v>211027.79800000001</v>
      </c>
      <c r="H228" s="154">
        <v>179373.62830000001</v>
      </c>
      <c r="I228" s="154">
        <v>-6621.6235000000197</v>
      </c>
      <c r="J228" s="154">
        <v>-4635.13645000001</v>
      </c>
      <c r="K228" s="155">
        <v>0.97799999999999998</v>
      </c>
      <c r="L228" s="23"/>
    </row>
    <row r="229" spans="1:12">
      <c r="A229" s="151" t="s">
        <v>547</v>
      </c>
      <c r="B229" s="154">
        <v>150838.73449999999</v>
      </c>
      <c r="C229" s="154">
        <v>17965.599999999999</v>
      </c>
      <c r="D229" s="154">
        <v>-16598.8</v>
      </c>
      <c r="E229" s="154">
        <v>2679.03</v>
      </c>
      <c r="F229" s="154">
        <v>154884.56450000001</v>
      </c>
      <c r="G229" s="154">
        <v>171331.17199999999</v>
      </c>
      <c r="H229" s="154">
        <v>145631.49619999999</v>
      </c>
      <c r="I229" s="154">
        <v>9253.0683000000099</v>
      </c>
      <c r="J229" s="154">
        <v>6477.1478100000104</v>
      </c>
      <c r="K229" s="155">
        <v>1.038</v>
      </c>
      <c r="L229" s="23"/>
    </row>
    <row r="230" spans="1:12">
      <c r="A230" s="151" t="s">
        <v>548</v>
      </c>
      <c r="B230" s="154">
        <v>26094.891500000002</v>
      </c>
      <c r="C230" s="154">
        <v>9910.15</v>
      </c>
      <c r="D230" s="154">
        <v>-1796.9</v>
      </c>
      <c r="E230" s="154">
        <v>1116.22</v>
      </c>
      <c r="F230" s="154">
        <v>35324.361499999999</v>
      </c>
      <c r="G230" s="154">
        <v>40137.784</v>
      </c>
      <c r="H230" s="154">
        <v>34117.116399999999</v>
      </c>
      <c r="I230" s="154">
        <v>1207.2451000000001</v>
      </c>
      <c r="J230" s="154">
        <v>845.07156999999995</v>
      </c>
      <c r="K230" s="155">
        <v>1.0209999999999999</v>
      </c>
      <c r="L230" s="23"/>
    </row>
    <row r="231" spans="1:12">
      <c r="A231" s="151" t="s">
        <v>549</v>
      </c>
      <c r="B231" s="154">
        <v>39099.700900000003</v>
      </c>
      <c r="C231" s="154">
        <v>11552.35</v>
      </c>
      <c r="D231" s="154">
        <v>-4852.6499999999996</v>
      </c>
      <c r="E231" s="154">
        <v>2095.08</v>
      </c>
      <c r="F231" s="154">
        <v>47894.480900000002</v>
      </c>
      <c r="G231" s="154">
        <v>45969.745999999999</v>
      </c>
      <c r="H231" s="154">
        <v>39074.284099999997</v>
      </c>
      <c r="I231" s="154">
        <v>8820.1968000000106</v>
      </c>
      <c r="J231" s="154">
        <v>6174.1377599999996</v>
      </c>
      <c r="K231" s="155">
        <v>1.1339999999999999</v>
      </c>
      <c r="L231" s="23"/>
    </row>
    <row r="232" spans="1:12">
      <c r="A232" s="151" t="s">
        <v>550</v>
      </c>
      <c r="B232" s="154">
        <v>151587.39989999999</v>
      </c>
      <c r="C232" s="154">
        <v>39825.9</v>
      </c>
      <c r="D232" s="154">
        <v>-25360.6</v>
      </c>
      <c r="E232" s="154">
        <v>6759.37</v>
      </c>
      <c r="F232" s="154">
        <v>172812.0699</v>
      </c>
      <c r="G232" s="154">
        <v>214764.15900000001</v>
      </c>
      <c r="H232" s="154">
        <v>182549.53515000001</v>
      </c>
      <c r="I232" s="154">
        <v>-9737.4652500000393</v>
      </c>
      <c r="J232" s="154">
        <v>-6816.2256750000297</v>
      </c>
      <c r="K232" s="155">
        <v>0.96799999999999997</v>
      </c>
      <c r="L232" s="23"/>
    </row>
    <row r="233" spans="1:12">
      <c r="A233" s="151" t="s">
        <v>551</v>
      </c>
      <c r="B233" s="154">
        <v>0</v>
      </c>
      <c r="C233" s="154">
        <v>0</v>
      </c>
      <c r="D233" s="154">
        <v>0</v>
      </c>
      <c r="E233" s="154">
        <v>2400.6889999999999</v>
      </c>
      <c r="F233" s="154">
        <v>2400.6889999999999</v>
      </c>
      <c r="G233" s="154">
        <v>27607.328000000001</v>
      </c>
      <c r="H233" s="154">
        <v>23466.228800000001</v>
      </c>
      <c r="I233" s="154">
        <v>-21065.539799999999</v>
      </c>
      <c r="J233" s="154">
        <v>-14745.877860000001</v>
      </c>
      <c r="K233" s="155">
        <v>0</v>
      </c>
      <c r="L233" s="23"/>
    </row>
    <row r="234" spans="1:12">
      <c r="A234" s="151" t="s">
        <v>552</v>
      </c>
      <c r="B234" s="154">
        <v>40381.682000000001</v>
      </c>
      <c r="C234" s="154">
        <v>15316.15</v>
      </c>
      <c r="D234" s="154">
        <v>-3652.45</v>
      </c>
      <c r="E234" s="154">
        <v>4946.32</v>
      </c>
      <c r="F234" s="154">
        <v>56991.701999999997</v>
      </c>
      <c r="G234" s="154">
        <v>89507.258000000002</v>
      </c>
      <c r="H234" s="154">
        <v>76081.169299999994</v>
      </c>
      <c r="I234" s="154">
        <v>-19089.4673</v>
      </c>
      <c r="J234" s="154">
        <v>-13362.627109999999</v>
      </c>
      <c r="K234" s="155">
        <v>0.85099999999999998</v>
      </c>
      <c r="L234" s="23"/>
    </row>
    <row r="235" spans="1:12">
      <c r="A235" s="151" t="s">
        <v>553</v>
      </c>
      <c r="B235" s="154">
        <v>868139.67920000001</v>
      </c>
      <c r="C235" s="154">
        <v>778198.8</v>
      </c>
      <c r="D235" s="154">
        <v>-609375.19999999995</v>
      </c>
      <c r="E235" s="154">
        <v>54316.02</v>
      </c>
      <c r="F235" s="154">
        <v>1091279.2992</v>
      </c>
      <c r="G235" s="154">
        <v>1253300.942</v>
      </c>
      <c r="H235" s="154">
        <v>1065305.8007</v>
      </c>
      <c r="I235" s="154">
        <v>25973.498500000002</v>
      </c>
      <c r="J235" s="154">
        <v>18181.448950000002</v>
      </c>
      <c r="K235" s="155">
        <v>1.0149999999999999</v>
      </c>
      <c r="L235" s="23"/>
    </row>
    <row r="236" spans="1:12" ht="18.75" customHeight="1">
      <c r="A236" s="145" t="s">
        <v>554</v>
      </c>
      <c r="B236" s="154"/>
      <c r="C236" s="154"/>
      <c r="D236" s="154"/>
      <c r="E236" s="154"/>
      <c r="F236" s="154"/>
      <c r="G236" s="154"/>
      <c r="H236" s="154"/>
      <c r="I236" s="154"/>
      <c r="J236" s="154"/>
      <c r="K236" s="155"/>
      <c r="L236" s="23"/>
    </row>
    <row r="237" spans="1:12">
      <c r="A237" s="151" t="s">
        <v>555</v>
      </c>
      <c r="B237" s="154">
        <v>53872.112200000003</v>
      </c>
      <c r="C237" s="154">
        <v>7242</v>
      </c>
      <c r="D237" s="154">
        <v>-446.25</v>
      </c>
      <c r="E237" s="154">
        <v>5594.7</v>
      </c>
      <c r="F237" s="154">
        <v>66262.5622</v>
      </c>
      <c r="G237" s="154">
        <v>87321.835000000006</v>
      </c>
      <c r="H237" s="154">
        <v>74223.55975</v>
      </c>
      <c r="I237" s="154">
        <v>-7960.99755</v>
      </c>
      <c r="J237" s="154">
        <v>-5572.6982850000004</v>
      </c>
      <c r="K237" s="155">
        <v>0.93600000000000005</v>
      </c>
      <c r="L237" s="23"/>
    </row>
    <row r="238" spans="1:12">
      <c r="A238" s="151" t="s">
        <v>556</v>
      </c>
      <c r="B238" s="154">
        <v>64148.195200000002</v>
      </c>
      <c r="C238" s="154">
        <v>12132.05</v>
      </c>
      <c r="D238" s="154">
        <v>-9842.15</v>
      </c>
      <c r="E238" s="154">
        <v>3770.6</v>
      </c>
      <c r="F238" s="154">
        <v>70208.695200000002</v>
      </c>
      <c r="G238" s="154">
        <v>91350.398000000001</v>
      </c>
      <c r="H238" s="154">
        <v>77647.838300000003</v>
      </c>
      <c r="I238" s="154">
        <v>-7439.1430999999902</v>
      </c>
      <c r="J238" s="154">
        <v>-5207.4001699999899</v>
      </c>
      <c r="K238" s="155">
        <v>0.94299999999999995</v>
      </c>
      <c r="L238" s="23"/>
    </row>
    <row r="239" spans="1:12">
      <c r="A239" s="151" t="s">
        <v>557</v>
      </c>
      <c r="B239" s="154">
        <v>105203.387</v>
      </c>
      <c r="C239" s="154">
        <v>21305.25</v>
      </c>
      <c r="D239" s="154">
        <v>-4278.05</v>
      </c>
      <c r="E239" s="154">
        <v>4684.5200000000004</v>
      </c>
      <c r="F239" s="154">
        <v>126915.107</v>
      </c>
      <c r="G239" s="154">
        <v>146659.22099999999</v>
      </c>
      <c r="H239" s="154">
        <v>124660.33785</v>
      </c>
      <c r="I239" s="154">
        <v>2254.7691500000201</v>
      </c>
      <c r="J239" s="154">
        <v>1578.33840500002</v>
      </c>
      <c r="K239" s="155">
        <v>1.0109999999999999</v>
      </c>
      <c r="L239" s="23"/>
    </row>
    <row r="240" spans="1:12">
      <c r="A240" s="151" t="s">
        <v>558</v>
      </c>
      <c r="B240" s="154">
        <v>64869.399899999997</v>
      </c>
      <c r="C240" s="154">
        <v>15255.8</v>
      </c>
      <c r="D240" s="154">
        <v>-1419.5</v>
      </c>
      <c r="E240" s="154">
        <v>1991.04</v>
      </c>
      <c r="F240" s="154">
        <v>80696.7399</v>
      </c>
      <c r="G240" s="154">
        <v>83649.557000000001</v>
      </c>
      <c r="H240" s="154">
        <v>71102.123449999999</v>
      </c>
      <c r="I240" s="154">
        <v>9594.6164499999995</v>
      </c>
      <c r="J240" s="154">
        <v>6716.2315150000004</v>
      </c>
      <c r="K240" s="155">
        <v>1.08</v>
      </c>
      <c r="L240" s="23"/>
    </row>
    <row r="241" spans="1:12">
      <c r="A241" s="151" t="s">
        <v>559</v>
      </c>
      <c r="B241" s="154">
        <v>165271.50030000001</v>
      </c>
      <c r="C241" s="154">
        <v>15607.7</v>
      </c>
      <c r="D241" s="154">
        <v>-21053.65</v>
      </c>
      <c r="E241" s="154">
        <v>4692.34</v>
      </c>
      <c r="F241" s="154">
        <v>164517.8903</v>
      </c>
      <c r="G241" s="154">
        <v>155090.22500000001</v>
      </c>
      <c r="H241" s="154">
        <v>131826.69125</v>
      </c>
      <c r="I241" s="154">
        <v>32691.199049999999</v>
      </c>
      <c r="J241" s="154">
        <v>22883.839335000001</v>
      </c>
      <c r="K241" s="155">
        <v>1.1479999999999999</v>
      </c>
      <c r="L241" s="23"/>
    </row>
    <row r="242" spans="1:12">
      <c r="A242" s="151" t="s">
        <v>560</v>
      </c>
      <c r="B242" s="154">
        <v>31172.2304</v>
      </c>
      <c r="C242" s="154">
        <v>5358.4</v>
      </c>
      <c r="D242" s="154">
        <v>-9878.7000000000007</v>
      </c>
      <c r="E242" s="154">
        <v>966.11</v>
      </c>
      <c r="F242" s="154">
        <v>27618.040400000002</v>
      </c>
      <c r="G242" s="154">
        <v>24765.129000000001</v>
      </c>
      <c r="H242" s="154">
        <v>21050.359649999999</v>
      </c>
      <c r="I242" s="154">
        <v>6567.6807500000104</v>
      </c>
      <c r="J242" s="154">
        <v>4597.3765249999997</v>
      </c>
      <c r="K242" s="155">
        <v>1.1859999999999999</v>
      </c>
      <c r="L242" s="23"/>
    </row>
    <row r="243" spans="1:12">
      <c r="A243" s="151" t="s">
        <v>561</v>
      </c>
      <c r="B243" s="154">
        <v>103999.45209999999</v>
      </c>
      <c r="C243" s="154">
        <v>13425.75</v>
      </c>
      <c r="D243" s="154">
        <v>-5525.85</v>
      </c>
      <c r="E243" s="154">
        <v>8088.94</v>
      </c>
      <c r="F243" s="154">
        <v>119988.29210000001</v>
      </c>
      <c r="G243" s="154">
        <v>169459.83799999999</v>
      </c>
      <c r="H243" s="154">
        <v>144040.86230000001</v>
      </c>
      <c r="I243" s="154">
        <v>-24052.570199999998</v>
      </c>
      <c r="J243" s="154">
        <v>-16836.799139999999</v>
      </c>
      <c r="K243" s="155">
        <v>0.90100000000000002</v>
      </c>
      <c r="L243" s="23"/>
    </row>
    <row r="244" spans="1:12">
      <c r="A244" s="151" t="s">
        <v>562</v>
      </c>
      <c r="B244" s="154">
        <v>20017.404999999999</v>
      </c>
      <c r="C244" s="154">
        <v>4073.2</v>
      </c>
      <c r="D244" s="154">
        <v>-3825.85</v>
      </c>
      <c r="E244" s="154">
        <v>743.75</v>
      </c>
      <c r="F244" s="154">
        <v>21008.505000000001</v>
      </c>
      <c r="G244" s="154">
        <v>15163.205</v>
      </c>
      <c r="H244" s="154">
        <v>12888.724249999999</v>
      </c>
      <c r="I244" s="154">
        <v>8119.7807499999999</v>
      </c>
      <c r="J244" s="154">
        <v>5683.8465249999999</v>
      </c>
      <c r="K244" s="155">
        <v>1.375</v>
      </c>
      <c r="L244" s="23"/>
    </row>
    <row r="245" spans="1:12">
      <c r="A245" s="151" t="s">
        <v>563</v>
      </c>
      <c r="B245" s="154">
        <v>39541.962699999996</v>
      </c>
      <c r="C245" s="154">
        <v>3880.25</v>
      </c>
      <c r="D245" s="154">
        <v>-6217.75</v>
      </c>
      <c r="E245" s="154">
        <v>3025.15</v>
      </c>
      <c r="F245" s="154">
        <v>40229.612699999998</v>
      </c>
      <c r="G245" s="154">
        <v>41302.076999999997</v>
      </c>
      <c r="H245" s="154">
        <v>35106.765449999999</v>
      </c>
      <c r="I245" s="154">
        <v>5122.8472500000098</v>
      </c>
      <c r="J245" s="154">
        <v>3585.9930749999999</v>
      </c>
      <c r="K245" s="155">
        <v>1.087</v>
      </c>
      <c r="L245" s="23"/>
    </row>
    <row r="246" spans="1:12">
      <c r="A246" s="151" t="s">
        <v>564</v>
      </c>
      <c r="B246" s="154">
        <v>462657.87359999999</v>
      </c>
      <c r="C246" s="154">
        <v>226895.6</v>
      </c>
      <c r="D246" s="154">
        <v>-715.7</v>
      </c>
      <c r="E246" s="154">
        <v>61850.25</v>
      </c>
      <c r="F246" s="154">
        <v>750688.02359999996</v>
      </c>
      <c r="G246" s="154">
        <v>978001.27399999998</v>
      </c>
      <c r="H246" s="154">
        <v>831301.08290000004</v>
      </c>
      <c r="I246" s="154">
        <v>-80613.059299999804</v>
      </c>
      <c r="J246" s="154">
        <v>-56429.141509999899</v>
      </c>
      <c r="K246" s="155">
        <v>0.94199999999999995</v>
      </c>
      <c r="L246" s="23"/>
    </row>
    <row r="247" spans="1:12" ht="18.75" customHeight="1">
      <c r="A247" s="145" t="s">
        <v>565</v>
      </c>
      <c r="B247" s="154"/>
      <c r="C247" s="154"/>
      <c r="D247" s="154"/>
      <c r="E247" s="154"/>
      <c r="F247" s="154"/>
      <c r="G247" s="154"/>
      <c r="H247" s="154"/>
      <c r="I247" s="154"/>
      <c r="J247" s="154"/>
      <c r="K247" s="155"/>
      <c r="L247" s="23"/>
    </row>
    <row r="248" spans="1:12">
      <c r="A248" s="151" t="s">
        <v>566</v>
      </c>
      <c r="B248" s="154">
        <v>122546.98699999999</v>
      </c>
      <c r="C248" s="154">
        <v>15908.6</v>
      </c>
      <c r="D248" s="154">
        <v>-6191.4</v>
      </c>
      <c r="E248" s="154">
        <v>4578.6099999999997</v>
      </c>
      <c r="F248" s="154">
        <v>136842.79699999999</v>
      </c>
      <c r="G248" s="154">
        <v>130464.508</v>
      </c>
      <c r="H248" s="154">
        <v>110894.8318</v>
      </c>
      <c r="I248" s="154">
        <v>25947.965199999999</v>
      </c>
      <c r="J248" s="154">
        <v>18163.575639999999</v>
      </c>
      <c r="K248" s="155">
        <v>1.139</v>
      </c>
      <c r="L248" s="23"/>
    </row>
    <row r="249" spans="1:12">
      <c r="A249" s="151" t="s">
        <v>567</v>
      </c>
      <c r="B249" s="154">
        <v>337520.90899999999</v>
      </c>
      <c r="C249" s="154">
        <v>51470.05</v>
      </c>
      <c r="D249" s="154">
        <v>-57785.55</v>
      </c>
      <c r="E249" s="154">
        <v>23527.49</v>
      </c>
      <c r="F249" s="154">
        <v>354732.89899999998</v>
      </c>
      <c r="G249" s="154">
        <v>394170.86300000001</v>
      </c>
      <c r="H249" s="154">
        <v>335045.23355</v>
      </c>
      <c r="I249" s="154">
        <v>19687.66545</v>
      </c>
      <c r="J249" s="154">
        <v>13781.365814999999</v>
      </c>
      <c r="K249" s="155">
        <v>1.0349999999999999</v>
      </c>
      <c r="L249" s="23"/>
    </row>
    <row r="250" spans="1:12">
      <c r="A250" s="151" t="s">
        <v>568</v>
      </c>
      <c r="B250" s="154">
        <v>253034.4522</v>
      </c>
      <c r="C250" s="154">
        <v>69440.75</v>
      </c>
      <c r="D250" s="154">
        <v>-668.1</v>
      </c>
      <c r="E250" s="154">
        <v>28923.8</v>
      </c>
      <c r="F250" s="154">
        <v>350730.90220000001</v>
      </c>
      <c r="G250" s="154">
        <v>428721.74599999998</v>
      </c>
      <c r="H250" s="154">
        <v>364413.4841</v>
      </c>
      <c r="I250" s="154">
        <v>-13682.581899999999</v>
      </c>
      <c r="J250" s="154">
        <v>-9577.8073299999905</v>
      </c>
      <c r="K250" s="155">
        <v>0.97799999999999998</v>
      </c>
      <c r="L250" s="23"/>
    </row>
    <row r="251" spans="1:12">
      <c r="A251" s="151" t="s">
        <v>569</v>
      </c>
      <c r="B251" s="154">
        <v>46488.074500000002</v>
      </c>
      <c r="C251" s="154">
        <v>10114.15</v>
      </c>
      <c r="D251" s="154">
        <v>-778.6</v>
      </c>
      <c r="E251" s="154">
        <v>6333.35</v>
      </c>
      <c r="F251" s="154">
        <v>62156.974499999997</v>
      </c>
      <c r="G251" s="154">
        <v>68788.258000000002</v>
      </c>
      <c r="H251" s="154">
        <v>58470.0193</v>
      </c>
      <c r="I251" s="154">
        <v>3686.9551999999999</v>
      </c>
      <c r="J251" s="154">
        <v>2580.8686400000001</v>
      </c>
      <c r="K251" s="155">
        <v>1.038</v>
      </c>
      <c r="L251" s="23"/>
    </row>
    <row r="252" spans="1:12">
      <c r="A252" s="151" t="s">
        <v>570</v>
      </c>
      <c r="B252" s="154">
        <v>96411.627099999998</v>
      </c>
      <c r="C252" s="154">
        <v>7839.55</v>
      </c>
      <c r="D252" s="154">
        <v>-19095.25</v>
      </c>
      <c r="E252" s="154">
        <v>8123.79</v>
      </c>
      <c r="F252" s="154">
        <v>93279.717099999994</v>
      </c>
      <c r="G252" s="154">
        <v>100892.914</v>
      </c>
      <c r="H252" s="154">
        <v>85758.976899999994</v>
      </c>
      <c r="I252" s="154">
        <v>7520.7402000000102</v>
      </c>
      <c r="J252" s="154">
        <v>5264.5181400000101</v>
      </c>
      <c r="K252" s="155">
        <v>1.052</v>
      </c>
      <c r="L252" s="23"/>
    </row>
    <row r="253" spans="1:12">
      <c r="A253" s="151" t="s">
        <v>571</v>
      </c>
      <c r="B253" s="154">
        <v>53497.779499999997</v>
      </c>
      <c r="C253" s="154">
        <v>6204.15</v>
      </c>
      <c r="D253" s="154">
        <v>-7530.15</v>
      </c>
      <c r="E253" s="154">
        <v>1973.19</v>
      </c>
      <c r="F253" s="154">
        <v>54144.969499999999</v>
      </c>
      <c r="G253" s="154">
        <v>52745.563000000002</v>
      </c>
      <c r="H253" s="154">
        <v>44833.72855</v>
      </c>
      <c r="I253" s="154">
        <v>9311.2409500000103</v>
      </c>
      <c r="J253" s="154">
        <v>6517.868665</v>
      </c>
      <c r="K253" s="155">
        <v>1.1240000000000001</v>
      </c>
      <c r="L253" s="23"/>
    </row>
    <row r="254" spans="1:12">
      <c r="A254" s="151" t="s">
        <v>572</v>
      </c>
      <c r="B254" s="154">
        <v>139337.03709999999</v>
      </c>
      <c r="C254" s="154">
        <v>47466.55</v>
      </c>
      <c r="D254" s="154">
        <v>-30525.200000000001</v>
      </c>
      <c r="E254" s="154">
        <v>5754.84</v>
      </c>
      <c r="F254" s="154">
        <v>162033.22709999999</v>
      </c>
      <c r="G254" s="154">
        <v>188931.35399999999</v>
      </c>
      <c r="H254" s="154">
        <v>160591.65090000001</v>
      </c>
      <c r="I254" s="154">
        <v>1441.57620000001</v>
      </c>
      <c r="J254" s="154">
        <v>1009.10334000001</v>
      </c>
      <c r="K254" s="155">
        <v>1.0049999999999999</v>
      </c>
      <c r="L254" s="23"/>
    </row>
    <row r="255" spans="1:12">
      <c r="A255" s="151" t="s">
        <v>573</v>
      </c>
      <c r="B255" s="154">
        <v>57272.903100000003</v>
      </c>
      <c r="C255" s="154">
        <v>8465.15</v>
      </c>
      <c r="D255" s="154">
        <v>-9500.4500000000007</v>
      </c>
      <c r="E255" s="154">
        <v>2217.65</v>
      </c>
      <c r="F255" s="154">
        <v>58455.253100000002</v>
      </c>
      <c r="G255" s="154">
        <v>54003.332000000002</v>
      </c>
      <c r="H255" s="154">
        <v>45902.832199999997</v>
      </c>
      <c r="I255" s="154">
        <v>12552.420899999999</v>
      </c>
      <c r="J255" s="154">
        <v>8786.6946300000109</v>
      </c>
      <c r="K255" s="155">
        <v>1.163</v>
      </c>
      <c r="L255" s="23"/>
    </row>
    <row r="256" spans="1:12">
      <c r="A256" s="151" t="s">
        <v>574</v>
      </c>
      <c r="B256" s="154">
        <v>114209.05130000001</v>
      </c>
      <c r="C256" s="154">
        <v>26383.15</v>
      </c>
      <c r="D256" s="154">
        <v>-7576.05</v>
      </c>
      <c r="E256" s="154">
        <v>10843.96</v>
      </c>
      <c r="F256" s="154">
        <v>143860.11129999999</v>
      </c>
      <c r="G256" s="154">
        <v>167223.49299999999</v>
      </c>
      <c r="H256" s="154">
        <v>142139.96905000001</v>
      </c>
      <c r="I256" s="154">
        <v>1720.1422500000299</v>
      </c>
      <c r="J256" s="154">
        <v>1204.09957500002</v>
      </c>
      <c r="K256" s="155">
        <v>1.0069999999999999</v>
      </c>
      <c r="L256" s="23"/>
    </row>
    <row r="257" spans="1:12">
      <c r="A257" s="151" t="s">
        <v>575</v>
      </c>
      <c r="B257" s="154">
        <v>29784.742399999999</v>
      </c>
      <c r="C257" s="154">
        <v>5019.25</v>
      </c>
      <c r="D257" s="154">
        <v>-7316.8</v>
      </c>
      <c r="E257" s="154">
        <v>2278.17</v>
      </c>
      <c r="F257" s="154">
        <v>29765.362400000002</v>
      </c>
      <c r="G257" s="154">
        <v>36548.260999999999</v>
      </c>
      <c r="H257" s="154">
        <v>31066.021850000001</v>
      </c>
      <c r="I257" s="154">
        <v>-1300.6594499999901</v>
      </c>
      <c r="J257" s="154">
        <v>-910.46161499999403</v>
      </c>
      <c r="K257" s="155">
        <v>0.97499999999999998</v>
      </c>
      <c r="L257" s="23"/>
    </row>
    <row r="258" spans="1:12">
      <c r="A258" s="151" t="s">
        <v>576</v>
      </c>
      <c r="B258" s="154">
        <v>55934.5553</v>
      </c>
      <c r="C258" s="154">
        <v>8963.25</v>
      </c>
      <c r="D258" s="154">
        <v>-1275.8499999999999</v>
      </c>
      <c r="E258" s="154">
        <v>4504.1499999999996</v>
      </c>
      <c r="F258" s="154">
        <v>68126.105299999996</v>
      </c>
      <c r="G258" s="154">
        <v>78881.106</v>
      </c>
      <c r="H258" s="154">
        <v>67048.940100000007</v>
      </c>
      <c r="I258" s="154">
        <v>1077.1651999999999</v>
      </c>
      <c r="J258" s="154">
        <v>754.01564000000201</v>
      </c>
      <c r="K258" s="155">
        <v>1.01</v>
      </c>
      <c r="L258" s="23"/>
    </row>
    <row r="259" spans="1:12">
      <c r="A259" s="151" t="s">
        <v>577</v>
      </c>
      <c r="B259" s="154">
        <v>39994.3416</v>
      </c>
      <c r="C259" s="154">
        <v>12080.2</v>
      </c>
      <c r="D259" s="154">
        <v>-175.95</v>
      </c>
      <c r="E259" s="154">
        <v>2626.5</v>
      </c>
      <c r="F259" s="154">
        <v>54525.0916</v>
      </c>
      <c r="G259" s="154">
        <v>73726.775999999998</v>
      </c>
      <c r="H259" s="154">
        <v>62667.759599999998</v>
      </c>
      <c r="I259" s="154">
        <v>-8142.6679999999997</v>
      </c>
      <c r="J259" s="154">
        <v>-5699.8675999999996</v>
      </c>
      <c r="K259" s="155">
        <v>0.92300000000000004</v>
      </c>
      <c r="L259" s="23"/>
    </row>
    <row r="260" spans="1:12">
      <c r="A260" s="151" t="s">
        <v>578</v>
      </c>
      <c r="B260" s="154">
        <v>54162.6175</v>
      </c>
      <c r="C260" s="154">
        <v>8911.4</v>
      </c>
      <c r="D260" s="154">
        <v>-8190.6</v>
      </c>
      <c r="E260" s="154">
        <v>2440.1799999999998</v>
      </c>
      <c r="F260" s="154">
        <v>57323.597500000003</v>
      </c>
      <c r="G260" s="154">
        <v>66871.737999999998</v>
      </c>
      <c r="H260" s="154">
        <v>56840.977299999999</v>
      </c>
      <c r="I260" s="154">
        <v>482.62020000000501</v>
      </c>
      <c r="J260" s="154">
        <v>337.834140000003</v>
      </c>
      <c r="K260" s="155">
        <v>1.0049999999999999</v>
      </c>
      <c r="L260" s="23"/>
    </row>
    <row r="261" spans="1:12">
      <c r="A261" s="151" t="s">
        <v>579</v>
      </c>
      <c r="B261" s="154">
        <v>35434.420100000003</v>
      </c>
      <c r="C261" s="154">
        <v>14901.35</v>
      </c>
      <c r="D261" s="154">
        <v>-6567.95</v>
      </c>
      <c r="E261" s="154">
        <v>1880.71</v>
      </c>
      <c r="F261" s="154">
        <v>45648.530100000004</v>
      </c>
      <c r="G261" s="154">
        <v>50586.078999999998</v>
      </c>
      <c r="H261" s="154">
        <v>42998.167150000001</v>
      </c>
      <c r="I261" s="154">
        <v>2650.3629500000102</v>
      </c>
      <c r="J261" s="154">
        <v>1855.2540650000101</v>
      </c>
      <c r="K261" s="155">
        <v>1.0369999999999999</v>
      </c>
      <c r="L261" s="23"/>
    </row>
    <row r="262" spans="1:12">
      <c r="A262" s="151" t="s">
        <v>580</v>
      </c>
      <c r="B262" s="154">
        <v>19781.821100000001</v>
      </c>
      <c r="C262" s="154">
        <v>3215.55</v>
      </c>
      <c r="D262" s="154">
        <v>-168.3</v>
      </c>
      <c r="E262" s="154">
        <v>2709.63</v>
      </c>
      <c r="F262" s="154">
        <v>25538.701099999998</v>
      </c>
      <c r="G262" s="154">
        <v>29181.07</v>
      </c>
      <c r="H262" s="154">
        <v>24803.909500000002</v>
      </c>
      <c r="I262" s="154">
        <v>734.791600000004</v>
      </c>
      <c r="J262" s="154">
        <v>514.35412000000304</v>
      </c>
      <c r="K262" s="155">
        <v>1.018</v>
      </c>
      <c r="L262" s="23"/>
    </row>
    <row r="263" spans="1:12" ht="18.75" customHeight="1">
      <c r="A263" s="145" t="s">
        <v>581</v>
      </c>
      <c r="B263" s="154"/>
      <c r="C263" s="154"/>
      <c r="D263" s="154"/>
      <c r="E263" s="154"/>
      <c r="F263" s="154"/>
      <c r="G263" s="154"/>
      <c r="H263" s="154"/>
      <c r="I263" s="154"/>
      <c r="J263" s="154"/>
      <c r="K263" s="155"/>
      <c r="L263" s="23"/>
    </row>
    <row r="264" spans="1:12">
      <c r="A264" s="151" t="s">
        <v>582</v>
      </c>
      <c r="B264" s="154">
        <v>129886.22040000001</v>
      </c>
      <c r="C264" s="154">
        <v>24382.25</v>
      </c>
      <c r="D264" s="154">
        <v>-15434.3</v>
      </c>
      <c r="E264" s="154">
        <v>9712.1</v>
      </c>
      <c r="F264" s="154">
        <v>148546.27040000001</v>
      </c>
      <c r="G264" s="154">
        <v>219193.79199999999</v>
      </c>
      <c r="H264" s="154">
        <v>186314.72320000001</v>
      </c>
      <c r="I264" s="154">
        <v>-37768.452799999999</v>
      </c>
      <c r="J264" s="154">
        <v>-26437.916959999999</v>
      </c>
      <c r="K264" s="155">
        <v>0.879</v>
      </c>
      <c r="L264" s="23"/>
    </row>
    <row r="265" spans="1:12">
      <c r="A265" s="151" t="s">
        <v>583</v>
      </c>
      <c r="B265" s="154">
        <v>465905.46269999997</v>
      </c>
      <c r="C265" s="154">
        <v>161084.35</v>
      </c>
      <c r="D265" s="154">
        <v>-48172.9</v>
      </c>
      <c r="E265" s="154">
        <v>23711.94</v>
      </c>
      <c r="F265" s="154">
        <v>602528.85270000005</v>
      </c>
      <c r="G265" s="154">
        <v>687765.22499999998</v>
      </c>
      <c r="H265" s="154">
        <v>584600.44125000003</v>
      </c>
      <c r="I265" s="154">
        <v>17928.41145</v>
      </c>
      <c r="J265" s="154">
        <v>12549.888015</v>
      </c>
      <c r="K265" s="155">
        <v>1.018</v>
      </c>
      <c r="L265" s="23"/>
    </row>
    <row r="266" spans="1:12">
      <c r="A266" s="151" t="s">
        <v>584</v>
      </c>
      <c r="B266" s="154">
        <v>68914.794599999994</v>
      </c>
      <c r="C266" s="154">
        <v>14317.4</v>
      </c>
      <c r="D266" s="154">
        <v>-22480.799999999999</v>
      </c>
      <c r="E266" s="154">
        <v>1565.19</v>
      </c>
      <c r="F266" s="154">
        <v>62316.584600000002</v>
      </c>
      <c r="G266" s="154">
        <v>57079.237999999998</v>
      </c>
      <c r="H266" s="154">
        <v>48517.352299999999</v>
      </c>
      <c r="I266" s="154">
        <v>13799.2323</v>
      </c>
      <c r="J266" s="154">
        <v>9659.4626100000005</v>
      </c>
      <c r="K266" s="155">
        <v>1.169</v>
      </c>
      <c r="L266" s="23"/>
    </row>
    <row r="267" spans="1:12">
      <c r="A267" s="151" t="s">
        <v>585</v>
      </c>
      <c r="B267" s="154">
        <v>252924.60939999999</v>
      </c>
      <c r="C267" s="154">
        <v>62456.3</v>
      </c>
      <c r="D267" s="154">
        <v>-45194.5</v>
      </c>
      <c r="E267" s="154">
        <v>9135.1200000000008</v>
      </c>
      <c r="F267" s="154">
        <v>279321.5294</v>
      </c>
      <c r="G267" s="154">
        <v>313493.25400000002</v>
      </c>
      <c r="H267" s="154">
        <v>266469.2659</v>
      </c>
      <c r="I267" s="154">
        <v>12852.263499999999</v>
      </c>
      <c r="J267" s="154">
        <v>8996.5844500000003</v>
      </c>
      <c r="K267" s="155">
        <v>1.0289999999999999</v>
      </c>
      <c r="L267" s="23"/>
    </row>
    <row r="268" spans="1:12">
      <c r="A268" s="151" t="s">
        <v>586</v>
      </c>
      <c r="B268" s="154">
        <v>117030.2769</v>
      </c>
      <c r="C268" s="154">
        <v>25553.55</v>
      </c>
      <c r="D268" s="154">
        <v>-28837.95</v>
      </c>
      <c r="E268" s="154">
        <v>3517.13</v>
      </c>
      <c r="F268" s="154">
        <v>117263.00689999999</v>
      </c>
      <c r="G268" s="154">
        <v>154658.57800000001</v>
      </c>
      <c r="H268" s="154">
        <v>131459.79130000001</v>
      </c>
      <c r="I268" s="154">
        <v>-14196.7844</v>
      </c>
      <c r="J268" s="154">
        <v>-9937.7490800000105</v>
      </c>
      <c r="K268" s="155">
        <v>0.93600000000000005</v>
      </c>
      <c r="L268" s="23"/>
    </row>
    <row r="269" spans="1:12">
      <c r="A269" s="151" t="s">
        <v>587</v>
      </c>
      <c r="B269" s="154">
        <v>30151.848600000001</v>
      </c>
      <c r="C269" s="154">
        <v>17374.849999999999</v>
      </c>
      <c r="D269" s="154">
        <v>-993.65</v>
      </c>
      <c r="E269" s="154">
        <v>6400.5</v>
      </c>
      <c r="F269" s="154">
        <v>52933.548600000002</v>
      </c>
      <c r="G269" s="154">
        <v>57028.591999999997</v>
      </c>
      <c r="H269" s="154">
        <v>48474.303200000002</v>
      </c>
      <c r="I269" s="154">
        <v>4459.2454000000098</v>
      </c>
      <c r="J269" s="154">
        <v>3121.4717799999999</v>
      </c>
      <c r="K269" s="155">
        <v>1.0549999999999999</v>
      </c>
      <c r="L269" s="23"/>
    </row>
    <row r="270" spans="1:12">
      <c r="A270" s="151" t="s">
        <v>588</v>
      </c>
      <c r="B270" s="154">
        <v>20631.657500000001</v>
      </c>
      <c r="C270" s="154">
        <v>8007.85</v>
      </c>
      <c r="D270" s="154">
        <v>-52.7</v>
      </c>
      <c r="E270" s="154">
        <v>4552.6000000000004</v>
      </c>
      <c r="F270" s="154">
        <v>33139.407500000001</v>
      </c>
      <c r="G270" s="154">
        <v>48158.95</v>
      </c>
      <c r="H270" s="154">
        <v>40935.107499999998</v>
      </c>
      <c r="I270" s="154">
        <v>-7795.7</v>
      </c>
      <c r="J270" s="154">
        <v>-5456.99</v>
      </c>
      <c r="K270" s="155">
        <v>0.88700000000000001</v>
      </c>
      <c r="L270" s="23"/>
    </row>
    <row r="271" spans="1:12">
      <c r="A271" s="151" t="s">
        <v>589</v>
      </c>
      <c r="B271" s="154">
        <v>53639.418899999997</v>
      </c>
      <c r="C271" s="154">
        <v>5964.45</v>
      </c>
      <c r="D271" s="154">
        <v>-2505.8000000000002</v>
      </c>
      <c r="E271" s="154">
        <v>2282.25</v>
      </c>
      <c r="F271" s="154">
        <v>59380.318899999998</v>
      </c>
      <c r="G271" s="154">
        <v>85971.762000000002</v>
      </c>
      <c r="H271" s="154">
        <v>73075.997700000007</v>
      </c>
      <c r="I271" s="154">
        <v>-13695.6788</v>
      </c>
      <c r="J271" s="154">
        <v>-9586.9751600000109</v>
      </c>
      <c r="K271" s="155">
        <v>0.88800000000000001</v>
      </c>
      <c r="L271" s="23"/>
    </row>
    <row r="272" spans="1:12">
      <c r="A272" s="151" t="s">
        <v>590</v>
      </c>
      <c r="B272" s="154">
        <v>152723.4057</v>
      </c>
      <c r="C272" s="154">
        <v>39140.800000000003</v>
      </c>
      <c r="D272" s="154">
        <v>-27594.400000000001</v>
      </c>
      <c r="E272" s="154">
        <v>9558.93</v>
      </c>
      <c r="F272" s="154">
        <v>173828.73569999999</v>
      </c>
      <c r="G272" s="154">
        <v>233021.67800000001</v>
      </c>
      <c r="H272" s="154">
        <v>198068.42629999999</v>
      </c>
      <c r="I272" s="154">
        <v>-24239.690600000002</v>
      </c>
      <c r="J272" s="154">
        <v>-16967.78342</v>
      </c>
      <c r="K272" s="155">
        <v>0.92700000000000005</v>
      </c>
      <c r="L272" s="23"/>
    </row>
    <row r="273" spans="1:12">
      <c r="A273" s="151" t="s">
        <v>591</v>
      </c>
      <c r="B273" s="154">
        <v>147572.35649999999</v>
      </c>
      <c r="C273" s="154">
        <v>27058.9</v>
      </c>
      <c r="D273" s="154">
        <v>-13648.45</v>
      </c>
      <c r="E273" s="154">
        <v>6402.71</v>
      </c>
      <c r="F273" s="154">
        <v>167385.5165</v>
      </c>
      <c r="G273" s="154">
        <v>201505.038</v>
      </c>
      <c r="H273" s="154">
        <v>171279.28229999999</v>
      </c>
      <c r="I273" s="154">
        <v>-3893.7658000000201</v>
      </c>
      <c r="J273" s="154">
        <v>-2725.6360600000198</v>
      </c>
      <c r="K273" s="155">
        <v>0.98599999999999999</v>
      </c>
      <c r="L273" s="23"/>
    </row>
    <row r="274" spans="1:12" ht="18.75" customHeight="1">
      <c r="A274" s="145" t="s">
        <v>592</v>
      </c>
      <c r="B274" s="154"/>
      <c r="C274" s="154"/>
      <c r="D274" s="154"/>
      <c r="E274" s="154"/>
      <c r="F274" s="154"/>
      <c r="G274" s="154"/>
      <c r="H274" s="154"/>
      <c r="I274" s="154"/>
      <c r="J274" s="154"/>
      <c r="K274" s="155"/>
      <c r="L274" s="23"/>
    </row>
    <row r="275" spans="1:12">
      <c r="A275" s="151" t="s">
        <v>593</v>
      </c>
      <c r="B275" s="154">
        <v>148073.8756</v>
      </c>
      <c r="C275" s="154">
        <v>39185</v>
      </c>
      <c r="D275" s="154">
        <v>-4470.1499999999996</v>
      </c>
      <c r="E275" s="154">
        <v>12782.3</v>
      </c>
      <c r="F275" s="154">
        <v>195571.02559999999</v>
      </c>
      <c r="G275" s="154">
        <v>237964.13699999999</v>
      </c>
      <c r="H275" s="154">
        <v>202269.51645</v>
      </c>
      <c r="I275" s="154">
        <v>-6698.4908500000001</v>
      </c>
      <c r="J275" s="154">
        <v>-4688.9435949999997</v>
      </c>
      <c r="K275" s="155">
        <v>0.98</v>
      </c>
      <c r="L275" s="23"/>
    </row>
    <row r="276" spans="1:12">
      <c r="A276" s="151" t="s">
        <v>594</v>
      </c>
      <c r="B276" s="154">
        <v>153895.54399999999</v>
      </c>
      <c r="C276" s="154">
        <v>14967.65</v>
      </c>
      <c r="D276" s="154">
        <v>-25457.5</v>
      </c>
      <c r="E276" s="154">
        <v>3843.7</v>
      </c>
      <c r="F276" s="154">
        <v>147249.394</v>
      </c>
      <c r="G276" s="154">
        <v>150604.75700000001</v>
      </c>
      <c r="H276" s="154">
        <v>128014.04345</v>
      </c>
      <c r="I276" s="154">
        <v>19235.350549999999</v>
      </c>
      <c r="J276" s="154">
        <v>13464.745385</v>
      </c>
      <c r="K276" s="155">
        <v>1.089</v>
      </c>
      <c r="L276" s="23"/>
    </row>
    <row r="277" spans="1:12">
      <c r="A277" s="151" t="s">
        <v>595</v>
      </c>
      <c r="B277" s="154">
        <v>88221.111999999994</v>
      </c>
      <c r="C277" s="154">
        <v>21828.85</v>
      </c>
      <c r="D277" s="154">
        <v>-425</v>
      </c>
      <c r="E277" s="154">
        <v>10363.200000000001</v>
      </c>
      <c r="F277" s="154">
        <v>119988.162</v>
      </c>
      <c r="G277" s="154">
        <v>162561.35699999999</v>
      </c>
      <c r="H277" s="154">
        <v>138177.15345000001</v>
      </c>
      <c r="I277" s="154">
        <v>-18188.991450000001</v>
      </c>
      <c r="J277" s="154">
        <v>-12732.294014999999</v>
      </c>
      <c r="K277" s="155">
        <v>0.92200000000000004</v>
      </c>
      <c r="L277" s="23"/>
    </row>
    <row r="278" spans="1:12">
      <c r="A278" s="151" t="s">
        <v>596</v>
      </c>
      <c r="B278" s="154">
        <v>483514.99790000002</v>
      </c>
      <c r="C278" s="154">
        <v>108459.15</v>
      </c>
      <c r="D278" s="154">
        <v>-41060.1</v>
      </c>
      <c r="E278" s="154">
        <v>32039.56</v>
      </c>
      <c r="F278" s="154">
        <v>582953.60789999994</v>
      </c>
      <c r="G278" s="154">
        <v>656403.66299999994</v>
      </c>
      <c r="H278" s="154">
        <v>557943.11355000001</v>
      </c>
      <c r="I278" s="154">
        <v>25010.494350000201</v>
      </c>
      <c r="J278" s="154">
        <v>17507.3460450001</v>
      </c>
      <c r="K278" s="155">
        <v>1.0269999999999999</v>
      </c>
      <c r="L278" s="23"/>
    </row>
    <row r="279" spans="1:12">
      <c r="A279" s="151" t="s">
        <v>597</v>
      </c>
      <c r="B279" s="154">
        <v>59852.763599999998</v>
      </c>
      <c r="C279" s="154">
        <v>15173.35</v>
      </c>
      <c r="D279" s="154">
        <v>-5631.25</v>
      </c>
      <c r="E279" s="154">
        <v>6041.8</v>
      </c>
      <c r="F279" s="154">
        <v>75436.6636</v>
      </c>
      <c r="G279" s="154">
        <v>115367.571</v>
      </c>
      <c r="H279" s="154">
        <v>98062.43535</v>
      </c>
      <c r="I279" s="154">
        <v>-22625.77175</v>
      </c>
      <c r="J279" s="154">
        <v>-15838.040225000001</v>
      </c>
      <c r="K279" s="155">
        <v>0.86299999999999999</v>
      </c>
      <c r="L279" s="23"/>
    </row>
    <row r="280" spans="1:12">
      <c r="A280" s="151" t="s">
        <v>598</v>
      </c>
      <c r="B280" s="154">
        <v>46308.857300000003</v>
      </c>
      <c r="C280" s="154">
        <v>10432.049999999999</v>
      </c>
      <c r="D280" s="154">
        <v>-8718.4500000000007</v>
      </c>
      <c r="E280" s="154">
        <v>2292.96</v>
      </c>
      <c r="F280" s="154">
        <v>50315.417300000001</v>
      </c>
      <c r="G280" s="154">
        <v>74924.395999999993</v>
      </c>
      <c r="H280" s="154">
        <v>63685.736599999997</v>
      </c>
      <c r="I280" s="154">
        <v>-13370.319299999999</v>
      </c>
      <c r="J280" s="154">
        <v>-9359.2235099999907</v>
      </c>
      <c r="K280" s="155">
        <v>0.875</v>
      </c>
      <c r="L280" s="23"/>
    </row>
    <row r="281" spans="1:12">
      <c r="A281" s="151" t="s">
        <v>599</v>
      </c>
      <c r="B281" s="154">
        <v>298239.10029999999</v>
      </c>
      <c r="C281" s="154">
        <v>65174.6</v>
      </c>
      <c r="D281" s="154">
        <v>-33142.35</v>
      </c>
      <c r="E281" s="154">
        <v>13513.47</v>
      </c>
      <c r="F281" s="154">
        <v>343784.82030000002</v>
      </c>
      <c r="G281" s="154">
        <v>453225.61099999998</v>
      </c>
      <c r="H281" s="154">
        <v>385241.76935000002</v>
      </c>
      <c r="I281" s="154">
        <v>-41456.949049999901</v>
      </c>
      <c r="J281" s="154">
        <v>-29019.864334999998</v>
      </c>
      <c r="K281" s="155">
        <v>0.93600000000000005</v>
      </c>
      <c r="L281" s="23"/>
    </row>
    <row r="282" spans="1:12" ht="18.75" customHeight="1">
      <c r="A282" s="145" t="s">
        <v>600</v>
      </c>
      <c r="B282" s="154"/>
      <c r="C282" s="154"/>
      <c r="D282" s="154"/>
      <c r="E282" s="154"/>
      <c r="F282" s="154"/>
      <c r="G282" s="154"/>
      <c r="H282" s="154"/>
      <c r="I282" s="154"/>
      <c r="J282" s="154"/>
      <c r="K282" s="155"/>
      <c r="L282" s="23"/>
    </row>
    <row r="283" spans="1:12">
      <c r="A283" s="151" t="s">
        <v>601</v>
      </c>
      <c r="B283" s="154">
        <v>45925.852800000001</v>
      </c>
      <c r="C283" s="154">
        <v>9473.25</v>
      </c>
      <c r="D283" s="154">
        <v>-6887.55</v>
      </c>
      <c r="E283" s="154">
        <v>2235.5</v>
      </c>
      <c r="F283" s="154">
        <v>50747.052799999998</v>
      </c>
      <c r="G283" s="154">
        <v>50691.063999999998</v>
      </c>
      <c r="H283" s="154">
        <v>43087.404399999999</v>
      </c>
      <c r="I283" s="154">
        <v>7659.6484</v>
      </c>
      <c r="J283" s="154">
        <v>5361.7538800000002</v>
      </c>
      <c r="K283" s="155">
        <v>1.1060000000000001</v>
      </c>
      <c r="L283" s="23"/>
    </row>
    <row r="284" spans="1:12">
      <c r="A284" s="151" t="s">
        <v>602</v>
      </c>
      <c r="B284" s="154">
        <v>25227.711500000001</v>
      </c>
      <c r="C284" s="154">
        <v>5122.95</v>
      </c>
      <c r="D284" s="154">
        <v>-2619.6999999999998</v>
      </c>
      <c r="E284" s="154">
        <v>1920.49</v>
      </c>
      <c r="F284" s="154">
        <v>29651.451499999999</v>
      </c>
      <c r="G284" s="154">
        <v>30832.741999999998</v>
      </c>
      <c r="H284" s="154">
        <v>26207.830699999999</v>
      </c>
      <c r="I284" s="154">
        <v>3443.6208000000001</v>
      </c>
      <c r="J284" s="154">
        <v>2410.5345600000001</v>
      </c>
      <c r="K284" s="155">
        <v>1.0780000000000001</v>
      </c>
      <c r="L284" s="23"/>
    </row>
    <row r="285" spans="1:12">
      <c r="A285" s="151" t="s">
        <v>603</v>
      </c>
      <c r="B285" s="154">
        <v>55967.797200000001</v>
      </c>
      <c r="C285" s="154">
        <v>7921.15</v>
      </c>
      <c r="D285" s="154">
        <v>-1676.2</v>
      </c>
      <c r="E285" s="154">
        <v>1505.52</v>
      </c>
      <c r="F285" s="154">
        <v>63718.267200000002</v>
      </c>
      <c r="G285" s="154">
        <v>56177.995999999999</v>
      </c>
      <c r="H285" s="154">
        <v>47751.296600000001</v>
      </c>
      <c r="I285" s="154">
        <v>15966.970600000001</v>
      </c>
      <c r="J285" s="154">
        <v>11176.879419999999</v>
      </c>
      <c r="K285" s="155">
        <v>1.1990000000000001</v>
      </c>
      <c r="L285" s="23"/>
    </row>
    <row r="286" spans="1:12">
      <c r="A286" s="151" t="s">
        <v>604</v>
      </c>
      <c r="B286" s="154">
        <v>94839.140700000004</v>
      </c>
      <c r="C286" s="154">
        <v>17940.95</v>
      </c>
      <c r="D286" s="154">
        <v>-6986.15</v>
      </c>
      <c r="E286" s="154">
        <v>1905.7</v>
      </c>
      <c r="F286" s="154">
        <v>107699.6407</v>
      </c>
      <c r="G286" s="154">
        <v>96777.581000000006</v>
      </c>
      <c r="H286" s="154">
        <v>82260.943849999996</v>
      </c>
      <c r="I286" s="154">
        <v>25438.69685</v>
      </c>
      <c r="J286" s="154">
        <v>17807.087794999999</v>
      </c>
      <c r="K286" s="155">
        <v>1.1839999999999999</v>
      </c>
      <c r="L286" s="23"/>
    </row>
    <row r="287" spans="1:12">
      <c r="A287" s="151" t="s">
        <v>605</v>
      </c>
      <c r="B287" s="154">
        <v>3249.0344</v>
      </c>
      <c r="C287" s="154">
        <v>206.55</v>
      </c>
      <c r="D287" s="154">
        <v>0</v>
      </c>
      <c r="E287" s="154">
        <v>802.4</v>
      </c>
      <c r="F287" s="154">
        <v>4257.9844000000003</v>
      </c>
      <c r="G287" s="154">
        <v>5843.2690000000002</v>
      </c>
      <c r="H287" s="154">
        <v>4966.7786500000002</v>
      </c>
      <c r="I287" s="154">
        <v>-708.79425000000003</v>
      </c>
      <c r="J287" s="154">
        <v>-496.15597500000001</v>
      </c>
      <c r="K287" s="155">
        <v>0.91500000000000004</v>
      </c>
      <c r="L287" s="23"/>
    </row>
    <row r="288" spans="1:12">
      <c r="A288" s="151" t="s">
        <v>606</v>
      </c>
      <c r="B288" s="154">
        <v>68515.891799999998</v>
      </c>
      <c r="C288" s="154">
        <v>16549.5</v>
      </c>
      <c r="D288" s="154">
        <v>-12781.45</v>
      </c>
      <c r="E288" s="154">
        <v>-970.87</v>
      </c>
      <c r="F288" s="154">
        <v>71313.071800000005</v>
      </c>
      <c r="G288" s="154">
        <v>81115.87</v>
      </c>
      <c r="H288" s="154">
        <v>68948.489499999996</v>
      </c>
      <c r="I288" s="154">
        <v>2364.58230000001</v>
      </c>
      <c r="J288" s="154">
        <v>1655.2076100000099</v>
      </c>
      <c r="K288" s="155">
        <v>1.02</v>
      </c>
      <c r="L288" s="23"/>
    </row>
    <row r="289" spans="1:12">
      <c r="A289" s="151" t="s">
        <v>607</v>
      </c>
      <c r="B289" s="154">
        <v>27109.492099999999</v>
      </c>
      <c r="C289" s="154">
        <v>16767.95</v>
      </c>
      <c r="D289" s="154">
        <v>-6153.15</v>
      </c>
      <c r="E289" s="154">
        <v>759.22</v>
      </c>
      <c r="F289" s="154">
        <v>38483.5121</v>
      </c>
      <c r="G289" s="154">
        <v>37152.902000000002</v>
      </c>
      <c r="H289" s="154">
        <v>31579.966700000001</v>
      </c>
      <c r="I289" s="154">
        <v>6903.5454</v>
      </c>
      <c r="J289" s="154">
        <v>4832.4817800000001</v>
      </c>
      <c r="K289" s="155">
        <v>1.1299999999999999</v>
      </c>
      <c r="L289" s="23"/>
    </row>
    <row r="290" spans="1:12">
      <c r="A290" s="151" t="s">
        <v>608</v>
      </c>
      <c r="B290" s="154">
        <v>645991.28799999994</v>
      </c>
      <c r="C290" s="154">
        <v>108278.1</v>
      </c>
      <c r="D290" s="154">
        <v>-25471.1</v>
      </c>
      <c r="E290" s="154">
        <v>21442.78</v>
      </c>
      <c r="F290" s="154">
        <v>750241.06799999997</v>
      </c>
      <c r="G290" s="154">
        <v>845004.17099999997</v>
      </c>
      <c r="H290" s="154">
        <v>718253.54535000003</v>
      </c>
      <c r="I290" s="154">
        <v>31987.522650000199</v>
      </c>
      <c r="J290" s="154">
        <v>22391.2658550001</v>
      </c>
      <c r="K290" s="155">
        <v>1.026</v>
      </c>
      <c r="L290" s="23"/>
    </row>
    <row r="291" spans="1:12" ht="18.75" customHeight="1">
      <c r="A291" s="145" t="s">
        <v>609</v>
      </c>
      <c r="B291" s="154"/>
      <c r="C291" s="154"/>
      <c r="D291" s="154"/>
      <c r="E291" s="154"/>
      <c r="F291" s="154"/>
      <c r="G291" s="154"/>
      <c r="H291" s="154"/>
      <c r="I291" s="154"/>
      <c r="J291" s="154"/>
      <c r="K291" s="155"/>
      <c r="L291" s="23"/>
    </row>
    <row r="292" spans="1:12">
      <c r="A292" s="151" t="s">
        <v>610</v>
      </c>
      <c r="B292" s="154">
        <v>779.01670000000001</v>
      </c>
      <c r="C292" s="154">
        <v>1326.85</v>
      </c>
      <c r="D292" s="154">
        <v>0</v>
      </c>
      <c r="E292" s="154">
        <v>0</v>
      </c>
      <c r="F292" s="154">
        <v>2105.8667</v>
      </c>
      <c r="G292" s="154">
        <v>4410.6890000000003</v>
      </c>
      <c r="H292" s="154">
        <v>3749.08565</v>
      </c>
      <c r="I292" s="154">
        <v>-1643.2189499999999</v>
      </c>
      <c r="J292" s="154">
        <v>-1150.2532650000001</v>
      </c>
      <c r="K292" s="155">
        <v>0.73899999999999999</v>
      </c>
      <c r="L292" s="23"/>
    </row>
    <row r="293" spans="1:12">
      <c r="A293" s="151" t="s">
        <v>611</v>
      </c>
      <c r="B293" s="154">
        <v>9284.6072000000004</v>
      </c>
      <c r="C293" s="154">
        <v>1834.3</v>
      </c>
      <c r="D293" s="154">
        <v>-1.7</v>
      </c>
      <c r="E293" s="154">
        <v>915.96</v>
      </c>
      <c r="F293" s="154">
        <v>12033.1672</v>
      </c>
      <c r="G293" s="154">
        <v>13107.441000000001</v>
      </c>
      <c r="H293" s="154">
        <v>11141.324850000001</v>
      </c>
      <c r="I293" s="154">
        <v>891.84234999999899</v>
      </c>
      <c r="J293" s="154">
        <v>624.28964499999904</v>
      </c>
      <c r="K293" s="155">
        <v>1.048</v>
      </c>
      <c r="L293" s="23"/>
    </row>
    <row r="294" spans="1:12">
      <c r="A294" s="151" t="s">
        <v>612</v>
      </c>
      <c r="B294" s="154">
        <v>114674.4379</v>
      </c>
      <c r="C294" s="154">
        <v>21403</v>
      </c>
      <c r="D294" s="154">
        <v>-11964.6</v>
      </c>
      <c r="E294" s="154">
        <v>2787.15</v>
      </c>
      <c r="F294" s="154">
        <v>126899.98789999999</v>
      </c>
      <c r="G294" s="154">
        <v>137699.777</v>
      </c>
      <c r="H294" s="154">
        <v>117044.81045</v>
      </c>
      <c r="I294" s="154">
        <v>9855.1774499999992</v>
      </c>
      <c r="J294" s="154">
        <v>6898.6242149999998</v>
      </c>
      <c r="K294" s="155">
        <v>1.05</v>
      </c>
      <c r="L294" s="23"/>
    </row>
    <row r="295" spans="1:12">
      <c r="A295" s="151" t="s">
        <v>613</v>
      </c>
      <c r="B295" s="154">
        <v>6564.5526</v>
      </c>
      <c r="C295" s="154">
        <v>4070.65</v>
      </c>
      <c r="D295" s="154">
        <v>-1801.15</v>
      </c>
      <c r="E295" s="154">
        <v>218.11</v>
      </c>
      <c r="F295" s="154">
        <v>9052.1625999999997</v>
      </c>
      <c r="G295" s="154">
        <v>13796.905000000001</v>
      </c>
      <c r="H295" s="154">
        <v>11727.36925</v>
      </c>
      <c r="I295" s="154">
        <v>-2675.2066500000001</v>
      </c>
      <c r="J295" s="154">
        <v>-1872.6446550000001</v>
      </c>
      <c r="K295" s="155">
        <v>0.86399999999999999</v>
      </c>
      <c r="L295" s="23"/>
    </row>
    <row r="296" spans="1:12">
      <c r="A296" s="151" t="s">
        <v>614</v>
      </c>
      <c r="B296" s="154">
        <v>34302.750200000002</v>
      </c>
      <c r="C296" s="154">
        <v>12648.85</v>
      </c>
      <c r="D296" s="154">
        <v>-154.69999999999999</v>
      </c>
      <c r="E296" s="154">
        <v>1541.9</v>
      </c>
      <c r="F296" s="154">
        <v>48338.800199999998</v>
      </c>
      <c r="G296" s="154">
        <v>46491.794000000002</v>
      </c>
      <c r="H296" s="154">
        <v>39518.024899999997</v>
      </c>
      <c r="I296" s="154">
        <v>8820.7752999999993</v>
      </c>
      <c r="J296" s="154">
        <v>6174.5427099999997</v>
      </c>
      <c r="K296" s="155">
        <v>1.133</v>
      </c>
      <c r="L296" s="23"/>
    </row>
    <row r="297" spans="1:12">
      <c r="A297" s="151" t="s">
        <v>615</v>
      </c>
      <c r="B297" s="154">
        <v>24240.571599999999</v>
      </c>
      <c r="C297" s="154">
        <v>2037.45</v>
      </c>
      <c r="D297" s="154">
        <v>-2026.4</v>
      </c>
      <c r="E297" s="154">
        <v>2201.33</v>
      </c>
      <c r="F297" s="154">
        <v>26452.9516</v>
      </c>
      <c r="G297" s="154">
        <v>30956.367999999999</v>
      </c>
      <c r="H297" s="154">
        <v>26312.912799999998</v>
      </c>
      <c r="I297" s="154">
        <v>140.038800000002</v>
      </c>
      <c r="J297" s="154">
        <v>98.027160000001501</v>
      </c>
      <c r="K297" s="155">
        <v>1.0029999999999999</v>
      </c>
      <c r="L297" s="23"/>
    </row>
    <row r="298" spans="1:12">
      <c r="A298" s="151" t="s">
        <v>616</v>
      </c>
      <c r="B298" s="154">
        <v>33438.460800000001</v>
      </c>
      <c r="C298" s="154">
        <v>4068.95</v>
      </c>
      <c r="D298" s="154">
        <v>-6624.05</v>
      </c>
      <c r="E298" s="154">
        <v>-178.16</v>
      </c>
      <c r="F298" s="154">
        <v>30705.200799999999</v>
      </c>
      <c r="G298" s="154">
        <v>31029.89</v>
      </c>
      <c r="H298" s="154">
        <v>26375.406500000001</v>
      </c>
      <c r="I298" s="154">
        <v>4329.7942999999996</v>
      </c>
      <c r="J298" s="154">
        <v>3030.85601</v>
      </c>
      <c r="K298" s="155">
        <v>1.0980000000000001</v>
      </c>
      <c r="L298" s="23"/>
    </row>
    <row r="299" spans="1:12">
      <c r="A299" s="151" t="s">
        <v>617</v>
      </c>
      <c r="B299" s="154">
        <v>576989.77540000004</v>
      </c>
      <c r="C299" s="154">
        <v>59576.5</v>
      </c>
      <c r="D299" s="154">
        <v>-60007.45</v>
      </c>
      <c r="E299" s="154">
        <v>14079.91</v>
      </c>
      <c r="F299" s="154">
        <v>590638.73540000001</v>
      </c>
      <c r="G299" s="154">
        <v>673996.47100000002</v>
      </c>
      <c r="H299" s="154">
        <v>572897.00034999999</v>
      </c>
      <c r="I299" s="154">
        <v>17741.735050000101</v>
      </c>
      <c r="J299" s="154">
        <v>12419.214535000099</v>
      </c>
      <c r="K299" s="155">
        <v>1.018</v>
      </c>
      <c r="L299" s="23"/>
    </row>
    <row r="300" spans="1:12" ht="12.75" customHeight="1">
      <c r="A300" s="151" t="s">
        <v>618</v>
      </c>
      <c r="B300" s="154">
        <v>5804.3248000000003</v>
      </c>
      <c r="C300" s="154">
        <v>5657.6</v>
      </c>
      <c r="D300" s="154">
        <v>0</v>
      </c>
      <c r="E300" s="154">
        <v>0</v>
      </c>
      <c r="F300" s="154">
        <v>11461.924800000001</v>
      </c>
      <c r="G300" s="154">
        <v>11281.048000000001</v>
      </c>
      <c r="H300" s="154">
        <v>9588.8907999999992</v>
      </c>
      <c r="I300" s="154">
        <v>1873.0340000000001</v>
      </c>
      <c r="J300" s="154">
        <v>1311.1238000000001</v>
      </c>
      <c r="K300" s="155">
        <v>1.1160000000000001</v>
      </c>
      <c r="L300" s="23"/>
    </row>
    <row r="301" spans="1:12">
      <c r="A301" s="151" t="s">
        <v>619</v>
      </c>
      <c r="B301" s="154">
        <v>22834.294699999999</v>
      </c>
      <c r="C301" s="154">
        <v>6711.6</v>
      </c>
      <c r="D301" s="154">
        <v>-3467.15</v>
      </c>
      <c r="E301" s="154">
        <v>739.5</v>
      </c>
      <c r="F301" s="154">
        <v>26818.244699999999</v>
      </c>
      <c r="G301" s="154">
        <v>29813.902999999998</v>
      </c>
      <c r="H301" s="154">
        <v>25341.81755</v>
      </c>
      <c r="I301" s="154">
        <v>1476.42715</v>
      </c>
      <c r="J301" s="154">
        <v>1033.4990049999999</v>
      </c>
      <c r="K301" s="155">
        <v>1.0349999999999999</v>
      </c>
    </row>
    <row r="302" spans="1:12">
      <c r="A302" s="151" t="s">
        <v>620</v>
      </c>
      <c r="B302" s="154">
        <v>805062.45129999996</v>
      </c>
      <c r="C302" s="154">
        <v>211332.1</v>
      </c>
      <c r="D302" s="154">
        <v>-107817.4</v>
      </c>
      <c r="E302" s="154">
        <v>26725.87</v>
      </c>
      <c r="F302" s="154">
        <v>935303.02130000002</v>
      </c>
      <c r="G302" s="154">
        <v>1053364.1939999999</v>
      </c>
      <c r="H302" s="154">
        <v>895359.5649</v>
      </c>
      <c r="I302" s="154">
        <v>39943.456399999901</v>
      </c>
      <c r="J302" s="154">
        <v>27960.419479999899</v>
      </c>
      <c r="K302" s="155">
        <v>1.0269999999999999</v>
      </c>
    </row>
    <row r="303" spans="1:12">
      <c r="A303" s="151" t="s">
        <v>621</v>
      </c>
      <c r="B303" s="154">
        <v>63325.819499999998</v>
      </c>
      <c r="C303" s="154">
        <v>1898.05</v>
      </c>
      <c r="D303" s="154">
        <v>-10928.45</v>
      </c>
      <c r="E303" s="154">
        <v>2169.37</v>
      </c>
      <c r="F303" s="154">
        <v>56464.789499999999</v>
      </c>
      <c r="G303" s="154">
        <v>52709.411999999997</v>
      </c>
      <c r="H303" s="154">
        <v>44803.000200000002</v>
      </c>
      <c r="I303" s="154">
        <v>11661.7893</v>
      </c>
      <c r="J303" s="154">
        <v>8163.2525100000103</v>
      </c>
      <c r="K303" s="155">
        <v>1.155</v>
      </c>
    </row>
    <row r="304" spans="1:12">
      <c r="A304" s="151" t="s">
        <v>622</v>
      </c>
      <c r="B304" s="154">
        <v>26404.185700000002</v>
      </c>
      <c r="C304" s="154">
        <v>10636.9</v>
      </c>
      <c r="D304" s="154">
        <v>-311.10000000000002</v>
      </c>
      <c r="E304" s="154">
        <v>1335.35</v>
      </c>
      <c r="F304" s="154">
        <v>38065.335700000003</v>
      </c>
      <c r="G304" s="154">
        <v>31817.917000000001</v>
      </c>
      <c r="H304" s="154">
        <v>27045.229449999999</v>
      </c>
      <c r="I304" s="154">
        <v>11020.106250000001</v>
      </c>
      <c r="J304" s="154">
        <v>7714.0743750000001</v>
      </c>
      <c r="K304" s="155">
        <v>1.242</v>
      </c>
    </row>
    <row r="305" spans="1:12">
      <c r="A305" s="151" t="s">
        <v>623</v>
      </c>
      <c r="B305" s="154">
        <v>98346.883799999996</v>
      </c>
      <c r="C305" s="154">
        <v>11396.8</v>
      </c>
      <c r="D305" s="154">
        <v>-21968.25</v>
      </c>
      <c r="E305" s="154">
        <v>868.87</v>
      </c>
      <c r="F305" s="154">
        <v>88644.303799999994</v>
      </c>
      <c r="G305" s="154">
        <v>91916.048999999999</v>
      </c>
      <c r="H305" s="154">
        <v>78128.641650000005</v>
      </c>
      <c r="I305" s="154">
        <v>10515.66215</v>
      </c>
      <c r="J305" s="154">
        <v>7360.9635049999997</v>
      </c>
      <c r="K305" s="155">
        <v>1.08</v>
      </c>
    </row>
    <row r="306" spans="1:12">
      <c r="A306" s="151" t="s">
        <v>624</v>
      </c>
      <c r="B306" s="154">
        <v>15820.2538</v>
      </c>
      <c r="C306" s="154">
        <v>4024.75</v>
      </c>
      <c r="D306" s="154">
        <v>-8.5</v>
      </c>
      <c r="E306" s="154">
        <v>1157.7</v>
      </c>
      <c r="F306" s="154">
        <v>20994.203799999999</v>
      </c>
      <c r="G306" s="154">
        <v>13394.218000000001</v>
      </c>
      <c r="H306" s="154">
        <v>11385.085300000001</v>
      </c>
      <c r="I306" s="154">
        <v>9609.1185000000005</v>
      </c>
      <c r="J306" s="154">
        <v>6726.3829500000002</v>
      </c>
      <c r="K306" s="155">
        <v>1.502</v>
      </c>
    </row>
    <row r="307" spans="1:12" ht="18.75" customHeight="1">
      <c r="A307" s="145" t="s">
        <v>625</v>
      </c>
      <c r="B307" s="154"/>
      <c r="C307" s="154"/>
      <c r="D307" s="154"/>
      <c r="E307" s="154"/>
      <c r="F307" s="154"/>
      <c r="G307" s="154"/>
      <c r="H307" s="154"/>
      <c r="I307" s="154"/>
      <c r="J307" s="154"/>
      <c r="K307" s="155"/>
      <c r="L307" s="23"/>
    </row>
    <row r="308" spans="1:12">
      <c r="A308" s="151" t="s">
        <v>626</v>
      </c>
      <c r="B308" s="154">
        <v>19005.695</v>
      </c>
      <c r="C308" s="154">
        <v>3020.9</v>
      </c>
      <c r="D308" s="154">
        <v>-5615.1</v>
      </c>
      <c r="E308" s="154">
        <v>1290.6400000000001</v>
      </c>
      <c r="F308" s="154">
        <v>17702.134999999998</v>
      </c>
      <c r="G308" s="154">
        <v>12862.799000000001</v>
      </c>
      <c r="H308" s="154">
        <v>10933.379150000001</v>
      </c>
      <c r="I308" s="154">
        <v>6768.7558499999996</v>
      </c>
      <c r="J308" s="154">
        <v>4738.1290950000002</v>
      </c>
      <c r="K308" s="155">
        <v>1.3680000000000001</v>
      </c>
    </row>
    <row r="309" spans="1:12">
      <c r="A309" s="151" t="s">
        <v>627</v>
      </c>
      <c r="B309" s="154">
        <v>45915.735699999997</v>
      </c>
      <c r="C309" s="154">
        <v>2585.6999999999998</v>
      </c>
      <c r="D309" s="154">
        <v>-8118.35</v>
      </c>
      <c r="E309" s="154">
        <v>615.74</v>
      </c>
      <c r="F309" s="154">
        <v>40998.825700000001</v>
      </c>
      <c r="G309" s="154">
        <v>43270.53</v>
      </c>
      <c r="H309" s="154">
        <v>36779.950499999999</v>
      </c>
      <c r="I309" s="154">
        <v>4218.8751999999904</v>
      </c>
      <c r="J309" s="154">
        <v>2953.2126400000002</v>
      </c>
      <c r="K309" s="155">
        <v>1.0680000000000001</v>
      </c>
    </row>
    <row r="310" spans="1:12">
      <c r="A310" s="151" t="s">
        <v>628</v>
      </c>
      <c r="B310" s="154">
        <v>208220.03510000001</v>
      </c>
      <c r="C310" s="154">
        <v>21982.7</v>
      </c>
      <c r="D310" s="154">
        <v>-22564.1</v>
      </c>
      <c r="E310" s="154">
        <v>19461.939999999999</v>
      </c>
      <c r="F310" s="154">
        <v>227100.57509999999</v>
      </c>
      <c r="G310" s="154">
        <v>262058.07</v>
      </c>
      <c r="H310" s="154">
        <v>222749.35949999999</v>
      </c>
      <c r="I310" s="154">
        <v>4351.2156000000296</v>
      </c>
      <c r="J310" s="154">
        <v>3045.8509200000199</v>
      </c>
      <c r="K310" s="155">
        <v>1.012</v>
      </c>
    </row>
    <row r="311" spans="1:12">
      <c r="A311" s="151" t="s">
        <v>629</v>
      </c>
      <c r="B311" s="154">
        <v>121723.166</v>
      </c>
      <c r="C311" s="154">
        <v>12217.9</v>
      </c>
      <c r="D311" s="154">
        <v>-16673.599999999999</v>
      </c>
      <c r="E311" s="154">
        <v>4447.37</v>
      </c>
      <c r="F311" s="154">
        <v>121714.836</v>
      </c>
      <c r="G311" s="154">
        <v>97173.842000000004</v>
      </c>
      <c r="H311" s="154">
        <v>82597.765700000004</v>
      </c>
      <c r="I311" s="154">
        <v>39117.070299999999</v>
      </c>
      <c r="J311" s="154">
        <v>27381.949209999999</v>
      </c>
      <c r="K311" s="155">
        <v>1.282</v>
      </c>
    </row>
    <row r="312" spans="1:12">
      <c r="A312" s="151" t="s">
        <v>630</v>
      </c>
      <c r="B312" s="154">
        <v>72567.0677</v>
      </c>
      <c r="C312" s="154">
        <v>5068.55</v>
      </c>
      <c r="D312" s="154">
        <v>-22999.3</v>
      </c>
      <c r="E312" s="154">
        <v>1986.96</v>
      </c>
      <c r="F312" s="154">
        <v>56623.277699999999</v>
      </c>
      <c r="G312" s="154">
        <v>96808.595000000001</v>
      </c>
      <c r="H312" s="154">
        <v>82287.30575</v>
      </c>
      <c r="I312" s="154">
        <v>-25664.028050000001</v>
      </c>
      <c r="J312" s="154">
        <v>-17964.819635</v>
      </c>
      <c r="K312" s="155">
        <v>0.81399999999999995</v>
      </c>
    </row>
    <row r="313" spans="1:12">
      <c r="A313" s="151" t="s">
        <v>631</v>
      </c>
      <c r="B313" s="154">
        <v>19083.7412</v>
      </c>
      <c r="C313" s="154">
        <v>2218.5</v>
      </c>
      <c r="D313" s="154">
        <v>-2046.8</v>
      </c>
      <c r="E313" s="154">
        <v>514.59</v>
      </c>
      <c r="F313" s="154">
        <v>19770.031200000001</v>
      </c>
      <c r="G313" s="154">
        <v>19674.399000000001</v>
      </c>
      <c r="H313" s="154">
        <v>16723.239150000001</v>
      </c>
      <c r="I313" s="154">
        <v>3046.79205</v>
      </c>
      <c r="J313" s="154">
        <v>2132.7544349999998</v>
      </c>
      <c r="K313" s="155">
        <v>1.1080000000000001</v>
      </c>
    </row>
    <row r="314" spans="1:12">
      <c r="A314" s="151" t="s">
        <v>632</v>
      </c>
      <c r="B314" s="154">
        <v>75015.405899999998</v>
      </c>
      <c r="C314" s="154">
        <v>8033.35</v>
      </c>
      <c r="D314" s="154">
        <v>-12602.1</v>
      </c>
      <c r="E314" s="154">
        <v>4751.5</v>
      </c>
      <c r="F314" s="154">
        <v>75198.155899999998</v>
      </c>
      <c r="G314" s="154">
        <v>129315.727</v>
      </c>
      <c r="H314" s="154">
        <v>109918.36795</v>
      </c>
      <c r="I314" s="154">
        <v>-34720.212050000002</v>
      </c>
      <c r="J314" s="154">
        <v>-24304.148434999999</v>
      </c>
      <c r="K314" s="155">
        <v>0.81200000000000006</v>
      </c>
    </row>
    <row r="315" spans="1:12">
      <c r="A315" s="151" t="s">
        <v>633</v>
      </c>
      <c r="B315" s="154">
        <v>113951.7879</v>
      </c>
      <c r="C315" s="154">
        <v>30220.9</v>
      </c>
      <c r="D315" s="154">
        <v>-26441.8</v>
      </c>
      <c r="E315" s="154">
        <v>5161.54</v>
      </c>
      <c r="F315" s="154">
        <v>122892.4279</v>
      </c>
      <c r="G315" s="154">
        <v>136224.89199999999</v>
      </c>
      <c r="H315" s="154">
        <v>115791.15820000001</v>
      </c>
      <c r="I315" s="154">
        <v>7101.2696999999898</v>
      </c>
      <c r="J315" s="154">
        <v>4970.88878999999</v>
      </c>
      <c r="K315" s="155">
        <v>1.036</v>
      </c>
    </row>
    <row r="316" spans="1:12">
      <c r="A316" s="151" t="s">
        <v>634</v>
      </c>
      <c r="B316" s="154">
        <v>419346.56849999999</v>
      </c>
      <c r="C316" s="154">
        <v>77809</v>
      </c>
      <c r="D316" s="154">
        <v>-47013.5</v>
      </c>
      <c r="E316" s="154">
        <v>28302.959999999999</v>
      </c>
      <c r="F316" s="154">
        <v>478445.02850000001</v>
      </c>
      <c r="G316" s="154">
        <v>581938.62699999998</v>
      </c>
      <c r="H316" s="154">
        <v>494647.83295000001</v>
      </c>
      <c r="I316" s="154">
        <v>-16202.8044499999</v>
      </c>
      <c r="J316" s="154">
        <v>-11341.963115</v>
      </c>
      <c r="K316" s="155">
        <v>0.98099999999999998</v>
      </c>
    </row>
    <row r="317" spans="1:12">
      <c r="A317" s="151" t="s">
        <v>635</v>
      </c>
      <c r="B317" s="154">
        <v>36859.4859</v>
      </c>
      <c r="C317" s="154">
        <v>2544.9</v>
      </c>
      <c r="D317" s="154">
        <v>-11418.05</v>
      </c>
      <c r="E317" s="154">
        <v>3224.9</v>
      </c>
      <c r="F317" s="154">
        <v>31211.2359</v>
      </c>
      <c r="G317" s="154">
        <v>44423</v>
      </c>
      <c r="H317" s="154">
        <v>37759.550000000003</v>
      </c>
      <c r="I317" s="154">
        <v>-6548.3140999999896</v>
      </c>
      <c r="J317" s="154">
        <v>-4583.8198699999903</v>
      </c>
      <c r="K317" s="155">
        <v>0.89700000000000002</v>
      </c>
    </row>
    <row r="318" spans="1:12">
      <c r="A318" s="151" t="s">
        <v>636</v>
      </c>
      <c r="B318" s="154">
        <v>281915.88209999999</v>
      </c>
      <c r="C318" s="154">
        <v>33382.9</v>
      </c>
      <c r="D318" s="154">
        <v>-78771.199999999997</v>
      </c>
      <c r="E318" s="154">
        <v>9622.34</v>
      </c>
      <c r="F318" s="154">
        <v>246149.9221</v>
      </c>
      <c r="G318" s="154">
        <v>318344.68</v>
      </c>
      <c r="H318" s="154">
        <v>270592.978</v>
      </c>
      <c r="I318" s="154">
        <v>-24443.055899999999</v>
      </c>
      <c r="J318" s="154">
        <v>-17110.13913</v>
      </c>
      <c r="K318" s="155">
        <v>0.94599999999999995</v>
      </c>
    </row>
    <row r="319" spans="1:12">
      <c r="A319" s="151" t="s">
        <v>637</v>
      </c>
      <c r="B319" s="154">
        <v>75605.088300000003</v>
      </c>
      <c r="C319" s="154">
        <v>6784.7</v>
      </c>
      <c r="D319" s="154">
        <v>-24509.75</v>
      </c>
      <c r="E319" s="154">
        <v>1320.56</v>
      </c>
      <c r="F319" s="154">
        <v>59200.598299999998</v>
      </c>
      <c r="G319" s="154">
        <v>66753.937000000005</v>
      </c>
      <c r="H319" s="154">
        <v>56740.846449999997</v>
      </c>
      <c r="I319" s="154">
        <v>2459.7518499999901</v>
      </c>
      <c r="J319" s="154">
        <v>1721.8262950000001</v>
      </c>
      <c r="K319" s="155">
        <v>1.026</v>
      </c>
    </row>
    <row r="320" spans="1:12">
      <c r="A320" s="152" t="s">
        <v>638</v>
      </c>
      <c r="B320" s="154">
        <v>21662.1564</v>
      </c>
      <c r="C320" s="154">
        <v>3485</v>
      </c>
      <c r="D320" s="154">
        <v>-5502.05</v>
      </c>
      <c r="E320" s="154">
        <v>1203.43</v>
      </c>
      <c r="F320" s="154">
        <v>20848.536400000001</v>
      </c>
      <c r="G320" s="154">
        <v>24233.830999999998</v>
      </c>
      <c r="H320" s="154">
        <v>20598.75635</v>
      </c>
      <c r="I320" s="154">
        <v>249.78005000000101</v>
      </c>
      <c r="J320" s="154">
        <v>174.846035000001</v>
      </c>
      <c r="K320" s="155">
        <v>1.0069999999999999</v>
      </c>
    </row>
    <row r="321" spans="1:11" ht="13.8" thickBot="1">
      <c r="A321" s="153" t="s">
        <v>639</v>
      </c>
      <c r="B321" s="156">
        <v>26316.022400000002</v>
      </c>
      <c r="C321" s="156">
        <v>3303.1</v>
      </c>
      <c r="D321" s="156">
        <v>-2128.4</v>
      </c>
      <c r="E321" s="156">
        <v>1709.18</v>
      </c>
      <c r="F321" s="156">
        <v>29199.902399999999</v>
      </c>
      <c r="G321" s="156">
        <v>43874.538999999997</v>
      </c>
      <c r="H321" s="156">
        <v>37293.35815</v>
      </c>
      <c r="I321" s="156">
        <v>-8093.4557500000001</v>
      </c>
      <c r="J321" s="156">
        <v>-5665.4190250000001</v>
      </c>
      <c r="K321" s="157">
        <v>0.871</v>
      </c>
    </row>
    <row r="322" spans="1:11">
      <c r="A322" s="22"/>
    </row>
  </sheetData>
  <mergeCells count="1">
    <mergeCell ref="B3:F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rowBreaks count="5" manualBreakCount="5">
    <brk id="53" max="16383" man="1"/>
    <brk id="87" max="16383" man="1"/>
    <brk id="138" max="16383" man="1"/>
    <brk id="231" max="16383" man="1"/>
    <brk id="2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K322"/>
  <sheetViews>
    <sheetView showGridLines="0" zoomScaleNormal="100" workbookViewId="0">
      <pane ySplit="10" topLeftCell="A11" activePane="bottomLeft" state="frozen"/>
      <selection pane="bottomLeft"/>
    </sheetView>
  </sheetViews>
  <sheetFormatPr defaultColWidth="0" defaultRowHeight="13.2" zeroHeight="1"/>
  <cols>
    <col min="1" max="1" width="19" style="11" customWidth="1"/>
    <col min="2" max="2" width="9.33203125" style="11" bestFit="1" customWidth="1"/>
    <col min="3" max="3" width="9.6640625" style="11" bestFit="1" customWidth="1"/>
    <col min="4" max="10" width="9.33203125" style="11" bestFit="1" customWidth="1"/>
    <col min="11" max="11" width="5" style="11" customWidth="1"/>
    <col min="12" max="16384" width="9.33203125" style="11" hidden="1"/>
  </cols>
  <sheetData>
    <row r="1" spans="1:10"/>
    <row r="2" spans="1:10" ht="15.6">
      <c r="A2" s="8" t="s">
        <v>117</v>
      </c>
    </row>
    <row r="3" spans="1:10" ht="16.2" thickBot="1">
      <c r="A3" s="8" t="s">
        <v>964</v>
      </c>
    </row>
    <row r="4" spans="1:10">
      <c r="A4" s="12" t="s">
        <v>5</v>
      </c>
      <c r="B4" s="45" t="s">
        <v>118</v>
      </c>
      <c r="C4" s="45" t="s">
        <v>119</v>
      </c>
      <c r="D4" s="45" t="s">
        <v>120</v>
      </c>
      <c r="E4" s="45" t="s">
        <v>121</v>
      </c>
      <c r="F4" s="45" t="s">
        <v>121</v>
      </c>
      <c r="G4" s="45" t="s">
        <v>122</v>
      </c>
      <c r="H4" s="45" t="s">
        <v>123</v>
      </c>
      <c r="I4" s="45" t="s">
        <v>123</v>
      </c>
      <c r="J4" s="13" t="s">
        <v>124</v>
      </c>
    </row>
    <row r="5" spans="1:10">
      <c r="B5" s="52" t="s">
        <v>125</v>
      </c>
      <c r="C5" s="39" t="s">
        <v>126</v>
      </c>
      <c r="D5" s="39" t="s">
        <v>127</v>
      </c>
      <c r="E5" s="34" t="s">
        <v>128</v>
      </c>
      <c r="F5" s="34" t="s">
        <v>128</v>
      </c>
      <c r="G5" s="50" t="s">
        <v>129</v>
      </c>
      <c r="H5" s="50" t="s">
        <v>130</v>
      </c>
      <c r="I5" s="50" t="s">
        <v>131</v>
      </c>
      <c r="J5" s="34" t="s">
        <v>132</v>
      </c>
    </row>
    <row r="6" spans="1:10">
      <c r="A6" s="11" t="s">
        <v>18</v>
      </c>
      <c r="B6" s="35"/>
      <c r="C6" s="52" t="s">
        <v>133</v>
      </c>
      <c r="D6" s="52" t="s">
        <v>134</v>
      </c>
      <c r="E6" s="50" t="s">
        <v>135</v>
      </c>
      <c r="F6" s="50" t="s">
        <v>135</v>
      </c>
      <c r="G6" s="52"/>
      <c r="H6" s="50" t="s">
        <v>136</v>
      </c>
      <c r="I6" s="50" t="s">
        <v>136</v>
      </c>
      <c r="J6" s="34" t="s">
        <v>54</v>
      </c>
    </row>
    <row r="7" spans="1:10">
      <c r="B7" s="64"/>
      <c r="C7" s="50" t="s">
        <v>137</v>
      </c>
      <c r="D7" s="50" t="s">
        <v>138</v>
      </c>
      <c r="E7" s="50" t="s">
        <v>139</v>
      </c>
      <c r="F7" s="50" t="s">
        <v>139</v>
      </c>
      <c r="G7" s="52"/>
      <c r="H7" s="50" t="s">
        <v>140</v>
      </c>
      <c r="I7" s="50" t="s">
        <v>140</v>
      </c>
      <c r="J7" s="34" t="s">
        <v>141</v>
      </c>
    </row>
    <row r="8" spans="1:10">
      <c r="A8" s="54"/>
      <c r="B8" s="52"/>
      <c r="C8" s="50" t="s">
        <v>142</v>
      </c>
      <c r="D8" s="50" t="s">
        <v>135</v>
      </c>
      <c r="E8" s="50" t="s">
        <v>143</v>
      </c>
      <c r="F8" s="50" t="s">
        <v>144</v>
      </c>
      <c r="G8" s="47"/>
      <c r="H8" s="50" t="s">
        <v>56</v>
      </c>
      <c r="I8" s="50" t="s">
        <v>56</v>
      </c>
      <c r="J8" s="34" t="s">
        <v>145</v>
      </c>
    </row>
    <row r="9" spans="1:10">
      <c r="A9" s="54"/>
      <c r="B9" s="52"/>
      <c r="C9" s="50"/>
      <c r="D9" s="50" t="s">
        <v>146</v>
      </c>
      <c r="E9" s="50" t="s">
        <v>147</v>
      </c>
      <c r="F9" s="50" t="s">
        <v>147</v>
      </c>
      <c r="G9" s="52"/>
      <c r="H9" s="50"/>
      <c r="I9" s="52"/>
      <c r="J9" s="34" t="s">
        <v>148</v>
      </c>
    </row>
    <row r="10" spans="1:10">
      <c r="A10" s="42"/>
      <c r="B10" s="43"/>
      <c r="C10" s="59"/>
      <c r="D10" s="59"/>
      <c r="E10" s="65"/>
      <c r="F10" s="43"/>
      <c r="G10" s="43"/>
      <c r="H10" s="65"/>
      <c r="I10" s="65"/>
      <c r="J10" s="65" t="s">
        <v>149</v>
      </c>
    </row>
    <row r="11" spans="1:10" ht="18.75" customHeight="1">
      <c r="A11" s="158" t="s">
        <v>330</v>
      </c>
      <c r="B11" s="52"/>
      <c r="C11" s="50"/>
      <c r="D11" s="50"/>
      <c r="E11" s="34"/>
      <c r="F11" s="52"/>
      <c r="G11" s="52"/>
      <c r="H11" s="34"/>
      <c r="I11" s="34"/>
      <c r="J11" s="34"/>
    </row>
    <row r="12" spans="1:10" ht="13.5" customHeight="1">
      <c r="A12" s="159" t="s">
        <v>311</v>
      </c>
      <c r="B12" s="23">
        <v>273526</v>
      </c>
      <c r="C12" s="23">
        <v>179503</v>
      </c>
      <c r="D12" s="23">
        <v>19377</v>
      </c>
      <c r="E12" s="23">
        <v>0</v>
      </c>
      <c r="F12" s="23">
        <v>33057</v>
      </c>
      <c r="G12" s="23">
        <v>687</v>
      </c>
      <c r="H12" s="23">
        <v>51553</v>
      </c>
      <c r="I12" s="23">
        <v>57797</v>
      </c>
      <c r="J12" s="23">
        <v>2040</v>
      </c>
    </row>
    <row r="13" spans="1:10">
      <c r="A13" s="159" t="s">
        <v>331</v>
      </c>
      <c r="B13" s="23">
        <v>32135</v>
      </c>
      <c r="C13" s="23">
        <v>129925</v>
      </c>
      <c r="D13" s="23">
        <v>33097</v>
      </c>
      <c r="E13" s="23">
        <v>0</v>
      </c>
      <c r="F13" s="23">
        <v>4149</v>
      </c>
      <c r="G13" s="23">
        <v>28143</v>
      </c>
      <c r="H13" s="23">
        <v>1746</v>
      </c>
      <c r="I13" s="23">
        <v>8184</v>
      </c>
      <c r="J13" s="23">
        <v>965</v>
      </c>
    </row>
    <row r="14" spans="1:10">
      <c r="A14" s="159" t="s">
        <v>332</v>
      </c>
      <c r="B14" s="23">
        <v>78007</v>
      </c>
      <c r="C14" s="23">
        <v>82445</v>
      </c>
      <c r="D14" s="23">
        <v>6795</v>
      </c>
      <c r="E14" s="23">
        <v>0</v>
      </c>
      <c r="F14" s="23">
        <v>14598</v>
      </c>
      <c r="G14" s="23">
        <v>5336</v>
      </c>
      <c r="H14" s="23">
        <v>7585</v>
      </c>
      <c r="I14" s="23">
        <v>8515</v>
      </c>
      <c r="J14" s="23">
        <v>0</v>
      </c>
    </row>
    <row r="15" spans="1:10">
      <c r="A15" s="159" t="s">
        <v>333</v>
      </c>
      <c r="B15" s="23">
        <v>195983</v>
      </c>
      <c r="C15" s="23">
        <v>224479</v>
      </c>
      <c r="D15" s="23">
        <v>213725</v>
      </c>
      <c r="E15" s="23">
        <v>0</v>
      </c>
      <c r="F15" s="23">
        <v>0</v>
      </c>
      <c r="G15" s="23">
        <v>197646</v>
      </c>
      <c r="H15" s="23">
        <v>75391</v>
      </c>
      <c r="I15" s="23">
        <v>44285</v>
      </c>
      <c r="J15" s="23">
        <v>796</v>
      </c>
    </row>
    <row r="16" spans="1:10">
      <c r="A16" s="159" t="s">
        <v>334</v>
      </c>
      <c r="B16" s="23">
        <v>226623</v>
      </c>
      <c r="C16" s="23">
        <v>173945</v>
      </c>
      <c r="D16" s="23">
        <v>244641</v>
      </c>
      <c r="E16" s="23">
        <v>0</v>
      </c>
      <c r="F16" s="23">
        <v>24191</v>
      </c>
      <c r="G16" s="23">
        <v>244341</v>
      </c>
      <c r="H16" s="23">
        <v>44255</v>
      </c>
      <c r="I16" s="23">
        <v>47728</v>
      </c>
      <c r="J16" s="23">
        <v>6493</v>
      </c>
    </row>
    <row r="17" spans="1:10">
      <c r="A17" s="159" t="s">
        <v>335</v>
      </c>
      <c r="B17" s="23">
        <v>78140</v>
      </c>
      <c r="C17" s="23">
        <v>305085</v>
      </c>
      <c r="D17" s="23">
        <v>86077</v>
      </c>
      <c r="E17" s="23">
        <v>0</v>
      </c>
      <c r="F17" s="23">
        <v>4685</v>
      </c>
      <c r="G17" s="23">
        <v>78601</v>
      </c>
      <c r="H17" s="23">
        <v>0</v>
      </c>
      <c r="I17" s="23">
        <v>30394</v>
      </c>
      <c r="J17" s="23">
        <v>0</v>
      </c>
    </row>
    <row r="18" spans="1:10">
      <c r="A18" s="159" t="s">
        <v>336</v>
      </c>
      <c r="B18" s="23">
        <v>99437</v>
      </c>
      <c r="C18" s="23">
        <v>66058</v>
      </c>
      <c r="D18" s="23">
        <v>30222</v>
      </c>
      <c r="E18" s="23">
        <v>0</v>
      </c>
      <c r="F18" s="23">
        <v>3222</v>
      </c>
      <c r="G18" s="23">
        <v>9172</v>
      </c>
      <c r="H18" s="23">
        <v>0</v>
      </c>
      <c r="I18" s="23">
        <v>16253</v>
      </c>
      <c r="J18" s="23">
        <v>2871</v>
      </c>
    </row>
    <row r="19" spans="1:10">
      <c r="A19" s="159" t="s">
        <v>337</v>
      </c>
      <c r="B19" s="23">
        <v>131453</v>
      </c>
      <c r="C19" s="23">
        <v>327213</v>
      </c>
      <c r="D19" s="23">
        <v>73328</v>
      </c>
      <c r="E19" s="23">
        <v>5966</v>
      </c>
      <c r="F19" s="23">
        <v>0</v>
      </c>
      <c r="G19" s="23">
        <v>21550</v>
      </c>
      <c r="H19" s="23">
        <v>34901</v>
      </c>
      <c r="I19" s="23">
        <v>0</v>
      </c>
      <c r="J19" s="23">
        <v>9141</v>
      </c>
    </row>
    <row r="20" spans="1:10">
      <c r="A20" s="159" t="s">
        <v>338</v>
      </c>
      <c r="B20" s="23">
        <v>1854</v>
      </c>
      <c r="C20" s="23">
        <v>336599</v>
      </c>
      <c r="D20" s="23">
        <v>0</v>
      </c>
      <c r="E20" s="23">
        <v>0</v>
      </c>
      <c r="F20" s="23">
        <v>135</v>
      </c>
      <c r="G20" s="23">
        <v>0</v>
      </c>
      <c r="H20" s="23">
        <v>49</v>
      </c>
      <c r="I20" s="23">
        <v>27840</v>
      </c>
      <c r="J20" s="23">
        <v>0</v>
      </c>
    </row>
    <row r="21" spans="1:10">
      <c r="A21" s="159" t="s">
        <v>339</v>
      </c>
      <c r="B21" s="23">
        <v>29823</v>
      </c>
      <c r="C21" s="23">
        <v>22120</v>
      </c>
      <c r="D21" s="23">
        <v>39868</v>
      </c>
      <c r="E21" s="23">
        <v>0</v>
      </c>
      <c r="F21" s="23">
        <v>3510</v>
      </c>
      <c r="G21" s="23">
        <v>39127</v>
      </c>
      <c r="H21" s="23">
        <v>0</v>
      </c>
      <c r="I21" s="23">
        <v>4538</v>
      </c>
      <c r="J21" s="23">
        <v>909</v>
      </c>
    </row>
    <row r="22" spans="1:10">
      <c r="A22" s="159" t="s">
        <v>340</v>
      </c>
      <c r="B22" s="23">
        <v>45961</v>
      </c>
      <c r="C22" s="23">
        <v>42848</v>
      </c>
      <c r="D22" s="23">
        <v>87001</v>
      </c>
      <c r="E22" s="23">
        <v>0</v>
      </c>
      <c r="F22" s="23">
        <v>9094</v>
      </c>
      <c r="G22" s="23">
        <v>81253</v>
      </c>
      <c r="H22" s="23">
        <v>0</v>
      </c>
      <c r="I22" s="23">
        <v>12325</v>
      </c>
      <c r="J22" s="23">
        <v>727</v>
      </c>
    </row>
    <row r="23" spans="1:10">
      <c r="A23" s="159" t="s">
        <v>341</v>
      </c>
      <c r="B23" s="23">
        <v>55099</v>
      </c>
      <c r="C23" s="23">
        <v>28326</v>
      </c>
      <c r="D23" s="23">
        <v>15560</v>
      </c>
      <c r="E23" s="23">
        <v>0</v>
      </c>
      <c r="F23" s="23">
        <v>6439</v>
      </c>
      <c r="G23" s="23">
        <v>15551</v>
      </c>
      <c r="H23" s="23">
        <v>16461</v>
      </c>
      <c r="I23" s="23">
        <v>7494</v>
      </c>
      <c r="J23" s="23">
        <v>5560</v>
      </c>
    </row>
    <row r="24" spans="1:10">
      <c r="A24" s="159" t="s">
        <v>342</v>
      </c>
      <c r="B24" s="23">
        <v>102941</v>
      </c>
      <c r="C24" s="23">
        <v>122760</v>
      </c>
      <c r="D24" s="23">
        <v>7904</v>
      </c>
      <c r="E24" s="23">
        <v>0</v>
      </c>
      <c r="F24" s="23">
        <v>29467</v>
      </c>
      <c r="G24" s="23">
        <v>3237</v>
      </c>
      <c r="H24" s="23">
        <v>20262</v>
      </c>
      <c r="I24" s="23">
        <v>17596</v>
      </c>
      <c r="J24" s="23">
        <v>288</v>
      </c>
    </row>
    <row r="25" spans="1:10">
      <c r="A25" s="159" t="s">
        <v>343</v>
      </c>
      <c r="B25" s="23">
        <v>14433</v>
      </c>
      <c r="C25" s="23">
        <v>331904</v>
      </c>
      <c r="D25" s="23">
        <v>5533</v>
      </c>
      <c r="E25" s="23">
        <v>0</v>
      </c>
      <c r="F25" s="23">
        <v>2597</v>
      </c>
      <c r="G25" s="23">
        <v>0</v>
      </c>
      <c r="H25" s="23">
        <v>130</v>
      </c>
      <c r="I25" s="23">
        <v>32902</v>
      </c>
      <c r="J25" s="23">
        <v>0</v>
      </c>
    </row>
    <row r="26" spans="1:10">
      <c r="A26" s="159" t="s">
        <v>344</v>
      </c>
      <c r="B26" s="23">
        <v>57539</v>
      </c>
      <c r="C26" s="23">
        <v>165824</v>
      </c>
      <c r="D26" s="23">
        <v>1675</v>
      </c>
      <c r="E26" s="23">
        <v>0</v>
      </c>
      <c r="F26" s="23">
        <v>6444</v>
      </c>
      <c r="G26" s="23">
        <v>114</v>
      </c>
      <c r="H26" s="23">
        <v>26188</v>
      </c>
      <c r="I26" s="23">
        <v>25463</v>
      </c>
      <c r="J26" s="23">
        <v>1030</v>
      </c>
    </row>
    <row r="27" spans="1:10">
      <c r="A27" s="159" t="s">
        <v>345</v>
      </c>
      <c r="B27" s="23">
        <v>969318</v>
      </c>
      <c r="C27" s="23">
        <v>2474740</v>
      </c>
      <c r="D27" s="23">
        <v>224381</v>
      </c>
      <c r="E27" s="23">
        <v>0</v>
      </c>
      <c r="F27" s="23">
        <v>116865</v>
      </c>
      <c r="G27" s="23">
        <v>231535</v>
      </c>
      <c r="H27" s="23">
        <v>148222</v>
      </c>
      <c r="I27" s="23">
        <v>341311</v>
      </c>
      <c r="J27" s="23">
        <v>17271</v>
      </c>
    </row>
    <row r="28" spans="1:10">
      <c r="A28" s="159" t="s">
        <v>346</v>
      </c>
      <c r="B28" s="23">
        <v>72284</v>
      </c>
      <c r="C28" s="23">
        <v>72094</v>
      </c>
      <c r="D28" s="23">
        <v>5275</v>
      </c>
      <c r="E28" s="23">
        <v>0</v>
      </c>
      <c r="F28" s="23">
        <v>7739</v>
      </c>
      <c r="G28" s="23">
        <v>79</v>
      </c>
      <c r="H28" s="23">
        <v>10850</v>
      </c>
      <c r="I28" s="23">
        <v>17427</v>
      </c>
      <c r="J28" s="23">
        <v>246</v>
      </c>
    </row>
    <row r="29" spans="1:10">
      <c r="A29" s="159" t="s">
        <v>347</v>
      </c>
      <c r="B29" s="23">
        <v>219452</v>
      </c>
      <c r="C29" s="23">
        <v>400365</v>
      </c>
      <c r="D29" s="23">
        <v>253232</v>
      </c>
      <c r="E29" s="23">
        <v>0</v>
      </c>
      <c r="F29" s="23">
        <v>27616</v>
      </c>
      <c r="G29" s="23">
        <v>244924</v>
      </c>
      <c r="H29" s="23">
        <v>35459</v>
      </c>
      <c r="I29" s="23">
        <v>60105</v>
      </c>
      <c r="J29" s="23">
        <v>908</v>
      </c>
    </row>
    <row r="30" spans="1:10">
      <c r="A30" s="159" t="s">
        <v>348</v>
      </c>
      <c r="B30" s="23">
        <v>87098</v>
      </c>
      <c r="C30" s="23">
        <v>90376</v>
      </c>
      <c r="D30" s="23">
        <v>15854</v>
      </c>
      <c r="E30" s="23">
        <v>13767</v>
      </c>
      <c r="F30" s="23">
        <v>0</v>
      </c>
      <c r="G30" s="23">
        <v>9242</v>
      </c>
      <c r="H30" s="23">
        <v>0</v>
      </c>
      <c r="I30" s="23">
        <v>23918</v>
      </c>
      <c r="J30" s="23">
        <v>8</v>
      </c>
    </row>
    <row r="31" spans="1:10">
      <c r="A31" s="159" t="s">
        <v>349</v>
      </c>
      <c r="B31" s="23">
        <v>102229</v>
      </c>
      <c r="C31" s="23">
        <v>174656</v>
      </c>
      <c r="D31" s="23">
        <v>163477</v>
      </c>
      <c r="E31" s="23">
        <v>0</v>
      </c>
      <c r="F31" s="23">
        <v>2680</v>
      </c>
      <c r="G31" s="23">
        <v>150036</v>
      </c>
      <c r="H31" s="23">
        <v>0</v>
      </c>
      <c r="I31" s="23">
        <v>30345</v>
      </c>
      <c r="J31" s="23">
        <v>8385</v>
      </c>
    </row>
    <row r="32" spans="1:10">
      <c r="A32" s="159" t="s">
        <v>350</v>
      </c>
      <c r="B32" s="23">
        <v>107741</v>
      </c>
      <c r="C32" s="23">
        <v>116492</v>
      </c>
      <c r="D32" s="23">
        <v>136386</v>
      </c>
      <c r="E32" s="23">
        <v>0</v>
      </c>
      <c r="F32" s="23">
        <v>16298</v>
      </c>
      <c r="G32" s="23">
        <v>137607</v>
      </c>
      <c r="H32" s="23">
        <v>18079</v>
      </c>
      <c r="I32" s="23">
        <v>23751</v>
      </c>
      <c r="J32" s="23">
        <v>947</v>
      </c>
    </row>
    <row r="33" spans="1:10">
      <c r="A33" s="159" t="s">
        <v>351</v>
      </c>
      <c r="B33" s="23">
        <v>58503</v>
      </c>
      <c r="C33" s="23">
        <v>38941</v>
      </c>
      <c r="D33" s="23">
        <v>11135</v>
      </c>
      <c r="E33" s="23">
        <v>0</v>
      </c>
      <c r="F33" s="23">
        <v>6936</v>
      </c>
      <c r="G33" s="23">
        <v>1560</v>
      </c>
      <c r="H33" s="23">
        <v>0</v>
      </c>
      <c r="I33" s="23">
        <v>15946</v>
      </c>
      <c r="J33" s="23">
        <v>0</v>
      </c>
    </row>
    <row r="34" spans="1:10">
      <c r="A34" s="159" t="s">
        <v>352</v>
      </c>
      <c r="B34" s="23">
        <v>60745</v>
      </c>
      <c r="C34" s="23">
        <v>100073</v>
      </c>
      <c r="D34" s="23">
        <v>2330</v>
      </c>
      <c r="E34" s="23">
        <v>0</v>
      </c>
      <c r="F34" s="23">
        <v>7581</v>
      </c>
      <c r="G34" s="23">
        <v>636</v>
      </c>
      <c r="H34" s="23">
        <v>0</v>
      </c>
      <c r="I34" s="23">
        <v>13370</v>
      </c>
      <c r="J34" s="23">
        <v>367</v>
      </c>
    </row>
    <row r="35" spans="1:10">
      <c r="A35" s="159" t="s">
        <v>353</v>
      </c>
      <c r="B35" s="23">
        <v>1824</v>
      </c>
      <c r="C35" s="23">
        <v>42116</v>
      </c>
      <c r="D35" s="23">
        <v>0</v>
      </c>
      <c r="E35" s="23">
        <v>0</v>
      </c>
      <c r="F35" s="23">
        <v>727</v>
      </c>
      <c r="G35" s="23">
        <v>0</v>
      </c>
      <c r="H35" s="23">
        <v>0</v>
      </c>
      <c r="I35" s="23">
        <v>2048</v>
      </c>
      <c r="J35" s="23">
        <v>0</v>
      </c>
    </row>
    <row r="36" spans="1:10">
      <c r="A36" s="159" t="s">
        <v>354</v>
      </c>
      <c r="B36" s="23">
        <v>90180</v>
      </c>
      <c r="C36" s="23">
        <v>94984</v>
      </c>
      <c r="D36" s="23">
        <v>96072</v>
      </c>
      <c r="E36" s="23">
        <v>0</v>
      </c>
      <c r="F36" s="23">
        <v>13227</v>
      </c>
      <c r="G36" s="23">
        <v>93119</v>
      </c>
      <c r="H36" s="23">
        <v>36980</v>
      </c>
      <c r="I36" s="23">
        <v>20347</v>
      </c>
      <c r="J36" s="23">
        <v>240</v>
      </c>
    </row>
    <row r="37" spans="1:10">
      <c r="A37" s="159" t="s">
        <v>355</v>
      </c>
      <c r="B37" s="23">
        <v>104197</v>
      </c>
      <c r="C37" s="23">
        <v>103309</v>
      </c>
      <c r="D37" s="23">
        <v>119694</v>
      </c>
      <c r="E37" s="23">
        <v>0</v>
      </c>
      <c r="F37" s="23">
        <v>3251</v>
      </c>
      <c r="G37" s="23">
        <v>109326</v>
      </c>
      <c r="H37" s="23">
        <v>16874</v>
      </c>
      <c r="I37" s="23">
        <v>8137</v>
      </c>
      <c r="J37" s="23">
        <v>4625</v>
      </c>
    </row>
    <row r="38" spans="1:10" ht="19.5" customHeight="1">
      <c r="A38" s="158" t="s">
        <v>356</v>
      </c>
      <c r="B38" s="23"/>
      <c r="C38" s="23"/>
      <c r="D38" s="23"/>
      <c r="E38" s="23"/>
      <c r="F38" s="23"/>
      <c r="G38" s="23"/>
      <c r="H38" s="23"/>
      <c r="I38" s="23"/>
      <c r="J38" s="23"/>
    </row>
    <row r="39" spans="1:10">
      <c r="A39" s="159" t="s">
        <v>357</v>
      </c>
      <c r="B39" s="23">
        <v>153920</v>
      </c>
      <c r="C39" s="23">
        <v>65603</v>
      </c>
      <c r="D39" s="23">
        <v>2100</v>
      </c>
      <c r="E39" s="23">
        <v>0</v>
      </c>
      <c r="F39" s="23">
        <v>12260</v>
      </c>
      <c r="G39" s="23">
        <v>19</v>
      </c>
      <c r="H39" s="23">
        <v>12383</v>
      </c>
      <c r="I39" s="23">
        <v>18874</v>
      </c>
      <c r="J39" s="23">
        <v>1601</v>
      </c>
    </row>
    <row r="40" spans="1:10">
      <c r="A40" s="159" t="s">
        <v>358</v>
      </c>
      <c r="B40" s="23">
        <v>34057</v>
      </c>
      <c r="C40" s="23">
        <v>16877</v>
      </c>
      <c r="D40" s="23">
        <v>600</v>
      </c>
      <c r="E40" s="23">
        <v>0</v>
      </c>
      <c r="F40" s="23">
        <v>4162</v>
      </c>
      <c r="G40" s="23">
        <v>920</v>
      </c>
      <c r="H40" s="23">
        <v>0</v>
      </c>
      <c r="I40" s="23">
        <v>7106</v>
      </c>
      <c r="J40" s="23">
        <v>0</v>
      </c>
    </row>
    <row r="41" spans="1:10">
      <c r="A41" s="159" t="s">
        <v>359</v>
      </c>
      <c r="B41" s="23">
        <v>77371</v>
      </c>
      <c r="C41" s="23">
        <v>15682</v>
      </c>
      <c r="D41" s="23">
        <v>7346</v>
      </c>
      <c r="E41" s="23">
        <v>0</v>
      </c>
      <c r="F41" s="23">
        <v>5199</v>
      </c>
      <c r="G41" s="23">
        <v>9752</v>
      </c>
      <c r="H41" s="23">
        <v>20148</v>
      </c>
      <c r="I41" s="23">
        <v>8440</v>
      </c>
      <c r="J41" s="23">
        <v>2</v>
      </c>
    </row>
    <row r="42" spans="1:10">
      <c r="A42" s="159" t="s">
        <v>360</v>
      </c>
      <c r="B42" s="23">
        <v>20999</v>
      </c>
      <c r="C42" s="23">
        <v>57570</v>
      </c>
      <c r="D42" s="23">
        <v>1160</v>
      </c>
      <c r="E42" s="23">
        <v>0</v>
      </c>
      <c r="F42" s="23">
        <v>2861</v>
      </c>
      <c r="G42" s="23">
        <v>10</v>
      </c>
      <c r="H42" s="23">
        <v>8287</v>
      </c>
      <c r="I42" s="23">
        <v>5690</v>
      </c>
      <c r="J42" s="23">
        <v>25</v>
      </c>
    </row>
    <row r="43" spans="1:10">
      <c r="A43" s="159" t="s">
        <v>361</v>
      </c>
      <c r="B43" s="23">
        <v>87664</v>
      </c>
      <c r="C43" s="23">
        <v>15046</v>
      </c>
      <c r="D43" s="23">
        <v>1584</v>
      </c>
      <c r="E43" s="23">
        <v>0</v>
      </c>
      <c r="F43" s="23">
        <v>5894</v>
      </c>
      <c r="G43" s="23">
        <v>4499</v>
      </c>
      <c r="H43" s="23">
        <v>8842</v>
      </c>
      <c r="I43" s="23">
        <v>8024</v>
      </c>
      <c r="J43" s="23">
        <v>0</v>
      </c>
    </row>
    <row r="44" spans="1:10">
      <c r="A44" s="159" t="s">
        <v>362</v>
      </c>
      <c r="B44" s="23">
        <v>569076</v>
      </c>
      <c r="C44" s="23">
        <v>491271</v>
      </c>
      <c r="D44" s="23">
        <v>717325</v>
      </c>
      <c r="E44" s="23">
        <v>24689</v>
      </c>
      <c r="F44" s="23">
        <v>14133</v>
      </c>
      <c r="G44" s="23">
        <v>723608</v>
      </c>
      <c r="H44" s="23">
        <v>84760</v>
      </c>
      <c r="I44" s="23">
        <v>94735</v>
      </c>
      <c r="J44" s="23">
        <v>3140</v>
      </c>
    </row>
    <row r="45" spans="1:10">
      <c r="A45" s="159" t="s">
        <v>363</v>
      </c>
      <c r="B45" s="23">
        <v>31868</v>
      </c>
      <c r="C45" s="23">
        <v>5631</v>
      </c>
      <c r="D45" s="23">
        <v>356</v>
      </c>
      <c r="E45" s="23">
        <v>0</v>
      </c>
      <c r="F45" s="23">
        <v>2869</v>
      </c>
      <c r="G45" s="23">
        <v>256</v>
      </c>
      <c r="H45" s="23">
        <v>14288</v>
      </c>
      <c r="I45" s="23">
        <v>4725</v>
      </c>
      <c r="J45" s="23">
        <v>0</v>
      </c>
    </row>
    <row r="46" spans="1:10">
      <c r="A46" s="159" t="s">
        <v>364</v>
      </c>
      <c r="B46" s="23">
        <v>69941</v>
      </c>
      <c r="C46" s="23">
        <v>22069</v>
      </c>
      <c r="D46" s="23">
        <v>60914</v>
      </c>
      <c r="E46" s="23">
        <v>0</v>
      </c>
      <c r="F46" s="23">
        <v>11732</v>
      </c>
      <c r="G46" s="23">
        <v>60538</v>
      </c>
      <c r="H46" s="23">
        <v>20917</v>
      </c>
      <c r="I46" s="23">
        <v>6443</v>
      </c>
      <c r="J46" s="23">
        <v>848</v>
      </c>
    </row>
    <row r="47" spans="1:10" ht="22.5" customHeight="1">
      <c r="A47" s="158" t="s">
        <v>365</v>
      </c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159" t="s">
        <v>366</v>
      </c>
      <c r="B48" s="23">
        <v>398942</v>
      </c>
      <c r="C48" s="23">
        <v>60942</v>
      </c>
      <c r="D48" s="23">
        <v>14102</v>
      </c>
      <c r="E48" s="23">
        <v>0</v>
      </c>
      <c r="F48" s="23">
        <v>39254</v>
      </c>
      <c r="G48" s="23">
        <v>2341</v>
      </c>
      <c r="H48" s="23">
        <v>129741</v>
      </c>
      <c r="I48" s="23">
        <v>71027</v>
      </c>
      <c r="J48" s="23">
        <v>296</v>
      </c>
    </row>
    <row r="49" spans="1:10">
      <c r="A49" s="159" t="s">
        <v>367</v>
      </c>
      <c r="B49" s="23">
        <v>75607</v>
      </c>
      <c r="C49" s="23">
        <v>23298</v>
      </c>
      <c r="D49" s="23">
        <v>883</v>
      </c>
      <c r="E49" s="23">
        <v>0</v>
      </c>
      <c r="F49" s="23">
        <v>9110</v>
      </c>
      <c r="G49" s="23">
        <v>594</v>
      </c>
      <c r="H49" s="23">
        <v>20463</v>
      </c>
      <c r="I49" s="23">
        <v>6762</v>
      </c>
      <c r="J49" s="23">
        <v>97</v>
      </c>
    </row>
    <row r="50" spans="1:10">
      <c r="A50" s="159" t="s">
        <v>368</v>
      </c>
      <c r="B50" s="23">
        <v>29679</v>
      </c>
      <c r="C50" s="23">
        <v>29225</v>
      </c>
      <c r="D50" s="23">
        <v>37226</v>
      </c>
      <c r="E50" s="23">
        <v>0</v>
      </c>
      <c r="F50" s="23">
        <v>5213</v>
      </c>
      <c r="G50" s="23">
        <v>37066</v>
      </c>
      <c r="H50" s="23">
        <v>4617</v>
      </c>
      <c r="I50" s="23">
        <v>3712</v>
      </c>
      <c r="J50" s="23">
        <v>753</v>
      </c>
    </row>
    <row r="51" spans="1:10">
      <c r="A51" s="159" t="s">
        <v>369</v>
      </c>
      <c r="B51" s="23">
        <v>158590</v>
      </c>
      <c r="C51" s="23">
        <v>35350</v>
      </c>
      <c r="D51" s="23">
        <v>13430</v>
      </c>
      <c r="E51" s="23">
        <v>0</v>
      </c>
      <c r="F51" s="23">
        <v>13077</v>
      </c>
      <c r="G51" s="23">
        <v>10119</v>
      </c>
      <c r="H51" s="23">
        <v>21876</v>
      </c>
      <c r="I51" s="23">
        <v>21250</v>
      </c>
      <c r="J51" s="23">
        <v>1348</v>
      </c>
    </row>
    <row r="52" spans="1:10">
      <c r="A52" s="159" t="s">
        <v>370</v>
      </c>
      <c r="B52" s="23">
        <v>191924</v>
      </c>
      <c r="C52" s="23">
        <v>110880</v>
      </c>
      <c r="D52" s="23">
        <v>8222</v>
      </c>
      <c r="E52" s="23">
        <v>0</v>
      </c>
      <c r="F52" s="23">
        <v>15398</v>
      </c>
      <c r="G52" s="23">
        <v>2464</v>
      </c>
      <c r="H52" s="23">
        <v>20802</v>
      </c>
      <c r="I52" s="23">
        <v>21047</v>
      </c>
      <c r="J52" s="23">
        <v>0</v>
      </c>
    </row>
    <row r="53" spans="1:10">
      <c r="A53" s="159" t="s">
        <v>371</v>
      </c>
      <c r="B53" s="23">
        <v>28355</v>
      </c>
      <c r="C53" s="23">
        <v>12804</v>
      </c>
      <c r="D53" s="23">
        <v>574</v>
      </c>
      <c r="E53" s="23">
        <v>764</v>
      </c>
      <c r="F53" s="23">
        <v>4019</v>
      </c>
      <c r="G53" s="23">
        <v>405</v>
      </c>
      <c r="H53" s="23">
        <v>1</v>
      </c>
      <c r="I53" s="23">
        <v>4714</v>
      </c>
      <c r="J53" s="23">
        <v>0</v>
      </c>
    </row>
    <row r="54" spans="1:10">
      <c r="A54" s="159" t="s">
        <v>372</v>
      </c>
      <c r="B54" s="23">
        <v>69292</v>
      </c>
      <c r="C54" s="23">
        <v>60889</v>
      </c>
      <c r="D54" s="23">
        <v>27514</v>
      </c>
      <c r="E54" s="23">
        <v>99</v>
      </c>
      <c r="F54" s="23">
        <v>9313</v>
      </c>
      <c r="G54" s="23">
        <v>3516</v>
      </c>
      <c r="H54" s="23">
        <v>12702</v>
      </c>
      <c r="I54" s="23">
        <v>10191</v>
      </c>
      <c r="J54" s="23">
        <v>212</v>
      </c>
    </row>
    <row r="55" spans="1:10">
      <c r="A55" s="159" t="s">
        <v>373</v>
      </c>
      <c r="B55" s="23">
        <v>16545</v>
      </c>
      <c r="C55" s="23">
        <v>35227</v>
      </c>
      <c r="D55" s="23">
        <v>200</v>
      </c>
      <c r="E55" s="23">
        <v>0</v>
      </c>
      <c r="F55" s="23">
        <v>1921</v>
      </c>
      <c r="G55" s="23">
        <v>9</v>
      </c>
      <c r="H55" s="23">
        <v>0</v>
      </c>
      <c r="I55" s="23">
        <v>5396</v>
      </c>
      <c r="J55" s="23">
        <v>80</v>
      </c>
    </row>
    <row r="56" spans="1:10">
      <c r="A56" s="159" t="s">
        <v>374</v>
      </c>
      <c r="B56" s="23">
        <v>38238</v>
      </c>
      <c r="C56" s="23">
        <v>8645</v>
      </c>
      <c r="D56" s="23">
        <v>537</v>
      </c>
      <c r="E56" s="23">
        <v>0</v>
      </c>
      <c r="F56" s="23">
        <v>6519</v>
      </c>
      <c r="G56" s="23">
        <v>74</v>
      </c>
      <c r="H56" s="23">
        <v>18220</v>
      </c>
      <c r="I56" s="23">
        <v>6854</v>
      </c>
      <c r="J56" s="23">
        <v>13</v>
      </c>
    </row>
    <row r="57" spans="1:10" ht="22.5" customHeight="1">
      <c r="A57" s="158" t="s">
        <v>375</v>
      </c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159" t="s">
        <v>376</v>
      </c>
      <c r="B58" s="23">
        <v>22587</v>
      </c>
      <c r="C58" s="23">
        <v>573</v>
      </c>
      <c r="D58" s="23">
        <v>1291</v>
      </c>
      <c r="E58" s="23">
        <v>0</v>
      </c>
      <c r="F58" s="23">
        <v>1865</v>
      </c>
      <c r="G58" s="23">
        <v>1508</v>
      </c>
      <c r="H58" s="23">
        <v>3094</v>
      </c>
      <c r="I58" s="23">
        <v>1533</v>
      </c>
      <c r="J58" s="23">
        <v>340</v>
      </c>
    </row>
    <row r="59" spans="1:10">
      <c r="A59" s="159" t="s">
        <v>377</v>
      </c>
      <c r="B59" s="23">
        <v>97382</v>
      </c>
      <c r="C59" s="23">
        <v>20341</v>
      </c>
      <c r="D59" s="23">
        <v>3035</v>
      </c>
      <c r="E59" s="23">
        <v>0</v>
      </c>
      <c r="F59" s="23">
        <v>7326</v>
      </c>
      <c r="G59" s="23">
        <v>1492</v>
      </c>
      <c r="H59" s="23">
        <v>21800</v>
      </c>
      <c r="I59" s="23">
        <v>9880</v>
      </c>
      <c r="J59" s="23">
        <v>45</v>
      </c>
    </row>
    <row r="60" spans="1:10">
      <c r="A60" s="159" t="s">
        <v>378</v>
      </c>
      <c r="B60" s="23">
        <v>34967</v>
      </c>
      <c r="C60" s="23">
        <v>2941</v>
      </c>
      <c r="D60" s="23">
        <v>416</v>
      </c>
      <c r="E60" s="23">
        <v>0</v>
      </c>
      <c r="F60" s="23">
        <v>3969</v>
      </c>
      <c r="G60" s="23">
        <v>0</v>
      </c>
      <c r="H60" s="23">
        <v>7350</v>
      </c>
      <c r="I60" s="23">
        <v>2770</v>
      </c>
      <c r="J60" s="23">
        <v>936</v>
      </c>
    </row>
    <row r="61" spans="1:10">
      <c r="A61" s="159" t="s">
        <v>379</v>
      </c>
      <c r="B61" s="23">
        <v>349257</v>
      </c>
      <c r="C61" s="23">
        <v>333128</v>
      </c>
      <c r="D61" s="23">
        <v>474938</v>
      </c>
      <c r="E61" s="23">
        <v>0</v>
      </c>
      <c r="F61" s="23">
        <v>19263</v>
      </c>
      <c r="G61" s="23">
        <v>378519</v>
      </c>
      <c r="H61" s="23">
        <v>43184</v>
      </c>
      <c r="I61" s="23">
        <v>67945</v>
      </c>
      <c r="J61" s="23">
        <v>4530</v>
      </c>
    </row>
    <row r="62" spans="1:10">
      <c r="A62" s="159" t="s">
        <v>380</v>
      </c>
      <c r="B62" s="23">
        <v>79324</v>
      </c>
      <c r="C62" s="23">
        <v>40587</v>
      </c>
      <c r="D62" s="23">
        <v>4600</v>
      </c>
      <c r="E62" s="23">
        <v>0</v>
      </c>
      <c r="F62" s="23">
        <v>5258</v>
      </c>
      <c r="G62" s="23">
        <v>606</v>
      </c>
      <c r="H62" s="23">
        <v>0</v>
      </c>
      <c r="I62" s="23">
        <v>9912</v>
      </c>
      <c r="J62" s="23">
        <v>127</v>
      </c>
    </row>
    <row r="63" spans="1:10">
      <c r="A63" s="159" t="s">
        <v>381</v>
      </c>
      <c r="B63" s="23">
        <v>150707</v>
      </c>
      <c r="C63" s="23">
        <v>50684</v>
      </c>
      <c r="D63" s="23">
        <v>3516</v>
      </c>
      <c r="E63" s="23">
        <v>0</v>
      </c>
      <c r="F63" s="23">
        <v>10503</v>
      </c>
      <c r="G63" s="23">
        <v>638</v>
      </c>
      <c r="H63" s="23">
        <v>19008</v>
      </c>
      <c r="I63" s="23">
        <v>27407</v>
      </c>
      <c r="J63" s="23">
        <v>1290</v>
      </c>
    </row>
    <row r="64" spans="1:10">
      <c r="A64" s="159" t="s">
        <v>382</v>
      </c>
      <c r="B64" s="23">
        <v>509715</v>
      </c>
      <c r="C64" s="23">
        <v>139824</v>
      </c>
      <c r="D64" s="23">
        <v>74097</v>
      </c>
      <c r="E64" s="23">
        <v>0</v>
      </c>
      <c r="F64" s="23">
        <v>14177</v>
      </c>
      <c r="G64" s="23">
        <v>37954</v>
      </c>
      <c r="H64" s="23">
        <v>30721</v>
      </c>
      <c r="I64" s="23">
        <v>60499</v>
      </c>
      <c r="J64" s="23">
        <v>569</v>
      </c>
    </row>
    <row r="65" spans="1:10">
      <c r="A65" s="159" t="s">
        <v>383</v>
      </c>
      <c r="B65" s="23">
        <v>54179</v>
      </c>
      <c r="C65" s="23">
        <v>37731</v>
      </c>
      <c r="D65" s="23">
        <v>1237</v>
      </c>
      <c r="E65" s="23">
        <v>0</v>
      </c>
      <c r="F65" s="23">
        <v>8065</v>
      </c>
      <c r="G65" s="23">
        <v>616</v>
      </c>
      <c r="H65" s="23">
        <v>4742</v>
      </c>
      <c r="I65" s="23">
        <v>6648</v>
      </c>
      <c r="J65" s="23">
        <v>0</v>
      </c>
    </row>
    <row r="66" spans="1:10">
      <c r="A66" s="159" t="s">
        <v>384</v>
      </c>
      <c r="B66" s="23">
        <v>37128</v>
      </c>
      <c r="C66" s="23">
        <v>13507</v>
      </c>
      <c r="D66" s="23">
        <v>3582</v>
      </c>
      <c r="E66" s="23">
        <v>0</v>
      </c>
      <c r="F66" s="23">
        <v>4641</v>
      </c>
      <c r="G66" s="23">
        <v>3247</v>
      </c>
      <c r="H66" s="23">
        <v>27309</v>
      </c>
      <c r="I66" s="23">
        <v>6241</v>
      </c>
      <c r="J66" s="23">
        <v>6389</v>
      </c>
    </row>
    <row r="67" spans="1:10">
      <c r="A67" s="159" t="s">
        <v>385</v>
      </c>
      <c r="B67" s="23">
        <v>33565</v>
      </c>
      <c r="C67" s="23">
        <v>11519</v>
      </c>
      <c r="D67" s="23">
        <v>189</v>
      </c>
      <c r="E67" s="23">
        <v>0</v>
      </c>
      <c r="F67" s="23">
        <v>2910</v>
      </c>
      <c r="G67" s="23">
        <v>41</v>
      </c>
      <c r="H67" s="23">
        <v>4224</v>
      </c>
      <c r="I67" s="23">
        <v>1819</v>
      </c>
      <c r="J67" s="23">
        <v>0</v>
      </c>
    </row>
    <row r="68" spans="1:10">
      <c r="A68" s="159" t="s">
        <v>386</v>
      </c>
      <c r="B68" s="23">
        <v>2381</v>
      </c>
      <c r="C68" s="23">
        <v>12689</v>
      </c>
      <c r="D68" s="23">
        <v>21</v>
      </c>
      <c r="E68" s="23">
        <v>0</v>
      </c>
      <c r="F68" s="23">
        <v>373</v>
      </c>
      <c r="G68" s="23">
        <v>0</v>
      </c>
      <c r="H68" s="23">
        <v>0</v>
      </c>
      <c r="I68" s="23">
        <v>357</v>
      </c>
      <c r="J68" s="23">
        <v>10</v>
      </c>
    </row>
    <row r="69" spans="1:10">
      <c r="A69" s="159" t="s">
        <v>387</v>
      </c>
      <c r="B69" s="23">
        <v>36170</v>
      </c>
      <c r="C69" s="23">
        <v>11741</v>
      </c>
      <c r="D69" s="23">
        <v>995</v>
      </c>
      <c r="E69" s="23">
        <v>0</v>
      </c>
      <c r="F69" s="23">
        <v>2834</v>
      </c>
      <c r="G69" s="23">
        <v>43</v>
      </c>
      <c r="H69" s="23">
        <v>6710</v>
      </c>
      <c r="I69" s="23">
        <v>2026</v>
      </c>
      <c r="J69" s="23">
        <v>0</v>
      </c>
    </row>
    <row r="70" spans="1:10">
      <c r="A70" s="159" t="s">
        <v>388</v>
      </c>
      <c r="B70" s="23">
        <v>15858</v>
      </c>
      <c r="C70" s="23">
        <v>10013</v>
      </c>
      <c r="D70" s="23">
        <v>97</v>
      </c>
      <c r="E70" s="23">
        <v>1711</v>
      </c>
      <c r="F70" s="23">
        <v>0</v>
      </c>
      <c r="G70" s="23">
        <v>25</v>
      </c>
      <c r="H70" s="23">
        <v>4150</v>
      </c>
      <c r="I70" s="23">
        <v>1242</v>
      </c>
      <c r="J70" s="23">
        <v>0</v>
      </c>
    </row>
    <row r="71" spans="1:10" ht="25.5" customHeight="1">
      <c r="A71" s="158" t="s">
        <v>389</v>
      </c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159" t="s">
        <v>390</v>
      </c>
      <c r="B72" s="23">
        <v>20996</v>
      </c>
      <c r="C72" s="23">
        <v>5998</v>
      </c>
      <c r="D72" s="23">
        <v>788</v>
      </c>
      <c r="E72" s="23">
        <v>0</v>
      </c>
      <c r="F72" s="23">
        <v>1387</v>
      </c>
      <c r="G72" s="23">
        <v>0</v>
      </c>
      <c r="H72" s="23">
        <v>3561</v>
      </c>
      <c r="I72" s="23">
        <v>3693</v>
      </c>
      <c r="J72" s="23">
        <v>0</v>
      </c>
    </row>
    <row r="73" spans="1:10">
      <c r="A73" s="159" t="s">
        <v>391</v>
      </c>
      <c r="B73" s="23">
        <v>123847</v>
      </c>
      <c r="C73" s="23">
        <v>26994</v>
      </c>
      <c r="D73" s="23">
        <v>785</v>
      </c>
      <c r="E73" s="23">
        <v>0</v>
      </c>
      <c r="F73" s="23">
        <v>7361</v>
      </c>
      <c r="G73" s="23">
        <v>430</v>
      </c>
      <c r="H73" s="23">
        <v>73758</v>
      </c>
      <c r="I73" s="23">
        <v>15067</v>
      </c>
      <c r="J73" s="23">
        <v>636</v>
      </c>
    </row>
    <row r="74" spans="1:10">
      <c r="A74" s="159" t="s">
        <v>392</v>
      </c>
      <c r="B74" s="23">
        <v>78973</v>
      </c>
      <c r="C74" s="23">
        <v>80415</v>
      </c>
      <c r="D74" s="23">
        <v>5292</v>
      </c>
      <c r="E74" s="23">
        <v>0</v>
      </c>
      <c r="F74" s="23">
        <v>7577</v>
      </c>
      <c r="G74" s="23">
        <v>63</v>
      </c>
      <c r="H74" s="23">
        <v>15584</v>
      </c>
      <c r="I74" s="23">
        <v>6814</v>
      </c>
      <c r="J74" s="23">
        <v>12</v>
      </c>
    </row>
    <row r="75" spans="1:10">
      <c r="A75" s="159" t="s">
        <v>393</v>
      </c>
      <c r="B75" s="23">
        <v>37733</v>
      </c>
      <c r="C75" s="23">
        <v>5286</v>
      </c>
      <c r="D75" s="23">
        <v>4040</v>
      </c>
      <c r="E75" s="23">
        <v>0</v>
      </c>
      <c r="F75" s="23">
        <v>233</v>
      </c>
      <c r="G75" s="23">
        <v>1098</v>
      </c>
      <c r="H75" s="23">
        <v>14356</v>
      </c>
      <c r="I75" s="23">
        <v>2175</v>
      </c>
      <c r="J75" s="23">
        <v>8</v>
      </c>
    </row>
    <row r="76" spans="1:10">
      <c r="A76" s="159" t="s">
        <v>394</v>
      </c>
      <c r="B76" s="23">
        <v>29511</v>
      </c>
      <c r="C76" s="23">
        <v>6276</v>
      </c>
      <c r="D76" s="23">
        <v>1734</v>
      </c>
      <c r="E76" s="23">
        <v>0</v>
      </c>
      <c r="F76" s="23">
        <v>2299</v>
      </c>
      <c r="G76" s="23">
        <v>29</v>
      </c>
      <c r="H76" s="23">
        <v>1946</v>
      </c>
      <c r="I76" s="23">
        <v>2462</v>
      </c>
      <c r="J76" s="23">
        <v>168</v>
      </c>
    </row>
    <row r="77" spans="1:10">
      <c r="A77" s="159" t="s">
        <v>395</v>
      </c>
      <c r="B77" s="23">
        <v>582845</v>
      </c>
      <c r="C77" s="23">
        <v>150893</v>
      </c>
      <c r="D77" s="23">
        <v>29480</v>
      </c>
      <c r="E77" s="23">
        <v>0</v>
      </c>
      <c r="F77" s="23">
        <v>22486</v>
      </c>
      <c r="G77" s="23">
        <v>2928</v>
      </c>
      <c r="H77" s="23">
        <v>79859</v>
      </c>
      <c r="I77" s="23">
        <v>49778</v>
      </c>
      <c r="J77" s="23">
        <v>9</v>
      </c>
    </row>
    <row r="78" spans="1:10">
      <c r="A78" s="159" t="s">
        <v>396</v>
      </c>
      <c r="B78" s="23">
        <v>18075</v>
      </c>
      <c r="C78" s="23">
        <v>11248</v>
      </c>
      <c r="D78" s="23">
        <v>758</v>
      </c>
      <c r="E78" s="23">
        <v>0</v>
      </c>
      <c r="F78" s="23">
        <v>2193</v>
      </c>
      <c r="G78" s="23">
        <v>46</v>
      </c>
      <c r="H78" s="23">
        <v>4300</v>
      </c>
      <c r="I78" s="23">
        <v>1626</v>
      </c>
      <c r="J78" s="23">
        <v>43</v>
      </c>
    </row>
    <row r="79" spans="1:10">
      <c r="A79" s="159" t="s">
        <v>397</v>
      </c>
      <c r="B79" s="23">
        <v>181065</v>
      </c>
      <c r="C79" s="23">
        <v>35075</v>
      </c>
      <c r="D79" s="23">
        <v>4261</v>
      </c>
      <c r="E79" s="23">
        <v>228</v>
      </c>
      <c r="F79" s="23">
        <v>8439</v>
      </c>
      <c r="G79" s="23">
        <v>1276</v>
      </c>
      <c r="H79" s="23">
        <v>52245</v>
      </c>
      <c r="I79" s="23">
        <v>19514</v>
      </c>
      <c r="J79" s="23">
        <v>0</v>
      </c>
    </row>
    <row r="80" spans="1:10">
      <c r="A80" s="159" t="s">
        <v>398</v>
      </c>
      <c r="B80" s="23">
        <v>53886</v>
      </c>
      <c r="C80" s="23">
        <v>6422</v>
      </c>
      <c r="D80" s="23">
        <v>1510</v>
      </c>
      <c r="E80" s="23">
        <v>0</v>
      </c>
      <c r="F80" s="23">
        <v>4814</v>
      </c>
      <c r="G80" s="23">
        <v>29</v>
      </c>
      <c r="H80" s="23">
        <v>18162</v>
      </c>
      <c r="I80" s="23">
        <v>5053</v>
      </c>
      <c r="J80" s="23">
        <v>568</v>
      </c>
    </row>
    <row r="81" spans="1:10">
      <c r="A81" s="159" t="s">
        <v>399</v>
      </c>
      <c r="B81" s="23">
        <v>86370</v>
      </c>
      <c r="C81" s="23">
        <v>24465</v>
      </c>
      <c r="D81" s="23">
        <v>1150</v>
      </c>
      <c r="E81" s="23">
        <v>0</v>
      </c>
      <c r="F81" s="23">
        <v>8608</v>
      </c>
      <c r="G81" s="23">
        <v>17</v>
      </c>
      <c r="H81" s="23">
        <v>28724</v>
      </c>
      <c r="I81" s="23">
        <v>7554</v>
      </c>
      <c r="J81" s="23">
        <v>0</v>
      </c>
    </row>
    <row r="82" spans="1:10">
      <c r="A82" s="159" t="s">
        <v>400</v>
      </c>
      <c r="B82" s="23">
        <v>0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4561.0720000000001</v>
      </c>
      <c r="J82" s="23">
        <v>0</v>
      </c>
    </row>
    <row r="83" spans="1:10">
      <c r="A83" s="159" t="s">
        <v>401</v>
      </c>
      <c r="B83" s="23">
        <v>89548</v>
      </c>
      <c r="C83" s="23">
        <v>44068</v>
      </c>
      <c r="D83" s="23">
        <v>9836</v>
      </c>
      <c r="E83" s="23">
        <v>0</v>
      </c>
      <c r="F83" s="23">
        <v>3669</v>
      </c>
      <c r="G83" s="23">
        <v>1540</v>
      </c>
      <c r="H83" s="23">
        <v>22607</v>
      </c>
      <c r="I83" s="23">
        <v>12313</v>
      </c>
      <c r="J83" s="23">
        <v>446</v>
      </c>
    </row>
    <row r="84" spans="1:10">
      <c r="A84" s="159" t="s">
        <v>402</v>
      </c>
      <c r="B84" s="23">
        <v>118535</v>
      </c>
      <c r="C84" s="23">
        <v>53001</v>
      </c>
      <c r="D84" s="23">
        <v>42974</v>
      </c>
      <c r="E84" s="23">
        <v>0</v>
      </c>
      <c r="F84" s="23">
        <v>10045</v>
      </c>
      <c r="G84" s="23">
        <v>33567</v>
      </c>
      <c r="H84" s="23">
        <v>6439</v>
      </c>
      <c r="I84" s="23">
        <v>7838</v>
      </c>
      <c r="J84" s="23">
        <v>227</v>
      </c>
    </row>
    <row r="85" spans="1:10" ht="24" customHeight="1">
      <c r="A85" s="158" t="s">
        <v>403</v>
      </c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159" t="s">
        <v>404</v>
      </c>
      <c r="B86" s="23">
        <v>72394</v>
      </c>
      <c r="C86" s="23">
        <v>24365</v>
      </c>
      <c r="D86" s="23">
        <v>2328</v>
      </c>
      <c r="E86" s="23">
        <v>0</v>
      </c>
      <c r="F86" s="23">
        <v>4571</v>
      </c>
      <c r="G86" s="23">
        <v>1416</v>
      </c>
      <c r="H86" s="23">
        <v>14227</v>
      </c>
      <c r="I86" s="23">
        <v>7731</v>
      </c>
      <c r="J86" s="23">
        <v>356</v>
      </c>
    </row>
    <row r="87" spans="1:10">
      <c r="A87" s="159" t="s">
        <v>405</v>
      </c>
      <c r="B87" s="23">
        <v>33507</v>
      </c>
      <c r="C87" s="23">
        <v>10297</v>
      </c>
      <c r="D87" s="23">
        <v>1091</v>
      </c>
      <c r="E87" s="23">
        <v>0</v>
      </c>
      <c r="F87" s="23">
        <v>1421</v>
      </c>
      <c r="G87" s="23">
        <v>122</v>
      </c>
      <c r="H87" s="23">
        <v>4708</v>
      </c>
      <c r="I87" s="23">
        <v>2435</v>
      </c>
      <c r="J87" s="23">
        <v>0</v>
      </c>
    </row>
    <row r="88" spans="1:10">
      <c r="A88" s="159" t="s">
        <v>406</v>
      </c>
      <c r="B88" s="23">
        <v>127770</v>
      </c>
      <c r="C88" s="23">
        <v>45564</v>
      </c>
      <c r="D88" s="23">
        <v>2732</v>
      </c>
      <c r="E88" s="23">
        <v>0</v>
      </c>
      <c r="F88" s="23">
        <v>7848</v>
      </c>
      <c r="G88" s="23">
        <v>1331</v>
      </c>
      <c r="H88" s="23">
        <v>36272</v>
      </c>
      <c r="I88" s="23">
        <v>12788</v>
      </c>
      <c r="J88" s="23">
        <v>101</v>
      </c>
    </row>
    <row r="89" spans="1:10">
      <c r="A89" s="159" t="s">
        <v>407</v>
      </c>
      <c r="B89" s="23">
        <v>37772</v>
      </c>
      <c r="C89" s="23">
        <v>12024</v>
      </c>
      <c r="D89" s="23">
        <v>727</v>
      </c>
      <c r="E89" s="23">
        <v>3465</v>
      </c>
      <c r="F89" s="23">
        <v>62</v>
      </c>
      <c r="G89" s="23">
        <v>889</v>
      </c>
      <c r="H89" s="23">
        <v>3913</v>
      </c>
      <c r="I89" s="23">
        <v>1635</v>
      </c>
      <c r="J89" s="23">
        <v>288</v>
      </c>
    </row>
    <row r="90" spans="1:10">
      <c r="A90" s="159" t="s">
        <v>408</v>
      </c>
      <c r="B90" s="23">
        <v>56969</v>
      </c>
      <c r="C90" s="23">
        <v>18077</v>
      </c>
      <c r="D90" s="23">
        <v>2545</v>
      </c>
      <c r="E90" s="23">
        <v>0</v>
      </c>
      <c r="F90" s="23">
        <v>3423</v>
      </c>
      <c r="G90" s="23">
        <v>457</v>
      </c>
      <c r="H90" s="23">
        <v>8291</v>
      </c>
      <c r="I90" s="23">
        <v>5225</v>
      </c>
      <c r="J90" s="23">
        <v>0</v>
      </c>
    </row>
    <row r="91" spans="1:10">
      <c r="A91" s="159" t="s">
        <v>409</v>
      </c>
      <c r="B91" s="23">
        <v>34742</v>
      </c>
      <c r="C91" s="23">
        <v>6786</v>
      </c>
      <c r="D91" s="23">
        <v>522</v>
      </c>
      <c r="E91" s="23">
        <v>1080</v>
      </c>
      <c r="F91" s="23">
        <v>3297</v>
      </c>
      <c r="G91" s="23">
        <v>46</v>
      </c>
      <c r="H91" s="23">
        <v>3328</v>
      </c>
      <c r="I91" s="23">
        <v>1684</v>
      </c>
      <c r="J91" s="23">
        <v>131</v>
      </c>
    </row>
    <row r="92" spans="1:10">
      <c r="A92" s="159" t="s">
        <v>410</v>
      </c>
      <c r="B92" s="23">
        <v>329408</v>
      </c>
      <c r="C92" s="23">
        <v>140793</v>
      </c>
      <c r="D92" s="23">
        <v>16402</v>
      </c>
      <c r="E92" s="23">
        <v>0</v>
      </c>
      <c r="F92" s="23">
        <v>14044</v>
      </c>
      <c r="G92" s="23">
        <v>362</v>
      </c>
      <c r="H92" s="23">
        <v>50292</v>
      </c>
      <c r="I92" s="23">
        <v>47971</v>
      </c>
      <c r="J92" s="23">
        <v>678</v>
      </c>
    </row>
    <row r="93" spans="1:10">
      <c r="A93" s="159" t="s">
        <v>411</v>
      </c>
      <c r="B93" s="23">
        <v>71480</v>
      </c>
      <c r="C93" s="23">
        <v>2891</v>
      </c>
      <c r="D93" s="23">
        <v>1676</v>
      </c>
      <c r="E93" s="23">
        <v>0</v>
      </c>
      <c r="F93" s="23">
        <v>3729</v>
      </c>
      <c r="G93" s="23">
        <v>34</v>
      </c>
      <c r="H93" s="23">
        <v>17656</v>
      </c>
      <c r="I93" s="23">
        <v>5724</v>
      </c>
      <c r="J93" s="23">
        <v>89</v>
      </c>
    </row>
    <row r="94" spans="1:10" ht="24" customHeight="1">
      <c r="A94" s="158" t="s">
        <v>412</v>
      </c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159" t="s">
        <v>413</v>
      </c>
      <c r="B95" s="23">
        <v>46942</v>
      </c>
      <c r="C95" s="23">
        <v>6318</v>
      </c>
      <c r="D95" s="23">
        <v>791</v>
      </c>
      <c r="E95" s="23">
        <v>0</v>
      </c>
      <c r="F95" s="23">
        <v>4261</v>
      </c>
      <c r="G95" s="23">
        <v>45</v>
      </c>
      <c r="H95" s="23">
        <v>9853</v>
      </c>
      <c r="I95" s="23">
        <v>3770</v>
      </c>
      <c r="J95" s="23">
        <v>0</v>
      </c>
    </row>
    <row r="96" spans="1:10">
      <c r="A96" s="159" t="s">
        <v>414</v>
      </c>
      <c r="B96" s="23">
        <v>57434</v>
      </c>
      <c r="C96" s="23">
        <v>964</v>
      </c>
      <c r="D96" s="23">
        <v>124</v>
      </c>
      <c r="E96" s="23">
        <v>0</v>
      </c>
      <c r="F96" s="23">
        <v>2695</v>
      </c>
      <c r="G96" s="23">
        <v>180</v>
      </c>
      <c r="H96" s="23">
        <v>12312</v>
      </c>
      <c r="I96" s="23">
        <v>3775</v>
      </c>
      <c r="J96" s="23">
        <v>0</v>
      </c>
    </row>
    <row r="97" spans="1:10">
      <c r="A97" s="159" t="s">
        <v>415</v>
      </c>
      <c r="B97" s="23">
        <v>0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23">
        <v>6165.0460000000003</v>
      </c>
      <c r="J97" s="23">
        <v>0</v>
      </c>
    </row>
    <row r="98" spans="1:10">
      <c r="A98" s="159" t="s">
        <v>416</v>
      </c>
      <c r="B98" s="23">
        <v>26381</v>
      </c>
      <c r="C98" s="23">
        <v>2041</v>
      </c>
      <c r="D98" s="23">
        <v>1266</v>
      </c>
      <c r="E98" s="23">
        <v>0</v>
      </c>
      <c r="F98" s="23">
        <v>2789</v>
      </c>
      <c r="G98" s="23">
        <v>0</v>
      </c>
      <c r="H98" s="23">
        <v>3527</v>
      </c>
      <c r="I98" s="23">
        <v>1692</v>
      </c>
      <c r="J98" s="23">
        <v>0</v>
      </c>
    </row>
    <row r="99" spans="1:10">
      <c r="A99" s="159" t="s">
        <v>417</v>
      </c>
      <c r="B99" s="23">
        <v>275945</v>
      </c>
      <c r="C99" s="23">
        <v>93859</v>
      </c>
      <c r="D99" s="23">
        <v>15227</v>
      </c>
      <c r="E99" s="23">
        <v>0</v>
      </c>
      <c r="F99" s="23">
        <v>14721</v>
      </c>
      <c r="G99" s="23">
        <v>2541</v>
      </c>
      <c r="H99" s="23">
        <v>0</v>
      </c>
      <c r="I99" s="23">
        <v>34391</v>
      </c>
      <c r="J99" s="23">
        <v>329</v>
      </c>
    </row>
    <row r="100" spans="1:10">
      <c r="A100" s="159" t="s">
        <v>418</v>
      </c>
      <c r="B100" s="23">
        <v>85290</v>
      </c>
      <c r="C100" s="23">
        <v>7559</v>
      </c>
      <c r="D100" s="23">
        <v>930</v>
      </c>
      <c r="E100" s="23">
        <v>0</v>
      </c>
      <c r="F100" s="23">
        <v>11071</v>
      </c>
      <c r="G100" s="23">
        <v>0</v>
      </c>
      <c r="H100" s="23">
        <v>32074</v>
      </c>
      <c r="I100" s="23">
        <v>9141</v>
      </c>
      <c r="J100" s="23">
        <v>0</v>
      </c>
    </row>
    <row r="101" spans="1:10">
      <c r="A101" s="159" t="s">
        <v>419</v>
      </c>
      <c r="B101" s="23">
        <v>60592</v>
      </c>
      <c r="C101" s="23">
        <v>15054</v>
      </c>
      <c r="D101" s="23">
        <v>5573</v>
      </c>
      <c r="E101" s="23">
        <v>0</v>
      </c>
      <c r="F101" s="23">
        <v>3327</v>
      </c>
      <c r="G101" s="23">
        <v>3841</v>
      </c>
      <c r="H101" s="23">
        <v>4968</v>
      </c>
      <c r="I101" s="23">
        <v>9053</v>
      </c>
      <c r="J101" s="23">
        <v>193</v>
      </c>
    </row>
    <row r="102" spans="1:10">
      <c r="A102" s="159" t="s">
        <v>420</v>
      </c>
      <c r="B102" s="23">
        <v>103135</v>
      </c>
      <c r="C102" s="23">
        <v>14544</v>
      </c>
      <c r="D102" s="23">
        <v>3945</v>
      </c>
      <c r="E102" s="23">
        <v>0</v>
      </c>
      <c r="F102" s="23">
        <v>8514</v>
      </c>
      <c r="G102" s="23">
        <v>653</v>
      </c>
      <c r="H102" s="23">
        <v>32515</v>
      </c>
      <c r="I102" s="23">
        <v>11678</v>
      </c>
      <c r="J102" s="23">
        <v>395</v>
      </c>
    </row>
    <row r="103" spans="1:10">
      <c r="A103" s="159" t="s">
        <v>421</v>
      </c>
      <c r="B103" s="23">
        <v>95375</v>
      </c>
      <c r="C103" s="23">
        <v>30815</v>
      </c>
      <c r="D103" s="23">
        <v>4160</v>
      </c>
      <c r="E103" s="23">
        <v>0</v>
      </c>
      <c r="F103" s="23">
        <v>4302</v>
      </c>
      <c r="G103" s="23">
        <v>533</v>
      </c>
      <c r="H103" s="23">
        <v>20275</v>
      </c>
      <c r="I103" s="23">
        <v>8988</v>
      </c>
      <c r="J103" s="23">
        <v>0</v>
      </c>
    </row>
    <row r="104" spans="1:10">
      <c r="A104" s="159" t="s">
        <v>422</v>
      </c>
      <c r="B104" s="23">
        <v>21981</v>
      </c>
      <c r="C104" s="23">
        <v>6346</v>
      </c>
      <c r="D104" s="23">
        <v>634</v>
      </c>
      <c r="E104" s="23">
        <v>2881</v>
      </c>
      <c r="F104" s="23">
        <v>0</v>
      </c>
      <c r="G104" s="23">
        <v>515</v>
      </c>
      <c r="H104" s="23">
        <v>1803</v>
      </c>
      <c r="I104" s="23">
        <v>2556</v>
      </c>
      <c r="J104" s="23">
        <v>0</v>
      </c>
    </row>
    <row r="105" spans="1:10">
      <c r="A105" s="159" t="s">
        <v>423</v>
      </c>
      <c r="B105" s="23">
        <v>66260</v>
      </c>
      <c r="C105" s="23">
        <v>20141</v>
      </c>
      <c r="D105" s="23">
        <v>1143</v>
      </c>
      <c r="E105" s="23">
        <v>0</v>
      </c>
      <c r="F105" s="23">
        <v>3982</v>
      </c>
      <c r="G105" s="23">
        <v>339</v>
      </c>
      <c r="H105" s="23">
        <v>7352</v>
      </c>
      <c r="I105" s="23">
        <v>4855</v>
      </c>
      <c r="J105" s="23">
        <v>0</v>
      </c>
    </row>
    <row r="106" spans="1:10">
      <c r="A106" s="159" t="s">
        <v>424</v>
      </c>
      <c r="B106" s="23">
        <v>125070</v>
      </c>
      <c r="C106" s="23">
        <v>61706</v>
      </c>
      <c r="D106" s="23">
        <v>7259</v>
      </c>
      <c r="E106" s="23">
        <v>0</v>
      </c>
      <c r="F106" s="23">
        <v>10827</v>
      </c>
      <c r="G106" s="23">
        <v>4504</v>
      </c>
      <c r="H106" s="23">
        <v>12545</v>
      </c>
      <c r="I106" s="23">
        <v>10940</v>
      </c>
      <c r="J106" s="23">
        <v>576</v>
      </c>
    </row>
    <row r="107" spans="1:10" ht="24" customHeight="1">
      <c r="A107" s="158" t="s">
        <v>425</v>
      </c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159" t="s">
        <v>426</v>
      </c>
      <c r="B108" s="23">
        <v>147061</v>
      </c>
      <c r="C108" s="23">
        <v>84414</v>
      </c>
      <c r="D108" s="23">
        <v>6557</v>
      </c>
      <c r="E108" s="23">
        <v>0</v>
      </c>
      <c r="F108" s="23">
        <v>6526</v>
      </c>
      <c r="G108" s="23">
        <v>1086</v>
      </c>
      <c r="H108" s="23">
        <v>0</v>
      </c>
      <c r="I108" s="23">
        <v>33848</v>
      </c>
      <c r="J108" s="23">
        <v>0</v>
      </c>
    </row>
    <row r="109" spans="1:10" ht="25.5" customHeight="1">
      <c r="A109" s="158" t="s">
        <v>427</v>
      </c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159" t="s">
        <v>428</v>
      </c>
      <c r="B110" s="23">
        <v>113192</v>
      </c>
      <c r="C110" s="23">
        <v>67883</v>
      </c>
      <c r="D110" s="23">
        <v>8933</v>
      </c>
      <c r="E110" s="23">
        <v>7144</v>
      </c>
      <c r="F110" s="23">
        <v>0</v>
      </c>
      <c r="G110" s="23">
        <v>4</v>
      </c>
      <c r="H110" s="23">
        <v>0</v>
      </c>
      <c r="I110" s="23">
        <v>10089</v>
      </c>
      <c r="J110" s="23">
        <v>2247</v>
      </c>
    </row>
    <row r="111" spans="1:10">
      <c r="A111" s="159" t="s">
        <v>429</v>
      </c>
      <c r="B111" s="23">
        <v>313931</v>
      </c>
      <c r="C111" s="23">
        <v>63767</v>
      </c>
      <c r="D111" s="23">
        <v>21093</v>
      </c>
      <c r="E111" s="23">
        <v>828</v>
      </c>
      <c r="F111" s="23">
        <v>28199</v>
      </c>
      <c r="G111" s="23">
        <v>1031</v>
      </c>
      <c r="H111" s="23">
        <v>46762</v>
      </c>
      <c r="I111" s="23">
        <v>26294</v>
      </c>
      <c r="J111" s="23">
        <v>1674</v>
      </c>
    </row>
    <row r="112" spans="1:10">
      <c r="A112" s="159" t="s">
        <v>430</v>
      </c>
      <c r="B112" s="23">
        <v>62369</v>
      </c>
      <c r="C112" s="23">
        <v>21528</v>
      </c>
      <c r="D112" s="23">
        <v>3082</v>
      </c>
      <c r="E112" s="23">
        <v>0</v>
      </c>
      <c r="F112" s="23">
        <v>3433</v>
      </c>
      <c r="G112" s="23">
        <v>185</v>
      </c>
      <c r="H112" s="23">
        <v>15325</v>
      </c>
      <c r="I112" s="23">
        <v>6464</v>
      </c>
      <c r="J112" s="23">
        <v>27</v>
      </c>
    </row>
    <row r="113" spans="1:10">
      <c r="A113" s="159" t="s">
        <v>431</v>
      </c>
      <c r="B113" s="23">
        <v>99239</v>
      </c>
      <c r="C113" s="23">
        <v>51492</v>
      </c>
      <c r="D113" s="23">
        <v>677</v>
      </c>
      <c r="E113" s="23">
        <v>0</v>
      </c>
      <c r="F113" s="23">
        <v>4282</v>
      </c>
      <c r="G113" s="23">
        <v>471</v>
      </c>
      <c r="H113" s="23">
        <v>29344</v>
      </c>
      <c r="I113" s="23">
        <v>13441</v>
      </c>
      <c r="J113" s="23">
        <v>1535</v>
      </c>
    </row>
    <row r="114" spans="1:10">
      <c r="A114" s="159" t="s">
        <v>432</v>
      </c>
      <c r="B114" s="23">
        <v>80739</v>
      </c>
      <c r="C114" s="23">
        <v>6306</v>
      </c>
      <c r="D114" s="23">
        <v>1217</v>
      </c>
      <c r="E114" s="23">
        <v>0</v>
      </c>
      <c r="F114" s="23">
        <v>8684</v>
      </c>
      <c r="G114" s="23">
        <v>170</v>
      </c>
      <c r="H114" s="23">
        <v>24765</v>
      </c>
      <c r="I114" s="23">
        <v>7981</v>
      </c>
      <c r="J114" s="23">
        <v>2406</v>
      </c>
    </row>
    <row r="115" spans="1:10">
      <c r="A115" s="159" t="s">
        <v>433</v>
      </c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159" t="s">
        <v>434</v>
      </c>
      <c r="B116" s="23">
        <v>1342</v>
      </c>
      <c r="C116" s="23">
        <v>82842</v>
      </c>
      <c r="D116" s="23">
        <v>9</v>
      </c>
      <c r="E116" s="23">
        <v>429</v>
      </c>
      <c r="F116" s="23">
        <v>639</v>
      </c>
      <c r="G116" s="23">
        <v>0</v>
      </c>
      <c r="H116" s="23">
        <v>16146</v>
      </c>
      <c r="I116" s="23">
        <v>8824</v>
      </c>
      <c r="J116" s="23">
        <v>0</v>
      </c>
    </row>
    <row r="117" spans="1:10">
      <c r="A117" s="159" t="s">
        <v>435</v>
      </c>
      <c r="B117" s="23">
        <v>43188</v>
      </c>
      <c r="C117" s="23">
        <v>7243</v>
      </c>
      <c r="D117" s="23">
        <v>535</v>
      </c>
      <c r="E117" s="23">
        <v>0</v>
      </c>
      <c r="F117" s="23">
        <v>4497</v>
      </c>
      <c r="G117" s="23">
        <v>0</v>
      </c>
      <c r="H117" s="23">
        <v>9461</v>
      </c>
      <c r="I117" s="23">
        <v>3935</v>
      </c>
      <c r="J117" s="23">
        <v>0</v>
      </c>
    </row>
    <row r="118" spans="1:10">
      <c r="A118" s="159" t="s">
        <v>436</v>
      </c>
      <c r="B118" s="23">
        <v>19880</v>
      </c>
      <c r="C118" s="23">
        <v>16906</v>
      </c>
      <c r="D118" s="23">
        <v>651</v>
      </c>
      <c r="E118" s="23">
        <v>1578</v>
      </c>
      <c r="F118" s="23">
        <v>2517</v>
      </c>
      <c r="G118" s="23">
        <v>11</v>
      </c>
      <c r="H118" s="23">
        <v>827</v>
      </c>
      <c r="I118" s="23">
        <v>6994</v>
      </c>
      <c r="J118" s="23">
        <v>0</v>
      </c>
    </row>
    <row r="119" spans="1:10">
      <c r="A119" s="159" t="s">
        <v>437</v>
      </c>
      <c r="B119" s="23">
        <v>39658</v>
      </c>
      <c r="C119" s="23">
        <v>5451</v>
      </c>
      <c r="D119" s="23">
        <v>377</v>
      </c>
      <c r="E119" s="23">
        <v>0</v>
      </c>
      <c r="F119" s="23">
        <v>3488</v>
      </c>
      <c r="G119" s="23">
        <v>0</v>
      </c>
      <c r="H119" s="23">
        <v>12540</v>
      </c>
      <c r="I119" s="23">
        <v>6561</v>
      </c>
      <c r="J119" s="23">
        <v>0</v>
      </c>
    </row>
    <row r="120" spans="1:10">
      <c r="A120" s="159" t="s">
        <v>438</v>
      </c>
      <c r="B120" s="23">
        <v>149647</v>
      </c>
      <c r="C120" s="23">
        <v>19778</v>
      </c>
      <c r="D120" s="23">
        <v>3651</v>
      </c>
      <c r="E120" s="23">
        <v>0</v>
      </c>
      <c r="F120" s="23">
        <v>10063</v>
      </c>
      <c r="G120" s="23">
        <v>408</v>
      </c>
      <c r="H120" s="23">
        <v>33190</v>
      </c>
      <c r="I120" s="23">
        <v>17533</v>
      </c>
      <c r="J120" s="23">
        <v>1186</v>
      </c>
    </row>
    <row r="121" spans="1:10">
      <c r="A121" s="159" t="s">
        <v>439</v>
      </c>
      <c r="B121" s="23">
        <v>336504</v>
      </c>
      <c r="C121" s="23">
        <v>179831</v>
      </c>
      <c r="D121" s="23">
        <v>41509</v>
      </c>
      <c r="E121" s="23">
        <v>0</v>
      </c>
      <c r="F121" s="23">
        <v>25264</v>
      </c>
      <c r="G121" s="23">
        <v>21815</v>
      </c>
      <c r="H121" s="23">
        <v>30728</v>
      </c>
      <c r="I121" s="23">
        <v>73066</v>
      </c>
      <c r="J121" s="23">
        <v>114</v>
      </c>
    </row>
    <row r="122" spans="1:10">
      <c r="A122" s="159" t="s">
        <v>440</v>
      </c>
      <c r="B122" s="23">
        <v>194148</v>
      </c>
      <c r="C122" s="23">
        <v>46666</v>
      </c>
      <c r="D122" s="23">
        <v>147921</v>
      </c>
      <c r="E122" s="23">
        <v>0</v>
      </c>
      <c r="F122" s="23">
        <v>9122</v>
      </c>
      <c r="G122" s="23">
        <v>139630</v>
      </c>
      <c r="H122" s="23">
        <v>12754</v>
      </c>
      <c r="I122" s="23">
        <v>22368</v>
      </c>
      <c r="J122" s="23">
        <v>319</v>
      </c>
    </row>
    <row r="123" spans="1:10">
      <c r="A123" s="159" t="s">
        <v>441</v>
      </c>
      <c r="B123" s="23">
        <v>3911</v>
      </c>
      <c r="C123" s="23">
        <v>148862</v>
      </c>
      <c r="D123" s="23">
        <v>946</v>
      </c>
      <c r="E123" s="23">
        <v>6454</v>
      </c>
      <c r="F123" s="23">
        <v>0</v>
      </c>
      <c r="G123" s="23">
        <v>3</v>
      </c>
      <c r="H123" s="23">
        <v>30146</v>
      </c>
      <c r="I123" s="23">
        <v>10659</v>
      </c>
      <c r="J123" s="23">
        <v>0</v>
      </c>
    </row>
    <row r="124" spans="1:10">
      <c r="A124" s="159" t="s">
        <v>442</v>
      </c>
      <c r="B124" s="23">
        <v>45127</v>
      </c>
      <c r="C124" s="23">
        <v>13130</v>
      </c>
      <c r="D124" s="23">
        <v>1217</v>
      </c>
      <c r="E124" s="23">
        <v>0</v>
      </c>
      <c r="F124" s="23">
        <v>3856</v>
      </c>
      <c r="G124" s="23">
        <v>208</v>
      </c>
      <c r="H124" s="23">
        <v>2128</v>
      </c>
      <c r="I124" s="23">
        <v>5894</v>
      </c>
      <c r="J124" s="23">
        <v>1031</v>
      </c>
    </row>
    <row r="125" spans="1:10">
      <c r="A125" s="159" t="s">
        <v>443</v>
      </c>
      <c r="B125" s="23">
        <v>39193</v>
      </c>
      <c r="C125" s="23">
        <v>30651</v>
      </c>
      <c r="D125" s="23">
        <v>1714</v>
      </c>
      <c r="E125" s="23">
        <v>3024</v>
      </c>
      <c r="F125" s="23">
        <v>0</v>
      </c>
      <c r="G125" s="23">
        <v>302</v>
      </c>
      <c r="H125" s="23">
        <v>10720</v>
      </c>
      <c r="I125" s="23">
        <v>7638</v>
      </c>
      <c r="J125" s="23">
        <v>234</v>
      </c>
    </row>
    <row r="126" spans="1:10">
      <c r="A126" s="159" t="s">
        <v>444</v>
      </c>
      <c r="B126" s="23">
        <v>48842</v>
      </c>
      <c r="C126" s="23">
        <v>27103</v>
      </c>
      <c r="D126" s="23">
        <v>1247</v>
      </c>
      <c r="E126" s="23">
        <v>0</v>
      </c>
      <c r="F126" s="23">
        <v>3934</v>
      </c>
      <c r="G126" s="23">
        <v>316</v>
      </c>
      <c r="H126" s="23">
        <v>1795</v>
      </c>
      <c r="I126" s="23">
        <v>11132</v>
      </c>
      <c r="J126" s="23">
        <v>184</v>
      </c>
    </row>
    <row r="127" spans="1:10">
      <c r="A127" s="159" t="s">
        <v>445</v>
      </c>
      <c r="B127" s="23">
        <v>364111</v>
      </c>
      <c r="C127" s="23">
        <v>66990</v>
      </c>
      <c r="D127" s="23">
        <v>21624</v>
      </c>
      <c r="E127" s="23">
        <v>247</v>
      </c>
      <c r="F127" s="23">
        <v>16336</v>
      </c>
      <c r="G127" s="23">
        <v>2431</v>
      </c>
      <c r="H127" s="23">
        <v>55384</v>
      </c>
      <c r="I127" s="23">
        <v>46917</v>
      </c>
      <c r="J127" s="23">
        <v>0</v>
      </c>
    </row>
    <row r="128" spans="1:10">
      <c r="A128" s="159" t="s">
        <v>446</v>
      </c>
      <c r="B128" s="23">
        <v>60909</v>
      </c>
      <c r="C128" s="23">
        <v>32050</v>
      </c>
      <c r="D128" s="23">
        <v>82179</v>
      </c>
      <c r="E128" s="23">
        <v>0</v>
      </c>
      <c r="F128" s="23">
        <v>4807</v>
      </c>
      <c r="G128" s="23">
        <v>85881</v>
      </c>
      <c r="H128" s="23">
        <v>1795</v>
      </c>
      <c r="I128" s="23">
        <v>10714</v>
      </c>
      <c r="J128" s="23">
        <v>39</v>
      </c>
    </row>
    <row r="129" spans="1:10">
      <c r="A129" s="159" t="s">
        <v>447</v>
      </c>
      <c r="B129" s="23">
        <v>132227</v>
      </c>
      <c r="C129" s="23">
        <v>41708</v>
      </c>
      <c r="D129" s="23">
        <v>205213</v>
      </c>
      <c r="E129" s="23">
        <v>0</v>
      </c>
      <c r="F129" s="23">
        <v>13744</v>
      </c>
      <c r="G129" s="23">
        <v>197159</v>
      </c>
      <c r="H129" s="23">
        <v>18259</v>
      </c>
      <c r="I129" s="23">
        <v>20255</v>
      </c>
      <c r="J129" s="23">
        <v>0</v>
      </c>
    </row>
    <row r="130" spans="1:10">
      <c r="A130" s="159" t="s">
        <v>448</v>
      </c>
      <c r="B130" s="23">
        <v>35921</v>
      </c>
      <c r="C130" s="23">
        <v>20479</v>
      </c>
      <c r="D130" s="23">
        <v>1106</v>
      </c>
      <c r="E130" s="23">
        <v>2576</v>
      </c>
      <c r="F130" s="23">
        <v>-4</v>
      </c>
      <c r="G130" s="23">
        <v>0</v>
      </c>
      <c r="H130" s="23">
        <v>0</v>
      </c>
      <c r="I130" s="23">
        <v>9761</v>
      </c>
      <c r="J130" s="23">
        <v>0</v>
      </c>
    </row>
    <row r="131" spans="1:10">
      <c r="A131" s="159" t="s">
        <v>449</v>
      </c>
      <c r="B131" s="23">
        <v>397518</v>
      </c>
      <c r="C131" s="23">
        <v>157251</v>
      </c>
      <c r="D131" s="23">
        <v>24703</v>
      </c>
      <c r="E131" s="23">
        <v>0</v>
      </c>
      <c r="F131" s="23">
        <v>15377</v>
      </c>
      <c r="G131" s="23">
        <v>1937</v>
      </c>
      <c r="H131" s="23">
        <v>0</v>
      </c>
      <c r="I131" s="23">
        <v>49656</v>
      </c>
      <c r="J131" s="23">
        <v>2150</v>
      </c>
    </row>
    <row r="132" spans="1:10">
      <c r="A132" s="159" t="s">
        <v>450</v>
      </c>
      <c r="B132" s="23">
        <v>1161425</v>
      </c>
      <c r="C132" s="23">
        <v>215120</v>
      </c>
      <c r="D132" s="23">
        <v>80917</v>
      </c>
      <c r="E132" s="23">
        <v>0</v>
      </c>
      <c r="F132" s="23">
        <v>8413</v>
      </c>
      <c r="G132" s="23">
        <v>46410</v>
      </c>
      <c r="H132" s="23">
        <v>84221</v>
      </c>
      <c r="I132" s="23">
        <v>134996</v>
      </c>
      <c r="J132" s="23">
        <v>355</v>
      </c>
    </row>
    <row r="133" spans="1:10">
      <c r="A133" s="159" t="s">
        <v>451</v>
      </c>
      <c r="B133" s="23">
        <v>38260</v>
      </c>
      <c r="C133" s="23">
        <v>3796</v>
      </c>
      <c r="D133" s="23">
        <v>312</v>
      </c>
      <c r="E133" s="23">
        <v>0</v>
      </c>
      <c r="F133" s="23">
        <v>3929</v>
      </c>
      <c r="G133" s="23">
        <v>156</v>
      </c>
      <c r="H133" s="23">
        <v>4390</v>
      </c>
      <c r="I133" s="23">
        <v>3618</v>
      </c>
      <c r="J133" s="23">
        <v>841</v>
      </c>
    </row>
    <row r="134" spans="1:10">
      <c r="A134" s="159" t="s">
        <v>452</v>
      </c>
      <c r="B134" s="23">
        <v>13014</v>
      </c>
      <c r="C134" s="23">
        <v>2555</v>
      </c>
      <c r="D134" s="23">
        <v>435</v>
      </c>
      <c r="E134" s="23">
        <v>0</v>
      </c>
      <c r="F134" s="23">
        <v>2584</v>
      </c>
      <c r="G134" s="23">
        <v>0</v>
      </c>
      <c r="H134" s="23">
        <v>0</v>
      </c>
      <c r="I134" s="23">
        <v>1997</v>
      </c>
      <c r="J134" s="23">
        <v>0</v>
      </c>
    </row>
    <row r="135" spans="1:10">
      <c r="A135" s="159" t="s">
        <v>453</v>
      </c>
      <c r="B135" s="23">
        <v>57493</v>
      </c>
      <c r="C135" s="23">
        <v>13510</v>
      </c>
      <c r="D135" s="23">
        <v>5273</v>
      </c>
      <c r="E135" s="23">
        <v>0</v>
      </c>
      <c r="F135" s="23">
        <v>4192</v>
      </c>
      <c r="G135" s="23">
        <v>3880</v>
      </c>
      <c r="H135" s="23">
        <v>103</v>
      </c>
      <c r="I135" s="23">
        <v>10539</v>
      </c>
      <c r="J135" s="23">
        <v>508</v>
      </c>
    </row>
    <row r="136" spans="1:10">
      <c r="A136" s="159" t="s">
        <v>454</v>
      </c>
      <c r="B136" s="23">
        <v>60563</v>
      </c>
      <c r="C136" s="23">
        <v>11045</v>
      </c>
      <c r="D136" s="23">
        <v>3768</v>
      </c>
      <c r="E136" s="23">
        <v>0</v>
      </c>
      <c r="F136" s="23">
        <v>6402</v>
      </c>
      <c r="G136" s="23">
        <v>3321</v>
      </c>
      <c r="H136" s="23">
        <v>0</v>
      </c>
      <c r="I136" s="23">
        <v>5348</v>
      </c>
      <c r="J136" s="23">
        <v>246</v>
      </c>
    </row>
    <row r="137" spans="1:10">
      <c r="A137" s="159" t="s">
        <v>455</v>
      </c>
      <c r="B137" s="23">
        <v>39350</v>
      </c>
      <c r="C137" s="23">
        <v>9890</v>
      </c>
      <c r="D137" s="23">
        <v>705</v>
      </c>
      <c r="E137" s="23">
        <v>0</v>
      </c>
      <c r="F137" s="23">
        <v>4503</v>
      </c>
      <c r="G137" s="23">
        <v>1</v>
      </c>
      <c r="H137" s="23">
        <v>0</v>
      </c>
      <c r="I137" s="23">
        <v>7425</v>
      </c>
      <c r="J137" s="23">
        <v>156</v>
      </c>
    </row>
    <row r="138" spans="1:10">
      <c r="A138" s="159" t="s">
        <v>456</v>
      </c>
      <c r="B138" s="23">
        <v>8812</v>
      </c>
      <c r="C138" s="23">
        <v>70347</v>
      </c>
      <c r="D138" s="23">
        <v>1</v>
      </c>
      <c r="E138" s="23">
        <v>3603</v>
      </c>
      <c r="F138" s="23">
        <v>0</v>
      </c>
      <c r="G138" s="23">
        <v>20</v>
      </c>
      <c r="H138" s="23">
        <v>6090</v>
      </c>
      <c r="I138" s="23">
        <v>11299</v>
      </c>
      <c r="J138" s="23">
        <v>0</v>
      </c>
    </row>
    <row r="139" spans="1:10">
      <c r="A139" s="159" t="s">
        <v>457</v>
      </c>
      <c r="B139" s="23">
        <v>39191</v>
      </c>
      <c r="C139" s="23">
        <v>15300</v>
      </c>
      <c r="D139" s="23">
        <v>200</v>
      </c>
      <c r="E139" s="23">
        <v>0</v>
      </c>
      <c r="F139" s="23">
        <v>4939</v>
      </c>
      <c r="G139" s="23">
        <v>0</v>
      </c>
      <c r="H139" s="23">
        <v>11170</v>
      </c>
      <c r="I139" s="23">
        <v>4982</v>
      </c>
      <c r="J139" s="23">
        <v>0</v>
      </c>
    </row>
    <row r="140" spans="1:10">
      <c r="A140" s="159" t="s">
        <v>458</v>
      </c>
      <c r="B140" s="23">
        <v>32374</v>
      </c>
      <c r="C140" s="23">
        <v>27728</v>
      </c>
      <c r="D140" s="23">
        <v>574</v>
      </c>
      <c r="E140" s="23">
        <v>0</v>
      </c>
      <c r="F140" s="23">
        <v>4300</v>
      </c>
      <c r="G140" s="23">
        <v>54</v>
      </c>
      <c r="H140" s="23">
        <v>4887</v>
      </c>
      <c r="I140" s="23">
        <v>5186</v>
      </c>
      <c r="J140" s="23">
        <v>0</v>
      </c>
    </row>
    <row r="141" spans="1:10">
      <c r="A141" s="159" t="s">
        <v>459</v>
      </c>
      <c r="B141" s="23">
        <v>35311</v>
      </c>
      <c r="C141" s="23">
        <v>22152</v>
      </c>
      <c r="D141" s="23">
        <v>24633</v>
      </c>
      <c r="E141" s="23">
        <v>0</v>
      </c>
      <c r="F141" s="23">
        <v>7534</v>
      </c>
      <c r="G141" s="23">
        <v>24648</v>
      </c>
      <c r="H141" s="23">
        <v>0</v>
      </c>
      <c r="I141" s="23">
        <v>10999</v>
      </c>
      <c r="J141" s="23">
        <v>132</v>
      </c>
    </row>
    <row r="142" spans="1:10">
      <c r="A142" s="159" t="s">
        <v>460</v>
      </c>
      <c r="B142" s="23">
        <v>119702</v>
      </c>
      <c r="C142" s="23">
        <v>51137</v>
      </c>
      <c r="D142" s="23">
        <v>3206</v>
      </c>
      <c r="E142" s="23">
        <v>0</v>
      </c>
      <c r="F142" s="23">
        <v>9289</v>
      </c>
      <c r="G142" s="23">
        <v>15</v>
      </c>
      <c r="H142" s="23">
        <v>1394</v>
      </c>
      <c r="I142" s="23">
        <v>25274</v>
      </c>
      <c r="J142" s="23">
        <v>465</v>
      </c>
    </row>
    <row r="143" spans="1:10">
      <c r="A143" s="159" t="s">
        <v>461</v>
      </c>
      <c r="B143" s="23">
        <v>38255</v>
      </c>
      <c r="C143" s="23">
        <v>45848</v>
      </c>
      <c r="D143" s="23">
        <v>69941</v>
      </c>
      <c r="E143" s="23">
        <v>0</v>
      </c>
      <c r="F143" s="23">
        <v>5704</v>
      </c>
      <c r="G143" s="23">
        <v>65167</v>
      </c>
      <c r="H143" s="23">
        <v>0</v>
      </c>
      <c r="I143" s="23">
        <v>16820</v>
      </c>
      <c r="J143" s="23">
        <v>0</v>
      </c>
    </row>
    <row r="144" spans="1:10">
      <c r="A144" s="159" t="s">
        <v>462</v>
      </c>
      <c r="B144" s="23">
        <v>107689</v>
      </c>
      <c r="C144" s="23">
        <v>28171</v>
      </c>
      <c r="D144" s="23">
        <v>12769</v>
      </c>
      <c r="E144" s="23">
        <v>0</v>
      </c>
      <c r="F144" s="23">
        <v>2946</v>
      </c>
      <c r="G144" s="23">
        <v>12269</v>
      </c>
      <c r="H144" s="23">
        <v>6615</v>
      </c>
      <c r="I144" s="23">
        <v>11274</v>
      </c>
      <c r="J144" s="23">
        <v>1948</v>
      </c>
    </row>
    <row r="145" spans="1:10">
      <c r="A145" s="159" t="s">
        <v>463</v>
      </c>
      <c r="B145" s="23">
        <v>28347</v>
      </c>
      <c r="C145" s="23">
        <v>5463</v>
      </c>
      <c r="D145" s="23">
        <v>549</v>
      </c>
      <c r="E145" s="23">
        <v>0</v>
      </c>
      <c r="F145" s="23">
        <v>1891</v>
      </c>
      <c r="G145" s="23">
        <v>0</v>
      </c>
      <c r="H145" s="23">
        <v>4739</v>
      </c>
      <c r="I145" s="23">
        <v>7263</v>
      </c>
      <c r="J145" s="23">
        <v>0</v>
      </c>
    </row>
    <row r="146" spans="1:10">
      <c r="A146" s="159" t="s">
        <v>464</v>
      </c>
      <c r="B146" s="23">
        <v>152407</v>
      </c>
      <c r="C146" s="23">
        <v>42777</v>
      </c>
      <c r="D146" s="23">
        <v>7274</v>
      </c>
      <c r="E146" s="23">
        <v>13826</v>
      </c>
      <c r="F146" s="23">
        <v>0</v>
      </c>
      <c r="G146" s="23">
        <v>68</v>
      </c>
      <c r="H146" s="23">
        <v>36880</v>
      </c>
      <c r="I146" s="23">
        <v>20654</v>
      </c>
      <c r="J146" s="23">
        <v>2695</v>
      </c>
    </row>
    <row r="147" spans="1:10">
      <c r="A147" s="159" t="s">
        <v>465</v>
      </c>
      <c r="B147" s="23">
        <v>32033</v>
      </c>
      <c r="C147" s="23">
        <v>5651</v>
      </c>
      <c r="D147" s="23">
        <v>624</v>
      </c>
      <c r="E147" s="23">
        <v>0</v>
      </c>
      <c r="F147" s="23">
        <v>2721</v>
      </c>
      <c r="G147" s="23">
        <v>0</v>
      </c>
      <c r="H147" s="23">
        <v>9467</v>
      </c>
      <c r="I147" s="23">
        <v>5223</v>
      </c>
      <c r="J147" s="23">
        <v>0</v>
      </c>
    </row>
    <row r="148" spans="1:10">
      <c r="A148" s="159" t="s">
        <v>466</v>
      </c>
      <c r="B148" s="23">
        <v>45542</v>
      </c>
      <c r="C148" s="23">
        <v>23854</v>
      </c>
      <c r="D148" s="23">
        <v>1522</v>
      </c>
      <c r="E148" s="23">
        <v>0</v>
      </c>
      <c r="F148" s="23">
        <v>4970</v>
      </c>
      <c r="G148" s="23">
        <v>197</v>
      </c>
      <c r="H148" s="23">
        <v>11249</v>
      </c>
      <c r="I148" s="23">
        <v>9974</v>
      </c>
      <c r="J148" s="23">
        <v>0</v>
      </c>
    </row>
    <row r="149" spans="1:10" ht="24.75" customHeight="1">
      <c r="A149" s="158" t="s">
        <v>467</v>
      </c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159" t="s">
        <v>468</v>
      </c>
      <c r="B150" s="23">
        <v>101219</v>
      </c>
      <c r="C150" s="23">
        <v>140899</v>
      </c>
      <c r="D150" s="23">
        <v>2030</v>
      </c>
      <c r="E150" s="23">
        <v>0</v>
      </c>
      <c r="F150" s="23">
        <v>9399</v>
      </c>
      <c r="G150" s="23">
        <v>513</v>
      </c>
      <c r="H150" s="23">
        <v>0</v>
      </c>
      <c r="I150" s="23">
        <v>24214</v>
      </c>
      <c r="J150" s="23">
        <v>7</v>
      </c>
    </row>
    <row r="151" spans="1:10">
      <c r="A151" s="159" t="s">
        <v>469</v>
      </c>
      <c r="B151" s="23">
        <v>382237</v>
      </c>
      <c r="C151" s="23">
        <v>53634</v>
      </c>
      <c r="D151" s="23">
        <v>45240</v>
      </c>
      <c r="E151" s="23">
        <v>0</v>
      </c>
      <c r="F151" s="23">
        <v>11411</v>
      </c>
      <c r="G151" s="23">
        <v>9520</v>
      </c>
      <c r="H151" s="23">
        <v>32319</v>
      </c>
      <c r="I151" s="23">
        <v>34339</v>
      </c>
      <c r="J151" s="23">
        <v>589</v>
      </c>
    </row>
    <row r="152" spans="1:10">
      <c r="A152" s="159" t="s">
        <v>470</v>
      </c>
      <c r="B152" s="23">
        <v>26425</v>
      </c>
      <c r="C152" s="23">
        <v>14646</v>
      </c>
      <c r="D152" s="23">
        <v>1141</v>
      </c>
      <c r="E152" s="23">
        <v>0</v>
      </c>
      <c r="F152" s="23">
        <v>1932</v>
      </c>
      <c r="G152" s="23">
        <v>0</v>
      </c>
      <c r="H152" s="23">
        <v>4061</v>
      </c>
      <c r="I152" s="23">
        <v>2043</v>
      </c>
      <c r="J152" s="23">
        <v>361</v>
      </c>
    </row>
    <row r="153" spans="1:10">
      <c r="A153" s="159" t="s">
        <v>471</v>
      </c>
      <c r="B153" s="23">
        <v>286881</v>
      </c>
      <c r="C153" s="23">
        <v>88262</v>
      </c>
      <c r="D153" s="23">
        <v>15204</v>
      </c>
      <c r="E153" s="23">
        <v>397</v>
      </c>
      <c r="F153" s="23">
        <v>18014</v>
      </c>
      <c r="G153" s="23">
        <v>1293</v>
      </c>
      <c r="H153" s="23">
        <v>31604</v>
      </c>
      <c r="I153" s="23">
        <v>19371</v>
      </c>
      <c r="J153" s="23">
        <v>3979</v>
      </c>
    </row>
    <row r="154" spans="1:10">
      <c r="A154" s="159" t="s">
        <v>472</v>
      </c>
      <c r="B154" s="23">
        <v>85696</v>
      </c>
      <c r="C154" s="23">
        <v>19742</v>
      </c>
      <c r="D154" s="23">
        <v>2313</v>
      </c>
      <c r="E154" s="23">
        <v>7038</v>
      </c>
      <c r="F154" s="23">
        <v>3766</v>
      </c>
      <c r="G154" s="23">
        <v>156</v>
      </c>
      <c r="H154" s="23">
        <v>22391</v>
      </c>
      <c r="I154" s="23">
        <v>11714</v>
      </c>
      <c r="J154" s="23">
        <v>11</v>
      </c>
    </row>
    <row r="155" spans="1:10">
      <c r="A155" s="159" t="s">
        <v>473</v>
      </c>
      <c r="B155" s="23">
        <v>192571</v>
      </c>
      <c r="C155" s="23">
        <v>36051</v>
      </c>
      <c r="D155" s="23">
        <v>23950</v>
      </c>
      <c r="E155" s="23">
        <v>0</v>
      </c>
      <c r="F155" s="23">
        <v>10772</v>
      </c>
      <c r="G155" s="23">
        <v>1733</v>
      </c>
      <c r="H155" s="23">
        <v>22651</v>
      </c>
      <c r="I155" s="23">
        <v>24597</v>
      </c>
      <c r="J155" s="23">
        <v>638</v>
      </c>
    </row>
    <row r="156" spans="1:10" ht="24" customHeight="1">
      <c r="A156" s="158" t="s">
        <v>474</v>
      </c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159" t="s">
        <v>475</v>
      </c>
      <c r="B157" s="23">
        <v>118380</v>
      </c>
      <c r="C157" s="23">
        <v>35016</v>
      </c>
      <c r="D157" s="23">
        <v>3764</v>
      </c>
      <c r="E157" s="23">
        <v>0</v>
      </c>
      <c r="F157" s="23">
        <v>11198</v>
      </c>
      <c r="G157" s="23">
        <v>90</v>
      </c>
      <c r="H157" s="23">
        <v>13559</v>
      </c>
      <c r="I157" s="23">
        <v>8336</v>
      </c>
      <c r="J157" s="23">
        <v>4793</v>
      </c>
    </row>
    <row r="158" spans="1:10">
      <c r="A158" s="159" t="s">
        <v>476</v>
      </c>
      <c r="B158" s="23">
        <v>223311</v>
      </c>
      <c r="C158" s="23">
        <v>38954</v>
      </c>
      <c r="D158" s="23">
        <v>8488</v>
      </c>
      <c r="E158" s="23">
        <v>0</v>
      </c>
      <c r="F158" s="23">
        <v>9705</v>
      </c>
      <c r="G158" s="23">
        <v>1783</v>
      </c>
      <c r="H158" s="23">
        <v>92362</v>
      </c>
      <c r="I158" s="23">
        <v>30560</v>
      </c>
      <c r="J158" s="23">
        <v>196</v>
      </c>
    </row>
    <row r="159" spans="1:10">
      <c r="A159" s="159" t="s">
        <v>477</v>
      </c>
      <c r="B159" s="23">
        <v>26861</v>
      </c>
      <c r="C159" s="23">
        <v>19314</v>
      </c>
      <c r="D159" s="23">
        <v>427</v>
      </c>
      <c r="E159" s="23">
        <v>0</v>
      </c>
      <c r="F159" s="23">
        <v>2237</v>
      </c>
      <c r="G159" s="23">
        <v>67</v>
      </c>
      <c r="H159" s="23">
        <v>9907</v>
      </c>
      <c r="I159" s="23">
        <v>5690</v>
      </c>
      <c r="J159" s="23">
        <v>137</v>
      </c>
    </row>
    <row r="160" spans="1:10">
      <c r="A160" s="159" t="s">
        <v>478</v>
      </c>
      <c r="B160" s="23">
        <v>24647</v>
      </c>
      <c r="C160" s="23">
        <v>16805</v>
      </c>
      <c r="D160" s="23">
        <v>1085</v>
      </c>
      <c r="E160" s="23">
        <v>0</v>
      </c>
      <c r="F160" s="23">
        <v>3556</v>
      </c>
      <c r="G160" s="23">
        <v>677</v>
      </c>
      <c r="H160" s="23">
        <v>8828</v>
      </c>
      <c r="I160" s="23">
        <v>5743</v>
      </c>
      <c r="J160" s="23">
        <v>0</v>
      </c>
    </row>
    <row r="161" spans="1:10">
      <c r="A161" s="159" t="s">
        <v>479</v>
      </c>
      <c r="B161" s="23">
        <v>334777</v>
      </c>
      <c r="C161" s="23">
        <v>175452</v>
      </c>
      <c r="D161" s="23">
        <v>94587</v>
      </c>
      <c r="E161" s="23">
        <v>0</v>
      </c>
      <c r="F161" s="23">
        <v>1163</v>
      </c>
      <c r="G161" s="23">
        <v>70187</v>
      </c>
      <c r="H161" s="23">
        <v>75890</v>
      </c>
      <c r="I161" s="23">
        <v>60294</v>
      </c>
      <c r="J161" s="23">
        <v>4481</v>
      </c>
    </row>
    <row r="162" spans="1:10">
      <c r="A162" s="159" t="s">
        <v>480</v>
      </c>
      <c r="B162" s="23">
        <v>42313</v>
      </c>
      <c r="C162" s="23">
        <v>934</v>
      </c>
      <c r="D162" s="23">
        <v>2693</v>
      </c>
      <c r="E162" s="23">
        <v>0</v>
      </c>
      <c r="F162" s="23">
        <v>4945</v>
      </c>
      <c r="G162" s="23">
        <v>1974</v>
      </c>
      <c r="H162" s="23">
        <v>7270</v>
      </c>
      <c r="I162" s="23">
        <v>2495</v>
      </c>
      <c r="J162" s="23">
        <v>21898</v>
      </c>
    </row>
    <row r="163" spans="1:10">
      <c r="A163" s="159" t="s">
        <v>481</v>
      </c>
      <c r="B163" s="23">
        <v>30953</v>
      </c>
      <c r="C163" s="23">
        <v>7143</v>
      </c>
      <c r="D163" s="23">
        <v>6814</v>
      </c>
      <c r="E163" s="23">
        <v>0</v>
      </c>
      <c r="F163" s="23">
        <v>3452</v>
      </c>
      <c r="G163" s="23">
        <v>5443</v>
      </c>
      <c r="H163" s="23">
        <v>9319</v>
      </c>
      <c r="I163" s="23">
        <v>3294</v>
      </c>
      <c r="J163" s="23">
        <v>0</v>
      </c>
    </row>
    <row r="164" spans="1:10">
      <c r="A164" s="159" t="s">
        <v>482</v>
      </c>
      <c r="B164" s="23">
        <v>140646</v>
      </c>
      <c r="C164" s="23">
        <v>17713</v>
      </c>
      <c r="D164" s="23">
        <v>11341</v>
      </c>
      <c r="E164" s="23">
        <v>0</v>
      </c>
      <c r="F164" s="23">
        <v>6669</v>
      </c>
      <c r="G164" s="23">
        <v>14935</v>
      </c>
      <c r="H164" s="23">
        <v>52747</v>
      </c>
      <c r="I164" s="23">
        <v>25336</v>
      </c>
      <c r="J164" s="23">
        <v>226</v>
      </c>
    </row>
    <row r="165" spans="1:10">
      <c r="A165" s="159" t="s">
        <v>483</v>
      </c>
      <c r="B165" s="23">
        <v>8415</v>
      </c>
      <c r="C165" s="23">
        <v>8297</v>
      </c>
      <c r="D165" s="23">
        <v>239</v>
      </c>
      <c r="E165" s="23">
        <v>0</v>
      </c>
      <c r="F165" s="23">
        <v>1393</v>
      </c>
      <c r="G165" s="23">
        <v>98</v>
      </c>
      <c r="H165" s="23">
        <v>0</v>
      </c>
      <c r="I165" s="23">
        <v>1034</v>
      </c>
      <c r="J165" s="23">
        <v>0</v>
      </c>
    </row>
    <row r="166" spans="1:10">
      <c r="A166" s="159" t="s">
        <v>484</v>
      </c>
      <c r="B166" s="23">
        <v>34003</v>
      </c>
      <c r="C166" s="23">
        <v>6759</v>
      </c>
      <c r="D166" s="23">
        <v>133</v>
      </c>
      <c r="E166" s="23">
        <v>0</v>
      </c>
      <c r="F166" s="23">
        <v>5126</v>
      </c>
      <c r="G166" s="23">
        <v>3</v>
      </c>
      <c r="H166" s="23">
        <v>19881</v>
      </c>
      <c r="I166" s="23">
        <v>3367</v>
      </c>
      <c r="J166" s="23">
        <v>228</v>
      </c>
    </row>
    <row r="167" spans="1:10">
      <c r="A167" s="159" t="s">
        <v>485</v>
      </c>
      <c r="B167" s="23">
        <v>20703</v>
      </c>
      <c r="C167" s="23">
        <v>1881</v>
      </c>
      <c r="D167" s="23">
        <v>504</v>
      </c>
      <c r="E167" s="23">
        <v>0</v>
      </c>
      <c r="F167" s="23">
        <v>3252</v>
      </c>
      <c r="G167" s="23">
        <v>265</v>
      </c>
      <c r="H167" s="23">
        <v>3313</v>
      </c>
      <c r="I167" s="23">
        <v>1666</v>
      </c>
      <c r="J167" s="23">
        <v>14</v>
      </c>
    </row>
    <row r="168" spans="1:10">
      <c r="A168" s="159" t="s">
        <v>486</v>
      </c>
      <c r="B168" s="23">
        <v>1981948</v>
      </c>
      <c r="C168" s="23">
        <v>1028440</v>
      </c>
      <c r="D168" s="23">
        <v>889707</v>
      </c>
      <c r="E168" s="23">
        <v>0</v>
      </c>
      <c r="F168" s="23">
        <v>98760</v>
      </c>
      <c r="G168" s="23">
        <v>699227</v>
      </c>
      <c r="H168" s="23">
        <v>124675</v>
      </c>
      <c r="I168" s="23">
        <v>217746</v>
      </c>
      <c r="J168" s="23">
        <v>7402</v>
      </c>
    </row>
    <row r="169" spans="1:10">
      <c r="A169" s="159" t="s">
        <v>487</v>
      </c>
      <c r="B169" s="23">
        <v>49973</v>
      </c>
      <c r="C169" s="23">
        <v>6377</v>
      </c>
      <c r="D169" s="23">
        <v>2160</v>
      </c>
      <c r="E169" s="23">
        <v>0</v>
      </c>
      <c r="F169" s="23">
        <v>6620</v>
      </c>
      <c r="G169" s="23">
        <v>1247</v>
      </c>
      <c r="H169" s="23">
        <v>9791</v>
      </c>
      <c r="I169" s="23">
        <v>3972</v>
      </c>
      <c r="J169" s="23">
        <v>1513</v>
      </c>
    </row>
    <row r="170" spans="1:10">
      <c r="A170" s="159" t="s">
        <v>488</v>
      </c>
      <c r="B170" s="23">
        <v>18959</v>
      </c>
      <c r="C170" s="23">
        <v>17619</v>
      </c>
      <c r="D170" s="23">
        <v>1271</v>
      </c>
      <c r="E170" s="23">
        <v>0</v>
      </c>
      <c r="F170" s="23">
        <v>1937</v>
      </c>
      <c r="G170" s="23">
        <v>57</v>
      </c>
      <c r="H170" s="23">
        <v>1753</v>
      </c>
      <c r="I170" s="23">
        <v>3559</v>
      </c>
      <c r="J170" s="23">
        <v>0</v>
      </c>
    </row>
    <row r="171" spans="1:10">
      <c r="A171" s="159" t="s">
        <v>489</v>
      </c>
      <c r="B171" s="23">
        <v>31053</v>
      </c>
      <c r="C171" s="23">
        <v>578</v>
      </c>
      <c r="D171" s="23">
        <v>1130</v>
      </c>
      <c r="E171" s="23">
        <v>0</v>
      </c>
      <c r="F171" s="23">
        <v>4412</v>
      </c>
      <c r="G171" s="23">
        <v>621</v>
      </c>
      <c r="H171" s="23">
        <v>16803</v>
      </c>
      <c r="I171" s="23">
        <v>6821</v>
      </c>
      <c r="J171" s="23">
        <v>315</v>
      </c>
    </row>
    <row r="172" spans="1:10">
      <c r="A172" s="159" t="s">
        <v>490</v>
      </c>
      <c r="B172" s="23">
        <v>89908</v>
      </c>
      <c r="C172" s="23">
        <v>56454</v>
      </c>
      <c r="D172" s="23">
        <v>3443</v>
      </c>
      <c r="E172" s="23">
        <v>0</v>
      </c>
      <c r="F172" s="23">
        <v>5859</v>
      </c>
      <c r="G172" s="23">
        <v>1644</v>
      </c>
      <c r="H172" s="23">
        <v>4859</v>
      </c>
      <c r="I172" s="23">
        <v>12593</v>
      </c>
      <c r="J172" s="23">
        <v>771</v>
      </c>
    </row>
    <row r="173" spans="1:10">
      <c r="A173" s="159" t="s">
        <v>491</v>
      </c>
      <c r="B173" s="23">
        <v>22797</v>
      </c>
      <c r="C173" s="23">
        <v>2513</v>
      </c>
      <c r="D173" s="23">
        <v>757</v>
      </c>
      <c r="E173" s="23">
        <v>0</v>
      </c>
      <c r="F173" s="23">
        <v>2631</v>
      </c>
      <c r="G173" s="23">
        <v>5</v>
      </c>
      <c r="H173" s="23">
        <v>11969</v>
      </c>
      <c r="I173" s="23">
        <v>3127</v>
      </c>
      <c r="J173" s="23">
        <v>0</v>
      </c>
    </row>
    <row r="174" spans="1:10">
      <c r="A174" s="159" t="s">
        <v>492</v>
      </c>
      <c r="B174" s="23">
        <v>164235</v>
      </c>
      <c r="C174" s="23">
        <v>68035</v>
      </c>
      <c r="D174" s="23">
        <v>4542</v>
      </c>
      <c r="E174" s="23">
        <v>0</v>
      </c>
      <c r="F174" s="23">
        <v>6253</v>
      </c>
      <c r="G174" s="23">
        <v>28</v>
      </c>
      <c r="H174" s="23">
        <v>6416</v>
      </c>
      <c r="I174" s="23">
        <v>10106</v>
      </c>
      <c r="J174" s="23">
        <v>0</v>
      </c>
    </row>
    <row r="175" spans="1:10">
      <c r="A175" s="159" t="s">
        <v>493</v>
      </c>
      <c r="B175" s="23">
        <v>82595</v>
      </c>
      <c r="C175" s="23">
        <v>65156</v>
      </c>
      <c r="D175" s="23">
        <v>3451</v>
      </c>
      <c r="E175" s="23">
        <v>0</v>
      </c>
      <c r="F175" s="23">
        <v>7990</v>
      </c>
      <c r="G175" s="23">
        <v>-1</v>
      </c>
      <c r="H175" s="23">
        <v>0</v>
      </c>
      <c r="I175" s="23">
        <v>14018</v>
      </c>
      <c r="J175" s="23">
        <v>385</v>
      </c>
    </row>
    <row r="176" spans="1:10">
      <c r="A176" s="159" t="s">
        <v>494</v>
      </c>
      <c r="B176" s="23">
        <v>169932</v>
      </c>
      <c r="C176" s="23">
        <v>19856</v>
      </c>
      <c r="D176" s="23">
        <v>4965</v>
      </c>
      <c r="E176" s="23">
        <v>0</v>
      </c>
      <c r="F176" s="23">
        <v>11310</v>
      </c>
      <c r="G176" s="23">
        <v>1458</v>
      </c>
      <c r="H176" s="23">
        <v>40302</v>
      </c>
      <c r="I176" s="23">
        <v>14424</v>
      </c>
      <c r="J176" s="23">
        <v>0</v>
      </c>
    </row>
    <row r="177" spans="1:10">
      <c r="A177" s="159" t="s">
        <v>495</v>
      </c>
      <c r="B177" s="23">
        <v>40283</v>
      </c>
      <c r="C177" s="23">
        <v>29223</v>
      </c>
      <c r="D177" s="23">
        <v>1566</v>
      </c>
      <c r="E177" s="23">
        <v>0</v>
      </c>
      <c r="F177" s="23">
        <v>6035</v>
      </c>
      <c r="G177" s="23">
        <v>198</v>
      </c>
      <c r="H177" s="23">
        <v>9677</v>
      </c>
      <c r="I177" s="23">
        <v>6227</v>
      </c>
      <c r="J177" s="23">
        <v>74</v>
      </c>
    </row>
    <row r="178" spans="1:10">
      <c r="A178" s="159" t="s">
        <v>496</v>
      </c>
      <c r="B178" s="23">
        <v>58832</v>
      </c>
      <c r="C178" s="23">
        <v>12643</v>
      </c>
      <c r="D178" s="23">
        <v>4474</v>
      </c>
      <c r="E178" s="23">
        <v>0</v>
      </c>
      <c r="F178" s="23">
        <v>3868</v>
      </c>
      <c r="G178" s="23">
        <v>313</v>
      </c>
      <c r="H178" s="23">
        <v>3157</v>
      </c>
      <c r="I178" s="23">
        <v>6596</v>
      </c>
      <c r="J178" s="23">
        <v>3146</v>
      </c>
    </row>
    <row r="179" spans="1:10">
      <c r="A179" s="159" t="s">
        <v>497</v>
      </c>
      <c r="B179" s="23">
        <v>104315</v>
      </c>
      <c r="C179" s="23">
        <v>8983</v>
      </c>
      <c r="D179" s="23">
        <v>1362</v>
      </c>
      <c r="E179" s="23">
        <v>0</v>
      </c>
      <c r="F179" s="23">
        <v>7263</v>
      </c>
      <c r="G179" s="23">
        <v>5012</v>
      </c>
      <c r="H179" s="23">
        <v>24006</v>
      </c>
      <c r="I179" s="23">
        <v>11556</v>
      </c>
      <c r="J179" s="23">
        <v>106</v>
      </c>
    </row>
    <row r="180" spans="1:10">
      <c r="A180" s="159" t="s">
        <v>498</v>
      </c>
      <c r="B180" s="23">
        <v>129881</v>
      </c>
      <c r="C180" s="23">
        <v>20383</v>
      </c>
      <c r="D180" s="23">
        <v>17040</v>
      </c>
      <c r="E180" s="23">
        <v>0</v>
      </c>
      <c r="F180" s="23">
        <v>11953</v>
      </c>
      <c r="G180" s="23">
        <v>6462</v>
      </c>
      <c r="H180" s="23">
        <v>8348</v>
      </c>
      <c r="I180" s="23">
        <v>16880</v>
      </c>
      <c r="J180" s="23">
        <v>578</v>
      </c>
    </row>
    <row r="181" spans="1:10">
      <c r="A181" s="159" t="s">
        <v>499</v>
      </c>
      <c r="B181" s="23">
        <v>47353</v>
      </c>
      <c r="C181" s="23">
        <v>2530</v>
      </c>
      <c r="D181" s="23">
        <v>2791</v>
      </c>
      <c r="E181" s="23">
        <v>0</v>
      </c>
      <c r="F181" s="23">
        <v>2175</v>
      </c>
      <c r="G181" s="23">
        <v>473</v>
      </c>
      <c r="H181" s="23">
        <v>7699</v>
      </c>
      <c r="I181" s="23">
        <v>3115</v>
      </c>
      <c r="J181" s="23">
        <v>1283</v>
      </c>
    </row>
    <row r="182" spans="1:10">
      <c r="A182" s="159" t="s">
        <v>500</v>
      </c>
      <c r="B182" s="23">
        <v>31501</v>
      </c>
      <c r="C182" s="23">
        <v>14291</v>
      </c>
      <c r="D182" s="23">
        <v>1420</v>
      </c>
      <c r="E182" s="23">
        <v>0</v>
      </c>
      <c r="F182" s="23">
        <v>3190</v>
      </c>
      <c r="G182" s="23">
        <v>41</v>
      </c>
      <c r="H182" s="23">
        <v>5425</v>
      </c>
      <c r="I182" s="23">
        <v>4134</v>
      </c>
      <c r="J182" s="23">
        <v>231</v>
      </c>
    </row>
    <row r="183" spans="1:10">
      <c r="A183" s="159" t="s">
        <v>501</v>
      </c>
      <c r="B183" s="23">
        <v>240862</v>
      </c>
      <c r="C183" s="23">
        <v>64354</v>
      </c>
      <c r="D183" s="23">
        <v>210305</v>
      </c>
      <c r="E183" s="23">
        <v>0</v>
      </c>
      <c r="F183" s="23">
        <v>9793</v>
      </c>
      <c r="G183" s="23">
        <v>199310</v>
      </c>
      <c r="H183" s="23">
        <v>14215</v>
      </c>
      <c r="I183" s="23">
        <v>23644</v>
      </c>
      <c r="J183" s="23">
        <v>1946</v>
      </c>
    </row>
    <row r="184" spans="1:10">
      <c r="A184" s="159" t="s">
        <v>502</v>
      </c>
      <c r="B184" s="23">
        <v>52182</v>
      </c>
      <c r="C184" s="23">
        <v>7442</v>
      </c>
      <c r="D184" s="23">
        <v>2017</v>
      </c>
      <c r="E184" s="23">
        <v>4118</v>
      </c>
      <c r="F184" s="23">
        <v>2467</v>
      </c>
      <c r="G184" s="23">
        <v>151</v>
      </c>
      <c r="H184" s="23">
        <v>9261</v>
      </c>
      <c r="I184" s="23">
        <v>2706</v>
      </c>
      <c r="J184" s="23">
        <v>129</v>
      </c>
    </row>
    <row r="185" spans="1:10">
      <c r="A185" s="159" t="s">
        <v>503</v>
      </c>
      <c r="B185" s="23">
        <v>135548</v>
      </c>
      <c r="C185" s="23">
        <v>20111</v>
      </c>
      <c r="D185" s="23">
        <v>4699</v>
      </c>
      <c r="E185" s="23">
        <v>0</v>
      </c>
      <c r="F185" s="23">
        <v>11397</v>
      </c>
      <c r="G185" s="23">
        <v>862</v>
      </c>
      <c r="H185" s="23">
        <v>36962</v>
      </c>
      <c r="I185" s="23">
        <v>16325</v>
      </c>
      <c r="J185" s="23">
        <v>165</v>
      </c>
    </row>
    <row r="186" spans="1:10">
      <c r="A186" s="159" t="s">
        <v>504</v>
      </c>
      <c r="B186" s="23">
        <v>87823</v>
      </c>
      <c r="C186" s="23">
        <v>9230</v>
      </c>
      <c r="D186" s="23">
        <v>3290</v>
      </c>
      <c r="E186" s="23">
        <v>0</v>
      </c>
      <c r="F186" s="23">
        <v>6970</v>
      </c>
      <c r="G186" s="23">
        <v>1309</v>
      </c>
      <c r="H186" s="23">
        <v>25702</v>
      </c>
      <c r="I186" s="23">
        <v>12264</v>
      </c>
      <c r="J186" s="23">
        <v>4913</v>
      </c>
    </row>
    <row r="187" spans="1:10">
      <c r="A187" s="159" t="s">
        <v>505</v>
      </c>
      <c r="B187" s="23">
        <v>259867</v>
      </c>
      <c r="C187" s="23">
        <v>43388</v>
      </c>
      <c r="D187" s="23">
        <v>10927</v>
      </c>
      <c r="E187" s="23">
        <v>0</v>
      </c>
      <c r="F187" s="23">
        <v>18337</v>
      </c>
      <c r="G187" s="23">
        <v>5734</v>
      </c>
      <c r="H187" s="23">
        <v>74442</v>
      </c>
      <c r="I187" s="23">
        <v>34171</v>
      </c>
      <c r="J187" s="23">
        <v>309</v>
      </c>
    </row>
    <row r="188" spans="1:10">
      <c r="A188" s="159" t="s">
        <v>506</v>
      </c>
      <c r="B188" s="23">
        <v>19337</v>
      </c>
      <c r="C188" s="23">
        <v>6262</v>
      </c>
      <c r="D188" s="23">
        <v>524</v>
      </c>
      <c r="E188" s="23">
        <v>0</v>
      </c>
      <c r="F188" s="23">
        <v>2044</v>
      </c>
      <c r="G188" s="23">
        <v>22</v>
      </c>
      <c r="H188" s="23">
        <v>2548</v>
      </c>
      <c r="I188" s="23">
        <v>3297</v>
      </c>
      <c r="J188" s="23">
        <v>4</v>
      </c>
    </row>
    <row r="189" spans="1:10">
      <c r="A189" s="159" t="s">
        <v>507</v>
      </c>
      <c r="B189" s="23">
        <v>95562</v>
      </c>
      <c r="C189" s="23">
        <v>34118</v>
      </c>
      <c r="D189" s="23">
        <v>2668</v>
      </c>
      <c r="E189" s="23">
        <v>0</v>
      </c>
      <c r="F189" s="23">
        <v>8841</v>
      </c>
      <c r="G189" s="23">
        <v>1569</v>
      </c>
      <c r="H189" s="23">
        <v>16452</v>
      </c>
      <c r="I189" s="23">
        <v>9681</v>
      </c>
      <c r="J189" s="23">
        <v>7778</v>
      </c>
    </row>
    <row r="190" spans="1:10">
      <c r="A190" s="159" t="s">
        <v>508</v>
      </c>
      <c r="B190" s="23">
        <v>44704</v>
      </c>
      <c r="C190" s="23">
        <v>11242</v>
      </c>
      <c r="D190" s="23">
        <v>338</v>
      </c>
      <c r="E190" s="23">
        <v>0</v>
      </c>
      <c r="F190" s="23">
        <v>4530</v>
      </c>
      <c r="G190" s="23">
        <v>139</v>
      </c>
      <c r="H190" s="23">
        <v>12045</v>
      </c>
      <c r="I190" s="23">
        <v>6961</v>
      </c>
      <c r="J190" s="23">
        <v>94</v>
      </c>
    </row>
    <row r="191" spans="1:10">
      <c r="A191" s="159" t="s">
        <v>509</v>
      </c>
      <c r="B191" s="23">
        <v>31255</v>
      </c>
      <c r="C191" s="23">
        <v>5735</v>
      </c>
      <c r="D191" s="23">
        <v>1013</v>
      </c>
      <c r="E191" s="23">
        <v>0</v>
      </c>
      <c r="F191" s="23">
        <v>3342</v>
      </c>
      <c r="G191" s="23">
        <v>312</v>
      </c>
      <c r="H191" s="23">
        <v>5223</v>
      </c>
      <c r="I191" s="23">
        <v>6608</v>
      </c>
      <c r="J191" s="23">
        <v>0</v>
      </c>
    </row>
    <row r="192" spans="1:10">
      <c r="A192" s="159" t="s">
        <v>510</v>
      </c>
      <c r="B192" s="23">
        <v>48494</v>
      </c>
      <c r="C192" s="23">
        <v>8758</v>
      </c>
      <c r="D192" s="23">
        <v>1925</v>
      </c>
      <c r="E192" s="23">
        <v>0</v>
      </c>
      <c r="F192" s="23">
        <v>2988</v>
      </c>
      <c r="G192" s="23">
        <v>905</v>
      </c>
      <c r="H192" s="23">
        <v>6542</v>
      </c>
      <c r="I192" s="23">
        <v>1786</v>
      </c>
      <c r="J192" s="23">
        <v>730</v>
      </c>
    </row>
    <row r="193" spans="1:10">
      <c r="A193" s="159" t="s">
        <v>511</v>
      </c>
      <c r="B193" s="23">
        <v>23989</v>
      </c>
      <c r="C193" s="23">
        <v>14512</v>
      </c>
      <c r="D193" s="23">
        <v>4728</v>
      </c>
      <c r="E193" s="23">
        <v>0</v>
      </c>
      <c r="F193" s="23">
        <v>1927</v>
      </c>
      <c r="G193" s="23">
        <v>568</v>
      </c>
      <c r="H193" s="23">
        <v>9860</v>
      </c>
      <c r="I193" s="23">
        <v>5631</v>
      </c>
      <c r="J193" s="23">
        <v>187</v>
      </c>
    </row>
    <row r="194" spans="1:10">
      <c r="A194" s="159" t="s">
        <v>512</v>
      </c>
      <c r="B194" s="23">
        <v>45940</v>
      </c>
      <c r="C194" s="23">
        <v>22334</v>
      </c>
      <c r="D194" s="23">
        <v>8829</v>
      </c>
      <c r="E194" s="23">
        <v>0</v>
      </c>
      <c r="F194" s="23">
        <v>3792</v>
      </c>
      <c r="G194" s="23">
        <v>3595</v>
      </c>
      <c r="H194" s="23">
        <v>6381</v>
      </c>
      <c r="I194" s="23">
        <v>6729</v>
      </c>
      <c r="J194" s="23">
        <v>39</v>
      </c>
    </row>
    <row r="195" spans="1:10">
      <c r="A195" s="159" t="s">
        <v>513</v>
      </c>
      <c r="B195" s="23">
        <v>52154</v>
      </c>
      <c r="C195" s="23">
        <v>22742</v>
      </c>
      <c r="D195" s="23">
        <v>2222</v>
      </c>
      <c r="E195" s="23">
        <v>0</v>
      </c>
      <c r="F195" s="23">
        <v>4760</v>
      </c>
      <c r="G195" s="23">
        <v>383</v>
      </c>
      <c r="H195" s="23">
        <v>15080</v>
      </c>
      <c r="I195" s="23">
        <v>8602</v>
      </c>
      <c r="J195" s="23">
        <v>822</v>
      </c>
    </row>
    <row r="196" spans="1:10">
      <c r="A196" s="159" t="s">
        <v>514</v>
      </c>
      <c r="B196" s="23">
        <v>44151</v>
      </c>
      <c r="C196" s="23">
        <v>1514</v>
      </c>
      <c r="D196" s="23">
        <v>12471</v>
      </c>
      <c r="E196" s="23">
        <v>0</v>
      </c>
      <c r="F196" s="23">
        <v>2512</v>
      </c>
      <c r="G196" s="23">
        <v>11706</v>
      </c>
      <c r="H196" s="23">
        <v>6903</v>
      </c>
      <c r="I196" s="23">
        <v>6453</v>
      </c>
      <c r="J196" s="23">
        <v>0</v>
      </c>
    </row>
    <row r="197" spans="1:10">
      <c r="A197" s="159" t="s">
        <v>515</v>
      </c>
      <c r="B197" s="23">
        <v>233814</v>
      </c>
      <c r="C197" s="23">
        <v>67785</v>
      </c>
      <c r="D197" s="23">
        <v>8067</v>
      </c>
      <c r="E197" s="23">
        <v>0</v>
      </c>
      <c r="F197" s="23">
        <v>14475</v>
      </c>
      <c r="G197" s="23">
        <v>5636</v>
      </c>
      <c r="H197" s="23">
        <v>60508</v>
      </c>
      <c r="I197" s="23">
        <v>31414</v>
      </c>
      <c r="J197" s="23">
        <v>10</v>
      </c>
    </row>
    <row r="198" spans="1:10">
      <c r="A198" s="159" t="s">
        <v>516</v>
      </c>
      <c r="B198" s="23">
        <v>59195</v>
      </c>
      <c r="C198" s="23">
        <v>1707</v>
      </c>
      <c r="D198" s="23">
        <v>0</v>
      </c>
      <c r="E198" s="23">
        <v>0</v>
      </c>
      <c r="F198" s="23">
        <v>5909</v>
      </c>
      <c r="G198" s="23">
        <v>228</v>
      </c>
      <c r="H198" s="23">
        <v>18609</v>
      </c>
      <c r="I198" s="23">
        <v>4260</v>
      </c>
      <c r="J198" s="23">
        <v>0</v>
      </c>
    </row>
    <row r="199" spans="1:10">
      <c r="A199" s="159" t="s">
        <v>517</v>
      </c>
      <c r="B199" s="23">
        <v>267712</v>
      </c>
      <c r="C199" s="23">
        <v>59377</v>
      </c>
      <c r="D199" s="23">
        <v>11569</v>
      </c>
      <c r="E199" s="23">
        <v>0</v>
      </c>
      <c r="F199" s="23">
        <v>18823</v>
      </c>
      <c r="G199" s="23">
        <v>705</v>
      </c>
      <c r="H199" s="23">
        <v>55862</v>
      </c>
      <c r="I199" s="23">
        <v>26040</v>
      </c>
      <c r="J199" s="23">
        <v>758</v>
      </c>
    </row>
    <row r="200" spans="1:10">
      <c r="A200" s="159" t="s">
        <v>518</v>
      </c>
      <c r="B200" s="23">
        <v>90377</v>
      </c>
      <c r="C200" s="23">
        <v>18118</v>
      </c>
      <c r="D200" s="23">
        <v>3486</v>
      </c>
      <c r="E200" s="23">
        <v>0</v>
      </c>
      <c r="F200" s="23">
        <v>7737</v>
      </c>
      <c r="G200" s="23">
        <v>993</v>
      </c>
      <c r="H200" s="23">
        <v>9656</v>
      </c>
      <c r="I200" s="23">
        <v>12962</v>
      </c>
      <c r="J200" s="23">
        <v>665</v>
      </c>
    </row>
    <row r="201" spans="1:10">
      <c r="A201" s="159" t="s">
        <v>519</v>
      </c>
      <c r="B201" s="23">
        <v>73361</v>
      </c>
      <c r="C201" s="23">
        <v>9193</v>
      </c>
      <c r="D201" s="23">
        <v>1690</v>
      </c>
      <c r="E201" s="23">
        <v>0</v>
      </c>
      <c r="F201" s="23">
        <v>6572</v>
      </c>
      <c r="G201" s="23">
        <v>398</v>
      </c>
      <c r="H201" s="23">
        <v>16206</v>
      </c>
      <c r="I201" s="23">
        <v>5676</v>
      </c>
      <c r="J201" s="23">
        <v>237</v>
      </c>
    </row>
    <row r="202" spans="1:10">
      <c r="A202" s="159" t="s">
        <v>520</v>
      </c>
      <c r="B202" s="23">
        <v>35290</v>
      </c>
      <c r="C202" s="23">
        <v>15868</v>
      </c>
      <c r="D202" s="23">
        <v>2626</v>
      </c>
      <c r="E202" s="23">
        <v>0</v>
      </c>
      <c r="F202" s="23">
        <v>4608</v>
      </c>
      <c r="G202" s="23">
        <v>1016</v>
      </c>
      <c r="H202" s="23">
        <v>9226</v>
      </c>
      <c r="I202" s="23">
        <v>7005</v>
      </c>
      <c r="J202" s="23">
        <v>984</v>
      </c>
    </row>
    <row r="203" spans="1:10">
      <c r="A203" s="159" t="s">
        <v>521</v>
      </c>
      <c r="B203" s="23">
        <v>175766</v>
      </c>
      <c r="C203" s="23">
        <v>28971</v>
      </c>
      <c r="D203" s="23">
        <v>7631</v>
      </c>
      <c r="E203" s="23">
        <v>0</v>
      </c>
      <c r="F203" s="23">
        <v>9492</v>
      </c>
      <c r="G203" s="23">
        <v>101</v>
      </c>
      <c r="H203" s="23">
        <v>16063</v>
      </c>
      <c r="I203" s="23">
        <v>15812</v>
      </c>
      <c r="J203" s="23">
        <v>230</v>
      </c>
    </row>
    <row r="204" spans="1:10">
      <c r="A204" s="159" t="s">
        <v>522</v>
      </c>
      <c r="B204" s="23">
        <v>72762</v>
      </c>
      <c r="C204" s="23">
        <v>4414</v>
      </c>
      <c r="D204" s="23">
        <v>1868</v>
      </c>
      <c r="E204" s="23">
        <v>0</v>
      </c>
      <c r="F204" s="23">
        <v>5375</v>
      </c>
      <c r="G204" s="23">
        <v>1140</v>
      </c>
      <c r="H204" s="23">
        <v>12973</v>
      </c>
      <c r="I204" s="23">
        <v>3836</v>
      </c>
      <c r="J204" s="23">
        <v>2445</v>
      </c>
    </row>
    <row r="205" spans="1:10">
      <c r="A205" s="159" t="s">
        <v>523</v>
      </c>
      <c r="B205" s="23">
        <v>49746</v>
      </c>
      <c r="C205" s="23">
        <v>9659</v>
      </c>
      <c r="D205" s="23">
        <v>1862</v>
      </c>
      <c r="E205" s="23">
        <v>0</v>
      </c>
      <c r="F205" s="23">
        <v>4570</v>
      </c>
      <c r="G205" s="23">
        <v>670</v>
      </c>
      <c r="H205" s="23">
        <v>3687</v>
      </c>
      <c r="I205" s="23">
        <v>4137</v>
      </c>
      <c r="J205" s="23">
        <v>439</v>
      </c>
    </row>
    <row r="206" spans="1:10" ht="24" customHeight="1">
      <c r="A206" s="158" t="s">
        <v>524</v>
      </c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159" t="s">
        <v>525</v>
      </c>
      <c r="B207" s="23">
        <v>92238</v>
      </c>
      <c r="C207" s="23">
        <v>15707</v>
      </c>
      <c r="D207" s="23">
        <v>13272</v>
      </c>
      <c r="E207" s="23">
        <v>0</v>
      </c>
      <c r="F207" s="23">
        <v>5358</v>
      </c>
      <c r="G207" s="23">
        <v>1562</v>
      </c>
      <c r="H207" s="23">
        <v>31208</v>
      </c>
      <c r="I207" s="23">
        <v>11343</v>
      </c>
      <c r="J207" s="23">
        <v>9</v>
      </c>
    </row>
    <row r="208" spans="1:10">
      <c r="A208" s="159" t="s">
        <v>526</v>
      </c>
      <c r="B208" s="23">
        <v>19631</v>
      </c>
      <c r="C208" s="23">
        <v>21038</v>
      </c>
      <c r="D208" s="23">
        <v>3223</v>
      </c>
      <c r="E208" s="23">
        <v>0</v>
      </c>
      <c r="F208" s="23">
        <v>2871</v>
      </c>
      <c r="G208" s="23">
        <v>-24</v>
      </c>
      <c r="H208" s="23">
        <v>247</v>
      </c>
      <c r="I208" s="23">
        <v>4973</v>
      </c>
      <c r="J208" s="23">
        <v>71</v>
      </c>
    </row>
    <row r="209" spans="1:10">
      <c r="A209" s="159" t="s">
        <v>527</v>
      </c>
      <c r="B209" s="23">
        <v>43647</v>
      </c>
      <c r="C209" s="23">
        <v>5019</v>
      </c>
      <c r="D209" s="23">
        <v>841</v>
      </c>
      <c r="E209" s="23">
        <v>0</v>
      </c>
      <c r="F209" s="23">
        <v>3003</v>
      </c>
      <c r="G209" s="23">
        <v>15</v>
      </c>
      <c r="H209" s="23">
        <v>14769</v>
      </c>
      <c r="I209" s="23">
        <v>3594</v>
      </c>
      <c r="J209" s="23">
        <v>241</v>
      </c>
    </row>
    <row r="210" spans="1:10">
      <c r="A210" s="159" t="s">
        <v>528</v>
      </c>
      <c r="B210" s="23">
        <v>50573</v>
      </c>
      <c r="C210" s="23">
        <v>5697</v>
      </c>
      <c r="D210" s="23">
        <v>1562</v>
      </c>
      <c r="E210" s="23">
        <v>0</v>
      </c>
      <c r="F210" s="23">
        <v>4048</v>
      </c>
      <c r="G210" s="23">
        <v>2</v>
      </c>
      <c r="H210" s="23">
        <v>20845</v>
      </c>
      <c r="I210" s="23">
        <v>7195</v>
      </c>
      <c r="J210" s="23">
        <v>-142</v>
      </c>
    </row>
    <row r="211" spans="1:10">
      <c r="A211" s="159" t="s">
        <v>529</v>
      </c>
      <c r="B211" s="23">
        <v>41521</v>
      </c>
      <c r="C211" s="23">
        <v>4318</v>
      </c>
      <c r="D211" s="23">
        <v>1083</v>
      </c>
      <c r="E211" s="23">
        <v>0</v>
      </c>
      <c r="F211" s="23">
        <v>4362</v>
      </c>
      <c r="G211" s="23">
        <v>123</v>
      </c>
      <c r="H211" s="23">
        <v>24111</v>
      </c>
      <c r="I211" s="23">
        <v>8499</v>
      </c>
      <c r="J211" s="23">
        <v>0</v>
      </c>
    </row>
    <row r="212" spans="1:10">
      <c r="A212" s="159" t="s">
        <v>530</v>
      </c>
      <c r="B212" s="23">
        <v>63068</v>
      </c>
      <c r="C212" s="23">
        <v>8540</v>
      </c>
      <c r="D212" s="23">
        <v>1146</v>
      </c>
      <c r="E212" s="23">
        <v>0</v>
      </c>
      <c r="F212" s="23">
        <v>4240</v>
      </c>
      <c r="G212" s="23">
        <v>33</v>
      </c>
      <c r="H212" s="23">
        <v>28617</v>
      </c>
      <c r="I212" s="23">
        <v>7883</v>
      </c>
      <c r="J212" s="23">
        <v>16</v>
      </c>
    </row>
    <row r="213" spans="1:10">
      <c r="A213" s="159" t="s">
        <v>531</v>
      </c>
      <c r="B213" s="23">
        <v>74785</v>
      </c>
      <c r="C213" s="23">
        <v>12942</v>
      </c>
      <c r="D213" s="23">
        <v>2207</v>
      </c>
      <c r="E213" s="23">
        <v>0</v>
      </c>
      <c r="F213" s="23">
        <v>6780</v>
      </c>
      <c r="G213" s="23">
        <v>55</v>
      </c>
      <c r="H213" s="23">
        <v>26371</v>
      </c>
      <c r="I213" s="23">
        <v>7871</v>
      </c>
      <c r="J213" s="23">
        <v>15</v>
      </c>
    </row>
    <row r="214" spans="1:10">
      <c r="A214" s="159" t="s">
        <v>532</v>
      </c>
      <c r="B214" s="23">
        <v>221747</v>
      </c>
      <c r="C214" s="23">
        <v>135742</v>
      </c>
      <c r="D214" s="23">
        <v>16793</v>
      </c>
      <c r="E214" s="23">
        <v>0</v>
      </c>
      <c r="F214" s="23">
        <v>7129</v>
      </c>
      <c r="G214" s="23">
        <v>359</v>
      </c>
      <c r="H214" s="23">
        <v>19244</v>
      </c>
      <c r="I214" s="23">
        <v>45617</v>
      </c>
      <c r="J214" s="23">
        <v>8381</v>
      </c>
    </row>
    <row r="215" spans="1:10">
      <c r="A215" s="159" t="s">
        <v>533</v>
      </c>
      <c r="B215" s="23">
        <v>49475</v>
      </c>
      <c r="C215" s="23">
        <v>17085</v>
      </c>
      <c r="D215" s="23">
        <v>1171</v>
      </c>
      <c r="E215" s="23">
        <v>0</v>
      </c>
      <c r="F215" s="23">
        <v>4482</v>
      </c>
      <c r="G215" s="23">
        <v>240</v>
      </c>
      <c r="H215" s="23">
        <v>18310</v>
      </c>
      <c r="I215" s="23">
        <v>5818</v>
      </c>
      <c r="J215" s="23">
        <v>0</v>
      </c>
    </row>
    <row r="216" spans="1:10">
      <c r="A216" s="159" t="s">
        <v>534</v>
      </c>
      <c r="B216" s="23">
        <v>82704</v>
      </c>
      <c r="C216" s="23">
        <v>16610</v>
      </c>
      <c r="D216" s="23">
        <v>2408</v>
      </c>
      <c r="E216" s="23">
        <v>0</v>
      </c>
      <c r="F216" s="23">
        <v>7786</v>
      </c>
      <c r="G216" s="23">
        <v>46</v>
      </c>
      <c r="H216" s="23">
        <v>21898</v>
      </c>
      <c r="I216" s="23">
        <v>9171</v>
      </c>
      <c r="J216" s="23">
        <v>2</v>
      </c>
    </row>
    <row r="217" spans="1:10">
      <c r="A217" s="159" t="s">
        <v>535</v>
      </c>
      <c r="B217" s="23">
        <v>20367</v>
      </c>
      <c r="C217" s="23">
        <v>647</v>
      </c>
      <c r="D217" s="23">
        <v>45</v>
      </c>
      <c r="E217" s="23">
        <v>0</v>
      </c>
      <c r="F217" s="23">
        <v>2203</v>
      </c>
      <c r="G217" s="23">
        <v>96</v>
      </c>
      <c r="H217" s="23">
        <v>5699</v>
      </c>
      <c r="I217" s="23">
        <v>1698</v>
      </c>
      <c r="J217" s="23">
        <v>0</v>
      </c>
    </row>
    <row r="218" spans="1:10">
      <c r="A218" s="159" t="s">
        <v>536</v>
      </c>
      <c r="B218" s="23">
        <v>11381</v>
      </c>
      <c r="C218" s="23">
        <v>4838</v>
      </c>
      <c r="D218" s="23">
        <v>0</v>
      </c>
      <c r="E218" s="23">
        <v>0</v>
      </c>
      <c r="F218" s="23">
        <v>1833</v>
      </c>
      <c r="G218" s="23">
        <v>0</v>
      </c>
      <c r="H218" s="23">
        <v>6066</v>
      </c>
      <c r="I218" s="23">
        <v>1799</v>
      </c>
      <c r="J218" s="23">
        <v>89</v>
      </c>
    </row>
    <row r="219" spans="1:10">
      <c r="A219" s="159" t="s">
        <v>537</v>
      </c>
      <c r="B219" s="23">
        <v>62543</v>
      </c>
      <c r="C219" s="23">
        <v>6625</v>
      </c>
      <c r="D219" s="23">
        <v>2254</v>
      </c>
      <c r="E219" s="23">
        <v>0</v>
      </c>
      <c r="F219" s="23">
        <v>5360</v>
      </c>
      <c r="G219" s="23">
        <v>2308</v>
      </c>
      <c r="H219" s="23">
        <v>17873</v>
      </c>
      <c r="I219" s="23">
        <v>6677</v>
      </c>
      <c r="J219" s="23">
        <v>834</v>
      </c>
    </row>
    <row r="220" spans="1:10">
      <c r="A220" s="159" t="s">
        <v>538</v>
      </c>
      <c r="B220" s="23">
        <v>46309</v>
      </c>
      <c r="C220" s="23">
        <v>10727</v>
      </c>
      <c r="D220" s="23">
        <v>482</v>
      </c>
      <c r="E220" s="23">
        <v>0</v>
      </c>
      <c r="F220" s="23">
        <v>4174</v>
      </c>
      <c r="G220" s="23">
        <v>32</v>
      </c>
      <c r="H220" s="23">
        <v>0</v>
      </c>
      <c r="I220" s="23">
        <v>6465</v>
      </c>
      <c r="J220" s="23">
        <v>0</v>
      </c>
    </row>
    <row r="221" spans="1:10">
      <c r="A221" s="159" t="s">
        <v>539</v>
      </c>
      <c r="B221" s="23">
        <v>46843</v>
      </c>
      <c r="C221" s="23">
        <v>5922</v>
      </c>
      <c r="D221" s="23">
        <v>1412</v>
      </c>
      <c r="E221" s="23">
        <v>0</v>
      </c>
      <c r="F221" s="23">
        <v>5804</v>
      </c>
      <c r="G221" s="23">
        <v>42</v>
      </c>
      <c r="H221" s="23">
        <v>3235</v>
      </c>
      <c r="I221" s="23">
        <v>4908</v>
      </c>
      <c r="J221" s="23">
        <v>0</v>
      </c>
    </row>
    <row r="222" spans="1:10">
      <c r="A222" s="159" t="s">
        <v>540</v>
      </c>
      <c r="B222" s="23">
        <v>48733</v>
      </c>
      <c r="C222" s="23">
        <v>7866</v>
      </c>
      <c r="D222" s="23">
        <v>241</v>
      </c>
      <c r="E222" s="23">
        <v>0</v>
      </c>
      <c r="F222" s="23">
        <v>4895</v>
      </c>
      <c r="G222" s="23">
        <v>0</v>
      </c>
      <c r="H222" s="23">
        <v>28659</v>
      </c>
      <c r="I222" s="23">
        <v>6485</v>
      </c>
      <c r="J222" s="23">
        <v>469</v>
      </c>
    </row>
    <row r="223" spans="1:10" ht="24.75" customHeight="1">
      <c r="A223" s="158" t="s">
        <v>541</v>
      </c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159" t="s">
        <v>542</v>
      </c>
      <c r="B224" s="23">
        <v>39064</v>
      </c>
      <c r="C224" s="23">
        <v>11293</v>
      </c>
      <c r="D224" s="23">
        <v>478</v>
      </c>
      <c r="E224" s="23">
        <v>0</v>
      </c>
      <c r="F224" s="23">
        <v>3026</v>
      </c>
      <c r="G224" s="23">
        <v>1</v>
      </c>
      <c r="H224" s="23">
        <v>5201</v>
      </c>
      <c r="I224" s="23">
        <v>3662</v>
      </c>
      <c r="J224" s="23">
        <v>0</v>
      </c>
    </row>
    <row r="225" spans="1:10">
      <c r="A225" s="159" t="s">
        <v>543</v>
      </c>
      <c r="B225" s="23">
        <v>35625</v>
      </c>
      <c r="C225" s="23">
        <v>8321</v>
      </c>
      <c r="D225" s="23">
        <v>546</v>
      </c>
      <c r="E225" s="23">
        <v>0</v>
      </c>
      <c r="F225" s="23">
        <v>1176</v>
      </c>
      <c r="G225" s="23">
        <v>16</v>
      </c>
      <c r="H225" s="23">
        <v>2995</v>
      </c>
      <c r="I225" s="23">
        <v>4179</v>
      </c>
      <c r="J225" s="23">
        <v>116</v>
      </c>
    </row>
    <row r="226" spans="1:10">
      <c r="A226" s="159" t="s">
        <v>544</v>
      </c>
      <c r="B226" s="23">
        <v>56026</v>
      </c>
      <c r="C226" s="23">
        <v>25904</v>
      </c>
      <c r="D226" s="23">
        <v>1448</v>
      </c>
      <c r="E226" s="23">
        <v>0</v>
      </c>
      <c r="F226" s="23">
        <v>4712</v>
      </c>
      <c r="G226" s="23">
        <v>202</v>
      </c>
      <c r="H226" s="23">
        <v>20652</v>
      </c>
      <c r="I226" s="23">
        <v>7135</v>
      </c>
      <c r="J226" s="23">
        <v>1234</v>
      </c>
    </row>
    <row r="227" spans="1:10">
      <c r="A227" s="159" t="s">
        <v>545</v>
      </c>
      <c r="B227" s="23">
        <v>34223</v>
      </c>
      <c r="C227" s="23">
        <v>8706</v>
      </c>
      <c r="D227" s="23">
        <v>483</v>
      </c>
      <c r="E227" s="23">
        <v>0</v>
      </c>
      <c r="F227" s="23">
        <v>2013</v>
      </c>
      <c r="G227" s="23">
        <v>33</v>
      </c>
      <c r="H227" s="23">
        <v>17800</v>
      </c>
      <c r="I227" s="23">
        <v>2336</v>
      </c>
      <c r="J227" s="23">
        <v>0</v>
      </c>
    </row>
    <row r="228" spans="1:10">
      <c r="A228" s="159" t="s">
        <v>546</v>
      </c>
      <c r="B228" s="23">
        <v>107816</v>
      </c>
      <c r="C228" s="23">
        <v>21082</v>
      </c>
      <c r="D228" s="23">
        <v>3717</v>
      </c>
      <c r="E228" s="23">
        <v>0</v>
      </c>
      <c r="F228" s="23">
        <v>6185</v>
      </c>
      <c r="G228" s="23">
        <v>181</v>
      </c>
      <c r="H228" s="23">
        <v>20218</v>
      </c>
      <c r="I228" s="23">
        <v>13988</v>
      </c>
      <c r="J228" s="23">
        <v>617</v>
      </c>
    </row>
    <row r="229" spans="1:10">
      <c r="A229" s="159" t="s">
        <v>547</v>
      </c>
      <c r="B229" s="23">
        <v>104365</v>
      </c>
      <c r="C229" s="23">
        <v>8623</v>
      </c>
      <c r="D229" s="23">
        <v>4349</v>
      </c>
      <c r="E229" s="23">
        <v>0</v>
      </c>
      <c r="F229" s="23">
        <v>8164</v>
      </c>
      <c r="G229" s="23">
        <v>2616</v>
      </c>
      <c r="H229" s="23">
        <v>11676</v>
      </c>
      <c r="I229" s="23">
        <v>5487</v>
      </c>
      <c r="J229" s="23">
        <v>5236</v>
      </c>
    </row>
    <row r="230" spans="1:10">
      <c r="A230" s="159" t="s">
        <v>548</v>
      </c>
      <c r="B230" s="23">
        <v>18055</v>
      </c>
      <c r="C230" s="23">
        <v>8916</v>
      </c>
      <c r="D230" s="23">
        <v>250</v>
      </c>
      <c r="E230" s="23">
        <v>0</v>
      </c>
      <c r="F230" s="23">
        <v>2493</v>
      </c>
      <c r="G230" s="23">
        <v>0</v>
      </c>
      <c r="H230" s="23">
        <v>2114</v>
      </c>
      <c r="I230" s="23">
        <v>1736</v>
      </c>
      <c r="J230" s="23">
        <v>0</v>
      </c>
    </row>
    <row r="231" spans="1:10">
      <c r="A231" s="159" t="s">
        <v>549</v>
      </c>
      <c r="B231" s="23">
        <v>27053</v>
      </c>
      <c r="C231" s="23">
        <v>8264</v>
      </c>
      <c r="D231" s="23">
        <v>1187</v>
      </c>
      <c r="E231" s="23">
        <v>0</v>
      </c>
      <c r="F231" s="23">
        <v>4140</v>
      </c>
      <c r="G231" s="23">
        <v>263</v>
      </c>
      <c r="H231" s="23">
        <v>5446</v>
      </c>
      <c r="I231" s="23">
        <v>3554</v>
      </c>
      <c r="J231" s="23">
        <v>0</v>
      </c>
    </row>
    <row r="232" spans="1:10">
      <c r="A232" s="159" t="s">
        <v>550</v>
      </c>
      <c r="B232" s="23">
        <v>104883</v>
      </c>
      <c r="C232" s="23">
        <v>38757</v>
      </c>
      <c r="D232" s="23">
        <v>2213</v>
      </c>
      <c r="E232" s="23">
        <v>0</v>
      </c>
      <c r="F232" s="23">
        <v>5884</v>
      </c>
      <c r="G232" s="23">
        <v>670</v>
      </c>
      <c r="H232" s="23">
        <v>28584</v>
      </c>
      <c r="I232" s="23">
        <v>13669</v>
      </c>
      <c r="J232" s="23">
        <v>582</v>
      </c>
    </row>
    <row r="233" spans="1:10">
      <c r="A233" s="159" t="s">
        <v>551</v>
      </c>
      <c r="B233" s="23">
        <v>0</v>
      </c>
      <c r="C233" s="23">
        <v>0</v>
      </c>
      <c r="D233" s="23">
        <v>0</v>
      </c>
      <c r="E233" s="23">
        <v>0</v>
      </c>
      <c r="F233" s="23">
        <v>0</v>
      </c>
      <c r="G233" s="23">
        <v>0</v>
      </c>
      <c r="H233" s="23">
        <v>0</v>
      </c>
      <c r="I233" s="23">
        <v>2824.34</v>
      </c>
      <c r="J233" s="23">
        <v>0</v>
      </c>
    </row>
    <row r="234" spans="1:10">
      <c r="A234" s="159" t="s">
        <v>552</v>
      </c>
      <c r="B234" s="23">
        <v>27940</v>
      </c>
      <c r="C234" s="23">
        <v>14392</v>
      </c>
      <c r="D234" s="23">
        <v>207</v>
      </c>
      <c r="E234" s="23">
        <v>0</v>
      </c>
      <c r="F234" s="23">
        <v>3420</v>
      </c>
      <c r="G234" s="23">
        <v>41</v>
      </c>
      <c r="H234" s="23">
        <v>3919</v>
      </c>
      <c r="I234" s="23">
        <v>6603</v>
      </c>
      <c r="J234" s="23">
        <v>337</v>
      </c>
    </row>
    <row r="235" spans="1:10">
      <c r="A235" s="159" t="s">
        <v>553</v>
      </c>
      <c r="B235" s="23">
        <v>600664</v>
      </c>
      <c r="C235" s="23">
        <v>188973</v>
      </c>
      <c r="D235" s="23">
        <v>689369</v>
      </c>
      <c r="E235" s="23">
        <v>37186</v>
      </c>
      <c r="F235" s="23">
        <v>0</v>
      </c>
      <c r="G235" s="23">
        <v>671548</v>
      </c>
      <c r="H235" s="23">
        <v>42019</v>
      </c>
      <c r="I235" s="23">
        <v>72305</v>
      </c>
      <c r="J235" s="23">
        <v>3345</v>
      </c>
    </row>
    <row r="236" spans="1:10" ht="22.5" customHeight="1">
      <c r="A236" s="158" t="s">
        <v>554</v>
      </c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159" t="s">
        <v>555</v>
      </c>
      <c r="B237" s="23">
        <v>37274</v>
      </c>
      <c r="C237" s="23">
        <v>5845</v>
      </c>
      <c r="D237" s="23">
        <v>142</v>
      </c>
      <c r="E237" s="23">
        <v>0</v>
      </c>
      <c r="F237" s="23">
        <v>2533</v>
      </c>
      <c r="G237" s="23">
        <v>67</v>
      </c>
      <c r="H237" s="23">
        <v>85</v>
      </c>
      <c r="I237" s="23">
        <v>6599</v>
      </c>
      <c r="J237" s="23">
        <v>373</v>
      </c>
    </row>
    <row r="238" spans="1:10">
      <c r="A238" s="159" t="s">
        <v>556</v>
      </c>
      <c r="B238" s="23">
        <v>44384</v>
      </c>
      <c r="C238" s="23">
        <v>7034</v>
      </c>
      <c r="D238" s="23">
        <v>2977</v>
      </c>
      <c r="E238" s="23">
        <v>0</v>
      </c>
      <c r="F238" s="23">
        <v>4262</v>
      </c>
      <c r="G238" s="23">
        <v>20</v>
      </c>
      <c r="H238" s="23">
        <v>10420</v>
      </c>
      <c r="I238" s="23">
        <v>6520</v>
      </c>
      <c r="J238" s="23">
        <v>1139</v>
      </c>
    </row>
    <row r="239" spans="1:10">
      <c r="A239" s="159" t="s">
        <v>557</v>
      </c>
      <c r="B239" s="23">
        <v>72790</v>
      </c>
      <c r="C239" s="23">
        <v>16470</v>
      </c>
      <c r="D239" s="23">
        <v>3874</v>
      </c>
      <c r="E239" s="23">
        <v>0</v>
      </c>
      <c r="F239" s="23">
        <v>4721</v>
      </c>
      <c r="G239" s="23">
        <v>19</v>
      </c>
      <c r="H239" s="23">
        <v>4534</v>
      </c>
      <c r="I239" s="23">
        <v>6418</v>
      </c>
      <c r="J239" s="23">
        <v>480</v>
      </c>
    </row>
    <row r="240" spans="1:10">
      <c r="A240" s="159" t="s">
        <v>558</v>
      </c>
      <c r="B240" s="23">
        <v>44883</v>
      </c>
      <c r="C240" s="23">
        <v>14329</v>
      </c>
      <c r="D240" s="23">
        <v>584</v>
      </c>
      <c r="E240" s="23">
        <v>0</v>
      </c>
      <c r="F240" s="23">
        <v>3035</v>
      </c>
      <c r="G240" s="23">
        <v>67</v>
      </c>
      <c r="H240" s="23">
        <v>23</v>
      </c>
      <c r="I240" s="23">
        <v>2347</v>
      </c>
      <c r="J240" s="23">
        <v>1580</v>
      </c>
    </row>
    <row r="241" spans="1:10">
      <c r="A241" s="159" t="s">
        <v>559</v>
      </c>
      <c r="B241" s="23">
        <v>114351</v>
      </c>
      <c r="C241" s="23">
        <v>11584</v>
      </c>
      <c r="D241" s="23">
        <v>2120</v>
      </c>
      <c r="E241" s="23">
        <v>0</v>
      </c>
      <c r="F241" s="23">
        <v>4658</v>
      </c>
      <c r="G241" s="23">
        <v>493</v>
      </c>
      <c r="H241" s="23">
        <v>23713</v>
      </c>
      <c r="I241" s="23">
        <v>10263</v>
      </c>
      <c r="J241" s="23">
        <v>563</v>
      </c>
    </row>
    <row r="242" spans="1:10">
      <c r="A242" s="159" t="s">
        <v>560</v>
      </c>
      <c r="B242" s="23">
        <v>21568</v>
      </c>
      <c r="C242" s="23">
        <v>4452</v>
      </c>
      <c r="D242" s="23">
        <v>79</v>
      </c>
      <c r="E242" s="23">
        <v>0</v>
      </c>
      <c r="F242" s="23">
        <v>1773</v>
      </c>
      <c r="G242" s="23">
        <v>57</v>
      </c>
      <c r="H242" s="23">
        <v>11562</v>
      </c>
      <c r="I242" s="23">
        <v>3449</v>
      </c>
      <c r="J242" s="23">
        <v>3</v>
      </c>
    </row>
    <row r="243" spans="1:10">
      <c r="A243" s="159" t="s">
        <v>561</v>
      </c>
      <c r="B243" s="23">
        <v>71957</v>
      </c>
      <c r="C243" s="23">
        <v>9012</v>
      </c>
      <c r="D243" s="23">
        <v>1375</v>
      </c>
      <c r="E243" s="23">
        <v>0</v>
      </c>
      <c r="F243" s="23">
        <v>5408</v>
      </c>
      <c r="G243" s="23">
        <v>290</v>
      </c>
      <c r="H243" s="23">
        <v>5948</v>
      </c>
      <c r="I243" s="23">
        <v>10706</v>
      </c>
      <c r="J243" s="23">
        <v>263</v>
      </c>
    </row>
    <row r="244" spans="1:10">
      <c r="A244" s="159" t="s">
        <v>562</v>
      </c>
      <c r="B244" s="23">
        <v>13850</v>
      </c>
      <c r="C244" s="23">
        <v>2381</v>
      </c>
      <c r="D244" s="23">
        <v>169</v>
      </c>
      <c r="E244" s="23">
        <v>0</v>
      </c>
      <c r="F244" s="23">
        <v>2242</v>
      </c>
      <c r="G244" s="23">
        <v>1</v>
      </c>
      <c r="H244" s="23">
        <v>4500</v>
      </c>
      <c r="I244" s="23">
        <v>1775</v>
      </c>
      <c r="J244" s="23">
        <v>0</v>
      </c>
    </row>
    <row r="245" spans="1:10">
      <c r="A245" s="159" t="s">
        <v>563</v>
      </c>
      <c r="B245" s="23">
        <v>27359</v>
      </c>
      <c r="C245" s="23">
        <v>520</v>
      </c>
      <c r="D245" s="23">
        <v>8</v>
      </c>
      <c r="E245" s="23">
        <v>0</v>
      </c>
      <c r="F245" s="23">
        <v>4037</v>
      </c>
      <c r="G245" s="23">
        <v>0</v>
      </c>
      <c r="H245" s="23">
        <v>6950</v>
      </c>
      <c r="I245" s="23">
        <v>4949</v>
      </c>
      <c r="J245" s="23">
        <v>365</v>
      </c>
    </row>
    <row r="246" spans="1:10">
      <c r="A246" s="159" t="s">
        <v>564</v>
      </c>
      <c r="B246" s="23">
        <v>320112</v>
      </c>
      <c r="C246" s="23">
        <v>243473</v>
      </c>
      <c r="D246" s="23">
        <v>16814</v>
      </c>
      <c r="E246" s="23">
        <v>0</v>
      </c>
      <c r="F246" s="23">
        <v>6649</v>
      </c>
      <c r="G246" s="23">
        <v>0</v>
      </c>
      <c r="H246" s="23">
        <v>0</v>
      </c>
      <c r="I246" s="23">
        <v>72765</v>
      </c>
      <c r="J246" s="23">
        <v>842</v>
      </c>
    </row>
    <row r="247" spans="1:10" ht="21" customHeight="1">
      <c r="A247" s="158" t="s">
        <v>565</v>
      </c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159" t="s">
        <v>566</v>
      </c>
      <c r="B248" s="23">
        <v>84790</v>
      </c>
      <c r="C248" s="23">
        <v>11266</v>
      </c>
      <c r="D248" s="23">
        <v>1729</v>
      </c>
      <c r="E248" s="23">
        <v>0</v>
      </c>
      <c r="F248" s="23">
        <v>5721</v>
      </c>
      <c r="G248" s="23">
        <v>352</v>
      </c>
      <c r="H248" s="23">
        <v>6742</v>
      </c>
      <c r="I248" s="23">
        <v>6735</v>
      </c>
      <c r="J248" s="23">
        <v>190</v>
      </c>
    </row>
    <row r="249" spans="1:10">
      <c r="A249" s="159" t="s">
        <v>567</v>
      </c>
      <c r="B249" s="23">
        <v>233530</v>
      </c>
      <c r="C249" s="23">
        <v>39082</v>
      </c>
      <c r="D249" s="23">
        <v>3105</v>
      </c>
      <c r="E249" s="23">
        <v>0</v>
      </c>
      <c r="F249" s="23">
        <v>18366</v>
      </c>
      <c r="G249" s="23">
        <v>693</v>
      </c>
      <c r="H249" s="23">
        <v>64428</v>
      </c>
      <c r="I249" s="23">
        <v>40565</v>
      </c>
      <c r="J249" s="23">
        <v>2862</v>
      </c>
    </row>
    <row r="250" spans="1:10">
      <c r="A250" s="159" t="s">
        <v>568</v>
      </c>
      <c r="B250" s="23">
        <v>175074</v>
      </c>
      <c r="C250" s="23">
        <v>62511</v>
      </c>
      <c r="D250" s="23">
        <v>11616</v>
      </c>
      <c r="E250" s="23">
        <v>0</v>
      </c>
      <c r="F250" s="23">
        <v>7568</v>
      </c>
      <c r="G250" s="23">
        <v>43</v>
      </c>
      <c r="H250" s="23">
        <v>610</v>
      </c>
      <c r="I250" s="23">
        <v>34150</v>
      </c>
      <c r="J250" s="23">
        <v>133</v>
      </c>
    </row>
    <row r="251" spans="1:10">
      <c r="A251" s="159" t="s">
        <v>569</v>
      </c>
      <c r="B251" s="23">
        <v>32165</v>
      </c>
      <c r="C251" s="23">
        <v>7007</v>
      </c>
      <c r="D251" s="23">
        <v>235</v>
      </c>
      <c r="E251" s="23">
        <v>0</v>
      </c>
      <c r="F251" s="23">
        <v>4657</v>
      </c>
      <c r="G251" s="23">
        <v>916</v>
      </c>
      <c r="H251" s="23">
        <v>0</v>
      </c>
      <c r="I251" s="23">
        <v>7451</v>
      </c>
      <c r="J251" s="23">
        <v>0</v>
      </c>
    </row>
    <row r="252" spans="1:10">
      <c r="A252" s="159" t="s">
        <v>570</v>
      </c>
      <c r="B252" s="23">
        <v>66707</v>
      </c>
      <c r="C252" s="23">
        <v>4520</v>
      </c>
      <c r="D252" s="23">
        <v>719</v>
      </c>
      <c r="E252" s="23">
        <v>0</v>
      </c>
      <c r="F252" s="23">
        <v>3984</v>
      </c>
      <c r="G252" s="23">
        <v>199</v>
      </c>
      <c r="H252" s="23">
        <v>21078</v>
      </c>
      <c r="I252" s="23">
        <v>13773</v>
      </c>
      <c r="J252" s="23">
        <v>1188</v>
      </c>
    </row>
    <row r="253" spans="1:10">
      <c r="A253" s="159" t="s">
        <v>571</v>
      </c>
      <c r="B253" s="23">
        <v>37015</v>
      </c>
      <c r="C253" s="23">
        <v>2762</v>
      </c>
      <c r="D253" s="23">
        <v>777</v>
      </c>
      <c r="E253" s="23">
        <v>0</v>
      </c>
      <c r="F253" s="23">
        <v>3760</v>
      </c>
      <c r="G253" s="23">
        <v>54</v>
      </c>
      <c r="H253" s="23">
        <v>8798</v>
      </c>
      <c r="I253" s="23">
        <v>4081</v>
      </c>
      <c r="J253" s="23">
        <v>7</v>
      </c>
    </row>
    <row r="254" spans="1:10">
      <c r="A254" s="159" t="s">
        <v>572</v>
      </c>
      <c r="B254" s="23">
        <v>96407</v>
      </c>
      <c r="C254" s="23">
        <v>49533</v>
      </c>
      <c r="D254" s="23">
        <v>5305</v>
      </c>
      <c r="E254" s="23">
        <v>0</v>
      </c>
      <c r="F254" s="23">
        <v>1005</v>
      </c>
      <c r="G254" s="23">
        <v>1996</v>
      </c>
      <c r="H254" s="23">
        <v>31683</v>
      </c>
      <c r="I254" s="23">
        <v>13107</v>
      </c>
      <c r="J254" s="23">
        <v>2233</v>
      </c>
    </row>
    <row r="255" spans="1:10">
      <c r="A255" s="159" t="s">
        <v>573</v>
      </c>
      <c r="B255" s="23">
        <v>39627</v>
      </c>
      <c r="C255" s="23">
        <v>5612</v>
      </c>
      <c r="D255" s="23">
        <v>1462</v>
      </c>
      <c r="E255" s="23">
        <v>0</v>
      </c>
      <c r="F255" s="23">
        <v>2885</v>
      </c>
      <c r="G255" s="23">
        <v>16</v>
      </c>
      <c r="H255" s="23">
        <v>11145</v>
      </c>
      <c r="I255" s="23">
        <v>4838</v>
      </c>
      <c r="J255" s="23">
        <v>16</v>
      </c>
    </row>
    <row r="256" spans="1:10">
      <c r="A256" s="159" t="s">
        <v>574</v>
      </c>
      <c r="B256" s="23">
        <v>79021</v>
      </c>
      <c r="C256" s="23">
        <v>19034</v>
      </c>
      <c r="D256" s="23">
        <v>7263</v>
      </c>
      <c r="E256" s="23">
        <v>0</v>
      </c>
      <c r="F256" s="23">
        <v>4742</v>
      </c>
      <c r="G256" s="23">
        <v>4702</v>
      </c>
      <c r="H256" s="23">
        <v>1872</v>
      </c>
      <c r="I256" s="23">
        <v>13132</v>
      </c>
      <c r="J256" s="23">
        <v>2339</v>
      </c>
    </row>
    <row r="257" spans="1:10">
      <c r="A257" s="159" t="s">
        <v>575</v>
      </c>
      <c r="B257" s="23">
        <v>20608</v>
      </c>
      <c r="C257" s="23">
        <v>2473</v>
      </c>
      <c r="D257" s="23">
        <v>278</v>
      </c>
      <c r="E257" s="23">
        <v>0</v>
      </c>
      <c r="F257" s="23">
        <v>3154</v>
      </c>
      <c r="G257" s="23">
        <v>1</v>
      </c>
      <c r="H257" s="23">
        <v>7564</v>
      </c>
      <c r="I257" s="23">
        <v>4193</v>
      </c>
      <c r="J257" s="23">
        <v>1043</v>
      </c>
    </row>
    <row r="258" spans="1:10">
      <c r="A258" s="159" t="s">
        <v>576</v>
      </c>
      <c r="B258" s="23">
        <v>38701</v>
      </c>
      <c r="C258" s="23">
        <v>1450</v>
      </c>
      <c r="D258" s="23">
        <v>5823</v>
      </c>
      <c r="E258" s="23">
        <v>0</v>
      </c>
      <c r="F258" s="23">
        <v>3272</v>
      </c>
      <c r="G258" s="23">
        <v>516</v>
      </c>
      <c r="H258" s="23">
        <v>0</v>
      </c>
      <c r="I258" s="23">
        <v>5299</v>
      </c>
      <c r="J258" s="23">
        <v>985</v>
      </c>
    </row>
    <row r="259" spans="1:10">
      <c r="A259" s="159" t="s">
        <v>577</v>
      </c>
      <c r="B259" s="23">
        <v>27672</v>
      </c>
      <c r="C259" s="23">
        <v>10576</v>
      </c>
      <c r="D259" s="23">
        <v>630</v>
      </c>
      <c r="E259" s="23">
        <v>0</v>
      </c>
      <c r="F259" s="23">
        <v>3006</v>
      </c>
      <c r="G259" s="23">
        <v>207</v>
      </c>
      <c r="H259" s="23">
        <v>0</v>
      </c>
      <c r="I259" s="23">
        <v>3090</v>
      </c>
      <c r="J259" s="23">
        <v>0</v>
      </c>
    </row>
    <row r="260" spans="1:10">
      <c r="A260" s="159" t="s">
        <v>578</v>
      </c>
      <c r="B260" s="23">
        <v>37475</v>
      </c>
      <c r="C260" s="23">
        <v>6992</v>
      </c>
      <c r="D260" s="23">
        <v>201</v>
      </c>
      <c r="E260" s="23">
        <v>0</v>
      </c>
      <c r="F260" s="23">
        <v>3291</v>
      </c>
      <c r="G260" s="23">
        <v>-20</v>
      </c>
      <c r="H260" s="23">
        <v>9656</v>
      </c>
      <c r="I260" s="23">
        <v>4802</v>
      </c>
      <c r="J260" s="23">
        <v>0</v>
      </c>
    </row>
    <row r="261" spans="1:10">
      <c r="A261" s="159" t="s">
        <v>579</v>
      </c>
      <c r="B261" s="23">
        <v>24517</v>
      </c>
      <c r="C261" s="23">
        <v>14377</v>
      </c>
      <c r="D261" s="23">
        <v>145</v>
      </c>
      <c r="E261" s="23">
        <v>0</v>
      </c>
      <c r="F261" s="23">
        <v>3009</v>
      </c>
      <c r="G261" s="23">
        <v>62</v>
      </c>
      <c r="H261" s="23">
        <v>7447</v>
      </c>
      <c r="I261" s="23">
        <v>3702</v>
      </c>
      <c r="J261" s="23">
        <v>218</v>
      </c>
    </row>
    <row r="262" spans="1:10">
      <c r="A262" s="159" t="s">
        <v>580</v>
      </c>
      <c r="B262" s="23">
        <v>13687</v>
      </c>
      <c r="C262" s="23">
        <v>2776</v>
      </c>
      <c r="D262" s="23">
        <v>5</v>
      </c>
      <c r="E262" s="23">
        <v>0</v>
      </c>
      <c r="F262" s="23">
        <v>1002</v>
      </c>
      <c r="G262" s="23">
        <v>2</v>
      </c>
      <c r="H262" s="23">
        <v>196</v>
      </c>
      <c r="I262" s="23">
        <v>3227</v>
      </c>
      <c r="J262" s="23">
        <v>0</v>
      </c>
    </row>
    <row r="263" spans="1:10" ht="22.5" customHeight="1">
      <c r="A263" s="158" t="s">
        <v>581</v>
      </c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159" t="s">
        <v>582</v>
      </c>
      <c r="B264" s="23">
        <v>89868</v>
      </c>
      <c r="C264" s="23">
        <v>16593</v>
      </c>
      <c r="D264" s="23">
        <v>4431</v>
      </c>
      <c r="E264" s="23">
        <v>0</v>
      </c>
      <c r="F264" s="23">
        <v>7661</v>
      </c>
      <c r="G264" s="23">
        <v>698</v>
      </c>
      <c r="H264" s="23">
        <v>17460</v>
      </c>
      <c r="I264" s="23">
        <v>14918</v>
      </c>
      <c r="J264" s="23">
        <v>0</v>
      </c>
    </row>
    <row r="265" spans="1:10">
      <c r="A265" s="159" t="s">
        <v>583</v>
      </c>
      <c r="B265" s="23">
        <v>322359</v>
      </c>
      <c r="C265" s="23">
        <v>147048</v>
      </c>
      <c r="D265" s="23">
        <v>8431</v>
      </c>
      <c r="E265" s="23">
        <v>0</v>
      </c>
      <c r="F265" s="23">
        <v>34032</v>
      </c>
      <c r="G265" s="23">
        <v>3057</v>
      </c>
      <c r="H265" s="23">
        <v>53173</v>
      </c>
      <c r="I265" s="23">
        <v>38531</v>
      </c>
      <c r="J265" s="23">
        <v>444</v>
      </c>
    </row>
    <row r="266" spans="1:10">
      <c r="A266" s="159" t="s">
        <v>584</v>
      </c>
      <c r="B266" s="23">
        <v>47682</v>
      </c>
      <c r="C266" s="23">
        <v>10931</v>
      </c>
      <c r="D266" s="23">
        <v>449</v>
      </c>
      <c r="E266" s="23">
        <v>0</v>
      </c>
      <c r="F266" s="23">
        <v>5464</v>
      </c>
      <c r="G266" s="23">
        <v>0</v>
      </c>
      <c r="H266" s="23">
        <v>26448</v>
      </c>
      <c r="I266" s="23">
        <v>7131</v>
      </c>
      <c r="J266" s="23">
        <v>0</v>
      </c>
    </row>
    <row r="267" spans="1:10">
      <c r="A267" s="159" t="s">
        <v>585</v>
      </c>
      <c r="B267" s="23">
        <v>174998</v>
      </c>
      <c r="C267" s="23">
        <v>57944</v>
      </c>
      <c r="D267" s="23">
        <v>6075</v>
      </c>
      <c r="E267" s="23">
        <v>9511</v>
      </c>
      <c r="F267" s="23">
        <v>-52</v>
      </c>
      <c r="G267" s="23">
        <v>4388</v>
      </c>
      <c r="H267" s="23">
        <v>47959</v>
      </c>
      <c r="I267" s="23">
        <v>20339</v>
      </c>
      <c r="J267" s="23">
        <v>823</v>
      </c>
    </row>
    <row r="268" spans="1:10">
      <c r="A268" s="159" t="s">
        <v>586</v>
      </c>
      <c r="B268" s="23">
        <v>80973</v>
      </c>
      <c r="C268" s="23">
        <v>23235</v>
      </c>
      <c r="D268" s="23">
        <v>2206</v>
      </c>
      <c r="E268" s="23">
        <v>0</v>
      </c>
      <c r="F268" s="23">
        <v>4622</v>
      </c>
      <c r="G268" s="23">
        <v>344</v>
      </c>
      <c r="H268" s="23">
        <v>32921</v>
      </c>
      <c r="I268" s="23">
        <v>10722</v>
      </c>
      <c r="J268" s="23">
        <v>662</v>
      </c>
    </row>
    <row r="269" spans="1:10">
      <c r="A269" s="159" t="s">
        <v>587</v>
      </c>
      <c r="B269" s="23">
        <v>20862</v>
      </c>
      <c r="C269" s="23">
        <v>16756</v>
      </c>
      <c r="D269" s="23">
        <v>1064</v>
      </c>
      <c r="E269" s="23">
        <v>0</v>
      </c>
      <c r="F269" s="23">
        <v>2621</v>
      </c>
      <c r="G269" s="23">
        <v>1169</v>
      </c>
      <c r="H269" s="23">
        <v>0</v>
      </c>
      <c r="I269" s="23">
        <v>7530</v>
      </c>
      <c r="J269" s="23">
        <v>0</v>
      </c>
    </row>
    <row r="270" spans="1:10">
      <c r="A270" s="159" t="s">
        <v>588</v>
      </c>
      <c r="B270" s="23">
        <v>14275</v>
      </c>
      <c r="C270" s="23">
        <v>9219</v>
      </c>
      <c r="D270" s="23">
        <v>224</v>
      </c>
      <c r="E270" s="23">
        <v>0</v>
      </c>
      <c r="F270" s="23">
        <v>-22</v>
      </c>
      <c r="G270" s="23">
        <v>62</v>
      </c>
      <c r="H270" s="23">
        <v>0</v>
      </c>
      <c r="I270" s="23">
        <v>5356</v>
      </c>
      <c r="J270" s="23">
        <v>0</v>
      </c>
    </row>
    <row r="271" spans="1:10">
      <c r="A271" s="159" t="s">
        <v>589</v>
      </c>
      <c r="B271" s="23">
        <v>37113</v>
      </c>
      <c r="C271" s="23">
        <v>3567</v>
      </c>
      <c r="D271" s="23">
        <v>43</v>
      </c>
      <c r="E271" s="23">
        <v>0</v>
      </c>
      <c r="F271" s="23">
        <v>3407</v>
      </c>
      <c r="G271" s="23">
        <v>0</v>
      </c>
      <c r="H271" s="23">
        <v>2940</v>
      </c>
      <c r="I271" s="23">
        <v>3273</v>
      </c>
      <c r="J271" s="23">
        <v>8</v>
      </c>
    </row>
    <row r="272" spans="1:10">
      <c r="A272" s="159" t="s">
        <v>590</v>
      </c>
      <c r="B272" s="23">
        <v>105669</v>
      </c>
      <c r="C272" s="23">
        <v>27512</v>
      </c>
      <c r="D272" s="23">
        <v>10863</v>
      </c>
      <c r="E272" s="23">
        <v>0</v>
      </c>
      <c r="F272" s="23">
        <v>7673</v>
      </c>
      <c r="G272" s="23">
        <v>6319</v>
      </c>
      <c r="H272" s="23">
        <v>25811</v>
      </c>
      <c r="I272" s="23">
        <v>16408</v>
      </c>
      <c r="J272" s="23">
        <v>334</v>
      </c>
    </row>
    <row r="273" spans="1:10">
      <c r="A273" s="159" t="s">
        <v>591</v>
      </c>
      <c r="B273" s="23">
        <v>102105</v>
      </c>
      <c r="C273" s="23">
        <v>9962</v>
      </c>
      <c r="D273" s="23">
        <v>9624</v>
      </c>
      <c r="E273" s="23">
        <v>0</v>
      </c>
      <c r="F273" s="23">
        <v>12248</v>
      </c>
      <c r="G273" s="23">
        <v>9</v>
      </c>
      <c r="H273" s="23">
        <v>15657</v>
      </c>
      <c r="I273" s="23">
        <v>10664</v>
      </c>
      <c r="J273" s="23">
        <v>391</v>
      </c>
    </row>
    <row r="274" spans="1:10" ht="24.75" customHeight="1">
      <c r="A274" s="158" t="s">
        <v>592</v>
      </c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159" t="s">
        <v>593</v>
      </c>
      <c r="B275" s="23">
        <v>102452</v>
      </c>
      <c r="C275" s="23">
        <v>26826</v>
      </c>
      <c r="D275" s="23">
        <v>7667</v>
      </c>
      <c r="E275" s="23">
        <v>2047</v>
      </c>
      <c r="F275" s="23">
        <v>9560</v>
      </c>
      <c r="G275" s="23">
        <v>4845</v>
      </c>
      <c r="H275" s="23">
        <v>0</v>
      </c>
      <c r="I275" s="23">
        <v>15038</v>
      </c>
      <c r="J275" s="23">
        <v>414</v>
      </c>
    </row>
    <row r="276" spans="1:10">
      <c r="A276" s="159" t="s">
        <v>594</v>
      </c>
      <c r="B276" s="23">
        <v>106480</v>
      </c>
      <c r="C276" s="23">
        <v>7208</v>
      </c>
      <c r="D276" s="23">
        <v>4848</v>
      </c>
      <c r="E276" s="23">
        <v>0</v>
      </c>
      <c r="F276" s="23">
        <v>5553</v>
      </c>
      <c r="G276" s="23">
        <v>0</v>
      </c>
      <c r="H276" s="23">
        <v>29920</v>
      </c>
      <c r="I276" s="23">
        <v>10506</v>
      </c>
      <c r="J276" s="23">
        <v>30</v>
      </c>
    </row>
    <row r="277" spans="1:10">
      <c r="A277" s="159" t="s">
        <v>595</v>
      </c>
      <c r="B277" s="23">
        <v>61040</v>
      </c>
      <c r="C277" s="23">
        <v>17444</v>
      </c>
      <c r="D277" s="23">
        <v>1787</v>
      </c>
      <c r="E277" s="23">
        <v>1674</v>
      </c>
      <c r="F277" s="23">
        <v>4776</v>
      </c>
      <c r="G277" s="23">
        <v>500</v>
      </c>
      <c r="H277" s="23">
        <v>0</v>
      </c>
      <c r="I277" s="23">
        <v>12192</v>
      </c>
      <c r="J277" s="23">
        <v>0</v>
      </c>
    </row>
    <row r="278" spans="1:10">
      <c r="A278" s="159" t="s">
        <v>596</v>
      </c>
      <c r="B278" s="23">
        <v>334543</v>
      </c>
      <c r="C278" s="23">
        <v>64289</v>
      </c>
      <c r="D278" s="23">
        <v>38420</v>
      </c>
      <c r="E278" s="23">
        <v>0</v>
      </c>
      <c r="F278" s="23">
        <v>24890</v>
      </c>
      <c r="G278" s="23">
        <v>8511</v>
      </c>
      <c r="H278" s="23">
        <v>39362</v>
      </c>
      <c r="I278" s="23">
        <v>45566</v>
      </c>
      <c r="J278" s="23">
        <v>433</v>
      </c>
    </row>
    <row r="279" spans="1:10">
      <c r="A279" s="159" t="s">
        <v>597</v>
      </c>
      <c r="B279" s="23">
        <v>41412</v>
      </c>
      <c r="C279" s="23">
        <v>14754</v>
      </c>
      <c r="D279" s="23">
        <v>1176</v>
      </c>
      <c r="E279" s="23">
        <v>0</v>
      </c>
      <c r="F279" s="23">
        <v>1921</v>
      </c>
      <c r="G279" s="23">
        <v>0</v>
      </c>
      <c r="H279" s="23">
        <v>6625</v>
      </c>
      <c r="I279" s="23">
        <v>8433</v>
      </c>
      <c r="J279" s="23">
        <v>0</v>
      </c>
    </row>
    <row r="280" spans="1:10">
      <c r="A280" s="159" t="s">
        <v>598</v>
      </c>
      <c r="B280" s="23">
        <v>32041</v>
      </c>
      <c r="C280" s="23">
        <v>8399</v>
      </c>
      <c r="D280" s="23">
        <v>1049</v>
      </c>
      <c r="E280" s="23">
        <v>0</v>
      </c>
      <c r="F280" s="23">
        <v>2825</v>
      </c>
      <c r="G280" s="23">
        <v>690</v>
      </c>
      <c r="H280" s="23">
        <v>9567</v>
      </c>
      <c r="I280" s="23">
        <v>4611</v>
      </c>
      <c r="J280" s="23">
        <v>0</v>
      </c>
    </row>
    <row r="281" spans="1:10">
      <c r="A281" s="159" t="s">
        <v>599</v>
      </c>
      <c r="B281" s="23">
        <v>206351</v>
      </c>
      <c r="C281" s="23">
        <v>56229</v>
      </c>
      <c r="D281" s="23">
        <v>15312</v>
      </c>
      <c r="E281" s="23">
        <v>6297</v>
      </c>
      <c r="F281" s="23">
        <v>-1162</v>
      </c>
      <c r="G281" s="23">
        <v>705</v>
      </c>
      <c r="H281" s="23">
        <v>38259</v>
      </c>
      <c r="I281" s="23">
        <v>23550</v>
      </c>
      <c r="J281" s="23">
        <v>27</v>
      </c>
    </row>
    <row r="282" spans="1:10" ht="23.25" customHeight="1">
      <c r="A282" s="158" t="s">
        <v>600</v>
      </c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159" t="s">
        <v>601</v>
      </c>
      <c r="B283" s="23">
        <v>31776</v>
      </c>
      <c r="C283" s="23">
        <v>7248</v>
      </c>
      <c r="D283" s="23">
        <v>839</v>
      </c>
      <c r="E283" s="23">
        <v>0</v>
      </c>
      <c r="F283" s="23">
        <v>3058</v>
      </c>
      <c r="G283" s="23">
        <v>153</v>
      </c>
      <c r="H283" s="23">
        <v>7950</v>
      </c>
      <c r="I283" s="23">
        <v>4220</v>
      </c>
      <c r="J283" s="23">
        <v>0</v>
      </c>
    </row>
    <row r="284" spans="1:10">
      <c r="A284" s="159" t="s">
        <v>602</v>
      </c>
      <c r="B284" s="23">
        <v>17455</v>
      </c>
      <c r="C284" s="23">
        <v>3808</v>
      </c>
      <c r="D284" s="23">
        <v>128</v>
      </c>
      <c r="E284" s="23">
        <v>0</v>
      </c>
      <c r="F284" s="23">
        <v>2091</v>
      </c>
      <c r="G284" s="23">
        <v>0</v>
      </c>
      <c r="H284" s="23">
        <v>3048</v>
      </c>
      <c r="I284" s="23">
        <v>2869</v>
      </c>
      <c r="J284" s="23">
        <v>34</v>
      </c>
    </row>
    <row r="285" spans="1:10">
      <c r="A285" s="159" t="s">
        <v>603</v>
      </c>
      <c r="B285" s="23">
        <v>38724</v>
      </c>
      <c r="C285" s="23">
        <v>5885</v>
      </c>
      <c r="D285" s="23">
        <v>608</v>
      </c>
      <c r="E285" s="23">
        <v>0</v>
      </c>
      <c r="F285" s="23">
        <v>2826</v>
      </c>
      <c r="G285" s="23">
        <v>703</v>
      </c>
      <c r="H285" s="23">
        <v>1269</v>
      </c>
      <c r="I285" s="23">
        <v>2025</v>
      </c>
      <c r="J285" s="23">
        <v>0</v>
      </c>
    </row>
    <row r="286" spans="1:10">
      <c r="A286" s="159" t="s">
        <v>604</v>
      </c>
      <c r="B286" s="23">
        <v>65619</v>
      </c>
      <c r="C286" s="23">
        <v>13577</v>
      </c>
      <c r="D286" s="23">
        <v>421</v>
      </c>
      <c r="E286" s="23">
        <v>0</v>
      </c>
      <c r="F286" s="23">
        <v>7109</v>
      </c>
      <c r="G286" s="23">
        <v>147</v>
      </c>
      <c r="H286" s="23">
        <v>7625</v>
      </c>
      <c r="I286" s="23">
        <v>3767</v>
      </c>
      <c r="J286" s="23">
        <v>447</v>
      </c>
    </row>
    <row r="287" spans="1:10">
      <c r="A287" s="159" t="s">
        <v>605</v>
      </c>
      <c r="B287" s="23">
        <v>2248</v>
      </c>
      <c r="C287" s="23">
        <v>0</v>
      </c>
      <c r="D287" s="23">
        <v>0</v>
      </c>
      <c r="E287" s="23">
        <v>0</v>
      </c>
      <c r="F287" s="23">
        <v>243</v>
      </c>
      <c r="G287" s="23">
        <v>0</v>
      </c>
      <c r="H287" s="23">
        <v>0</v>
      </c>
      <c r="I287" s="23">
        <v>944</v>
      </c>
      <c r="J287" s="23">
        <v>0</v>
      </c>
    </row>
    <row r="288" spans="1:10">
      <c r="A288" s="159" t="s">
        <v>606</v>
      </c>
      <c r="B288" s="23">
        <v>47406</v>
      </c>
      <c r="C288" s="23">
        <v>15632</v>
      </c>
      <c r="D288" s="23">
        <v>243</v>
      </c>
      <c r="E288" s="23">
        <v>0</v>
      </c>
      <c r="F288" s="23">
        <v>3595</v>
      </c>
      <c r="G288" s="23">
        <v>12</v>
      </c>
      <c r="H288" s="23">
        <v>15016</v>
      </c>
      <c r="I288" s="23">
        <v>1861</v>
      </c>
      <c r="J288" s="23">
        <v>9</v>
      </c>
    </row>
    <row r="289" spans="1:10">
      <c r="A289" s="159" t="s">
        <v>607</v>
      </c>
      <c r="B289" s="23">
        <v>18757</v>
      </c>
      <c r="C289" s="23">
        <v>16481</v>
      </c>
      <c r="D289" s="23">
        <v>1163</v>
      </c>
      <c r="E289" s="23">
        <v>0</v>
      </c>
      <c r="F289" s="23">
        <v>2083</v>
      </c>
      <c r="G289" s="23">
        <v>10</v>
      </c>
      <c r="H289" s="23">
        <v>7229</v>
      </c>
      <c r="I289" s="23">
        <v>2339</v>
      </c>
      <c r="J289" s="23">
        <v>0</v>
      </c>
    </row>
    <row r="290" spans="1:10">
      <c r="A290" s="159" t="s">
        <v>608</v>
      </c>
      <c r="B290" s="23">
        <v>446960</v>
      </c>
      <c r="C290" s="23">
        <v>73292</v>
      </c>
      <c r="D290" s="23">
        <v>30007</v>
      </c>
      <c r="E290" s="23">
        <v>24087</v>
      </c>
      <c r="F290" s="23">
        <v>0</v>
      </c>
      <c r="G290" s="23">
        <v>382</v>
      </c>
      <c r="H290" s="23">
        <v>17796</v>
      </c>
      <c r="I290" s="23">
        <v>28786</v>
      </c>
      <c r="J290" s="23">
        <v>11788</v>
      </c>
    </row>
    <row r="291" spans="1:10" ht="23.25" customHeight="1">
      <c r="A291" s="158" t="s">
        <v>609</v>
      </c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159" t="s">
        <v>610</v>
      </c>
      <c r="B292" s="23">
        <v>539</v>
      </c>
      <c r="C292" s="23">
        <v>1470</v>
      </c>
      <c r="D292" s="23">
        <v>92</v>
      </c>
      <c r="E292" s="23">
        <v>0</v>
      </c>
      <c r="F292" s="23">
        <v>-1</v>
      </c>
      <c r="G292" s="23">
        <v>0</v>
      </c>
      <c r="H292" s="23">
        <v>0</v>
      </c>
      <c r="I292" s="23">
        <v>0</v>
      </c>
      <c r="J292" s="23">
        <v>0</v>
      </c>
    </row>
    <row r="293" spans="1:10">
      <c r="A293" s="159" t="s">
        <v>611</v>
      </c>
      <c r="B293" s="23">
        <v>6424</v>
      </c>
      <c r="C293" s="23">
        <v>1144</v>
      </c>
      <c r="D293" s="23">
        <v>76</v>
      </c>
      <c r="E293" s="23">
        <v>0</v>
      </c>
      <c r="F293" s="23">
        <v>938</v>
      </c>
      <c r="G293" s="23">
        <v>0</v>
      </c>
      <c r="H293" s="23">
        <v>2</v>
      </c>
      <c r="I293" s="23">
        <v>1078</v>
      </c>
      <c r="J293" s="23">
        <v>0</v>
      </c>
    </row>
    <row r="294" spans="1:10">
      <c r="A294" s="159" t="s">
        <v>612</v>
      </c>
      <c r="B294" s="23">
        <v>79343</v>
      </c>
      <c r="C294" s="23">
        <v>19046</v>
      </c>
      <c r="D294" s="23">
        <v>2741</v>
      </c>
      <c r="E294" s="23">
        <v>0</v>
      </c>
      <c r="F294" s="23">
        <v>3393</v>
      </c>
      <c r="G294" s="23">
        <v>2955</v>
      </c>
      <c r="H294" s="23">
        <v>4470</v>
      </c>
      <c r="I294" s="23">
        <v>4173</v>
      </c>
      <c r="J294" s="23">
        <v>6651</v>
      </c>
    </row>
    <row r="295" spans="1:10">
      <c r="A295" s="159" t="s">
        <v>613</v>
      </c>
      <c r="B295" s="23">
        <v>4542</v>
      </c>
      <c r="C295" s="23">
        <v>4222</v>
      </c>
      <c r="D295" s="23">
        <v>27</v>
      </c>
      <c r="E295" s="23">
        <v>0</v>
      </c>
      <c r="F295" s="23">
        <v>540</v>
      </c>
      <c r="G295" s="23">
        <v>32</v>
      </c>
      <c r="H295" s="23">
        <v>2087</v>
      </c>
      <c r="I295" s="23">
        <v>674</v>
      </c>
      <c r="J295" s="23">
        <v>0</v>
      </c>
    </row>
    <row r="296" spans="1:10">
      <c r="A296" s="159" t="s">
        <v>614</v>
      </c>
      <c r="B296" s="23">
        <v>23734</v>
      </c>
      <c r="C296" s="23">
        <v>13162</v>
      </c>
      <c r="D296" s="23">
        <v>53</v>
      </c>
      <c r="E296" s="23">
        <v>0</v>
      </c>
      <c r="F296" s="23">
        <v>1666</v>
      </c>
      <c r="G296" s="23">
        <v>182</v>
      </c>
      <c r="H296" s="23">
        <v>0</v>
      </c>
      <c r="I296" s="23">
        <v>1814</v>
      </c>
      <c r="J296" s="23">
        <v>0</v>
      </c>
    </row>
    <row r="297" spans="1:10">
      <c r="A297" s="159" t="s">
        <v>615</v>
      </c>
      <c r="B297" s="23">
        <v>16772</v>
      </c>
      <c r="C297" s="23">
        <v>732</v>
      </c>
      <c r="D297" s="23">
        <v>524</v>
      </c>
      <c r="E297" s="23">
        <v>5</v>
      </c>
      <c r="F297" s="23">
        <v>1136</v>
      </c>
      <c r="G297" s="23">
        <v>42</v>
      </c>
      <c r="H297" s="23">
        <v>2341</v>
      </c>
      <c r="I297" s="23">
        <v>3058</v>
      </c>
      <c r="J297" s="23">
        <v>1</v>
      </c>
    </row>
    <row r="298" spans="1:10">
      <c r="A298" s="159" t="s">
        <v>616</v>
      </c>
      <c r="B298" s="23">
        <v>23136</v>
      </c>
      <c r="C298" s="23">
        <v>1944</v>
      </c>
      <c r="D298" s="23">
        <v>430</v>
      </c>
      <c r="E298" s="23">
        <v>0</v>
      </c>
      <c r="F298" s="23">
        <v>2413</v>
      </c>
      <c r="G298" s="23">
        <v>25</v>
      </c>
      <c r="H298" s="23">
        <v>7768</v>
      </c>
      <c r="I298" s="23">
        <v>1344</v>
      </c>
      <c r="J298" s="23">
        <v>0</v>
      </c>
    </row>
    <row r="299" spans="1:10">
      <c r="A299" s="159" t="s">
        <v>617</v>
      </c>
      <c r="B299" s="23">
        <v>399218</v>
      </c>
      <c r="C299" s="23">
        <v>21711</v>
      </c>
      <c r="D299" s="23">
        <v>24052</v>
      </c>
      <c r="E299" s="23">
        <v>0</v>
      </c>
      <c r="F299" s="23">
        <v>24327</v>
      </c>
      <c r="G299" s="23">
        <v>2390</v>
      </c>
      <c r="H299" s="23">
        <v>68202</v>
      </c>
      <c r="I299" s="23">
        <v>30205</v>
      </c>
      <c r="J299" s="23">
        <v>5</v>
      </c>
    </row>
    <row r="300" spans="1:10">
      <c r="A300" s="159" t="s">
        <v>618</v>
      </c>
      <c r="B300" s="23">
        <v>4016</v>
      </c>
      <c r="C300" s="23">
        <v>6040</v>
      </c>
      <c r="D300" s="23">
        <v>27</v>
      </c>
      <c r="E300" s="23">
        <v>589</v>
      </c>
      <c r="F300" s="23">
        <v>0</v>
      </c>
      <c r="G300" s="23">
        <v>0</v>
      </c>
      <c r="H300" s="23">
        <v>0</v>
      </c>
      <c r="I300" s="23">
        <v>0</v>
      </c>
      <c r="J300" s="23">
        <v>0</v>
      </c>
    </row>
    <row r="301" spans="1:10">
      <c r="A301" s="159" t="s">
        <v>619</v>
      </c>
      <c r="B301" s="23">
        <v>15799</v>
      </c>
      <c r="C301" s="23">
        <v>6773</v>
      </c>
      <c r="D301" s="23">
        <v>329</v>
      </c>
      <c r="E301" s="23">
        <v>0</v>
      </c>
      <c r="F301" s="23">
        <v>794</v>
      </c>
      <c r="G301" s="23">
        <v>2</v>
      </c>
      <c r="H301" s="23">
        <v>4075</v>
      </c>
      <c r="I301" s="23">
        <v>1685</v>
      </c>
      <c r="J301" s="23">
        <v>2</v>
      </c>
    </row>
    <row r="302" spans="1:10">
      <c r="A302" s="159" t="s">
        <v>620</v>
      </c>
      <c r="B302" s="23">
        <v>557021</v>
      </c>
      <c r="C302" s="23">
        <v>213776</v>
      </c>
      <c r="D302" s="23">
        <v>6630</v>
      </c>
      <c r="E302" s="23">
        <v>25054</v>
      </c>
      <c r="F302" s="23">
        <v>3166</v>
      </c>
      <c r="G302" s="23">
        <v>0</v>
      </c>
      <c r="H302" s="23">
        <v>125899</v>
      </c>
      <c r="I302" s="23">
        <v>56622</v>
      </c>
      <c r="J302" s="23">
        <v>945</v>
      </c>
    </row>
    <row r="303" spans="1:10">
      <c r="A303" s="159" t="s">
        <v>621</v>
      </c>
      <c r="B303" s="23">
        <v>43815</v>
      </c>
      <c r="C303" s="23">
        <v>1679</v>
      </c>
      <c r="D303" s="23">
        <v>154</v>
      </c>
      <c r="E303" s="23">
        <v>0</v>
      </c>
      <c r="F303" s="23">
        <v>400</v>
      </c>
      <c r="G303" s="23">
        <v>0</v>
      </c>
      <c r="H303" s="23">
        <v>10624</v>
      </c>
      <c r="I303" s="23">
        <v>4677</v>
      </c>
      <c r="J303" s="23">
        <v>2233</v>
      </c>
    </row>
    <row r="304" spans="1:10">
      <c r="A304" s="159" t="s">
        <v>622</v>
      </c>
      <c r="B304" s="23">
        <v>18269</v>
      </c>
      <c r="C304" s="23">
        <v>9799</v>
      </c>
      <c r="D304" s="23">
        <v>2127</v>
      </c>
      <c r="E304" s="23">
        <v>0</v>
      </c>
      <c r="F304" s="23">
        <v>588</v>
      </c>
      <c r="G304" s="23">
        <v>366</v>
      </c>
      <c r="H304" s="23">
        <v>0</v>
      </c>
      <c r="I304" s="23">
        <v>1571</v>
      </c>
      <c r="J304" s="23">
        <v>0</v>
      </c>
    </row>
    <row r="305" spans="1:10">
      <c r="A305" s="159" t="s">
        <v>623</v>
      </c>
      <c r="B305" s="23">
        <v>68046</v>
      </c>
      <c r="C305" s="23">
        <v>6494</v>
      </c>
      <c r="D305" s="23">
        <v>1439</v>
      </c>
      <c r="E305" s="23">
        <v>0</v>
      </c>
      <c r="F305" s="23">
        <v>5475</v>
      </c>
      <c r="G305" s="23">
        <v>452</v>
      </c>
      <c r="H305" s="23">
        <v>17939</v>
      </c>
      <c r="I305" s="23">
        <v>4610</v>
      </c>
      <c r="J305" s="23">
        <v>7454</v>
      </c>
    </row>
    <row r="306" spans="1:10">
      <c r="A306" s="159" t="s">
        <v>624</v>
      </c>
      <c r="B306" s="23">
        <v>10946</v>
      </c>
      <c r="C306" s="23">
        <v>2530</v>
      </c>
      <c r="D306" s="23">
        <v>73</v>
      </c>
      <c r="E306" s="23">
        <v>451</v>
      </c>
      <c r="F306" s="23">
        <v>1681</v>
      </c>
      <c r="G306" s="23">
        <v>10</v>
      </c>
      <c r="H306" s="23">
        <v>0</v>
      </c>
      <c r="I306" s="23">
        <v>1362</v>
      </c>
      <c r="J306" s="23">
        <v>0</v>
      </c>
    </row>
    <row r="307" spans="1:10" ht="23.25" customHeight="1">
      <c r="A307" s="158" t="s">
        <v>625</v>
      </c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159" t="s">
        <v>626</v>
      </c>
      <c r="B308" s="23">
        <v>13150</v>
      </c>
      <c r="C308" s="23">
        <v>2394</v>
      </c>
      <c r="D308" s="23">
        <v>925</v>
      </c>
      <c r="E308" s="23">
        <v>0</v>
      </c>
      <c r="F308" s="23">
        <v>235</v>
      </c>
      <c r="G308" s="23">
        <v>38</v>
      </c>
      <c r="H308" s="23">
        <v>6568</v>
      </c>
      <c r="I308" s="23">
        <v>2832</v>
      </c>
      <c r="J308" s="23">
        <v>0</v>
      </c>
    </row>
    <row r="309" spans="1:10">
      <c r="A309" s="159" t="s">
        <v>627</v>
      </c>
      <c r="B309" s="23">
        <v>31769</v>
      </c>
      <c r="C309" s="23">
        <v>1674</v>
      </c>
      <c r="D309" s="23">
        <v>800</v>
      </c>
      <c r="E309" s="23">
        <v>0</v>
      </c>
      <c r="F309" s="23">
        <v>568</v>
      </c>
      <c r="G309" s="23">
        <v>13</v>
      </c>
      <c r="H309" s="23">
        <v>9538</v>
      </c>
      <c r="I309" s="23">
        <v>2632</v>
      </c>
      <c r="J309" s="23">
        <v>0</v>
      </c>
    </row>
    <row r="310" spans="1:10">
      <c r="A310" s="159" t="s">
        <v>628</v>
      </c>
      <c r="B310" s="23">
        <v>144067</v>
      </c>
      <c r="C310" s="23">
        <v>9258</v>
      </c>
      <c r="D310" s="23">
        <v>8092</v>
      </c>
      <c r="E310" s="23">
        <v>0</v>
      </c>
      <c r="F310" s="23">
        <v>8512</v>
      </c>
      <c r="G310" s="23">
        <v>2723</v>
      </c>
      <c r="H310" s="23">
        <v>23813</v>
      </c>
      <c r="I310" s="23">
        <v>27659</v>
      </c>
      <c r="J310" s="23">
        <v>10</v>
      </c>
    </row>
    <row r="311" spans="1:10">
      <c r="A311" s="159" t="s">
        <v>629</v>
      </c>
      <c r="B311" s="23">
        <v>84220</v>
      </c>
      <c r="C311" s="23">
        <v>7687</v>
      </c>
      <c r="D311" s="23">
        <v>668</v>
      </c>
      <c r="E311" s="23">
        <v>0</v>
      </c>
      <c r="F311" s="23">
        <v>6019</v>
      </c>
      <c r="G311" s="23">
        <v>27</v>
      </c>
      <c r="H311" s="23">
        <v>19589</v>
      </c>
      <c r="I311" s="23">
        <v>9150</v>
      </c>
      <c r="J311" s="23">
        <v>0</v>
      </c>
    </row>
    <row r="312" spans="1:10">
      <c r="A312" s="159" t="s">
        <v>630</v>
      </c>
      <c r="B312" s="23">
        <v>50209</v>
      </c>
      <c r="C312" s="23">
        <v>1453</v>
      </c>
      <c r="D312" s="23">
        <v>1521</v>
      </c>
      <c r="E312" s="23">
        <v>0</v>
      </c>
      <c r="F312" s="23">
        <v>2989</v>
      </c>
      <c r="G312" s="23">
        <v>226</v>
      </c>
      <c r="H312" s="23">
        <v>26832</v>
      </c>
      <c r="I312" s="23">
        <v>7704</v>
      </c>
      <c r="J312" s="23">
        <v>0</v>
      </c>
    </row>
    <row r="313" spans="1:10">
      <c r="A313" s="159" t="s">
        <v>631</v>
      </c>
      <c r="B313" s="23">
        <v>13204</v>
      </c>
      <c r="C313" s="23">
        <v>841</v>
      </c>
      <c r="D313" s="23">
        <v>188</v>
      </c>
      <c r="E313" s="23">
        <v>0</v>
      </c>
      <c r="F313" s="23">
        <v>1581</v>
      </c>
      <c r="G313" s="23">
        <v>0</v>
      </c>
      <c r="H313" s="23">
        <v>2408</v>
      </c>
      <c r="I313" s="23">
        <v>1087</v>
      </c>
      <c r="J313" s="23">
        <v>0</v>
      </c>
    </row>
    <row r="314" spans="1:10">
      <c r="A314" s="159" t="s">
        <v>632</v>
      </c>
      <c r="B314" s="23">
        <v>51903</v>
      </c>
      <c r="C314" s="23">
        <v>3960</v>
      </c>
      <c r="D314" s="23">
        <v>500</v>
      </c>
      <c r="E314" s="23">
        <v>0</v>
      </c>
      <c r="F314" s="23">
        <v>4991</v>
      </c>
      <c r="G314" s="23">
        <v>51</v>
      </c>
      <c r="H314" s="23">
        <v>14740</v>
      </c>
      <c r="I314" s="23">
        <v>8538</v>
      </c>
      <c r="J314" s="23">
        <v>35</v>
      </c>
    </row>
    <row r="315" spans="1:10">
      <c r="A315" s="159" t="s">
        <v>633</v>
      </c>
      <c r="B315" s="23">
        <v>78843</v>
      </c>
      <c r="C315" s="23">
        <v>13805</v>
      </c>
      <c r="D315" s="23">
        <v>9118</v>
      </c>
      <c r="E315" s="23">
        <v>0</v>
      </c>
      <c r="F315" s="23">
        <v>12631</v>
      </c>
      <c r="G315" s="23">
        <v>4350</v>
      </c>
      <c r="H315" s="23">
        <v>26758</v>
      </c>
      <c r="I315" s="23">
        <v>11424</v>
      </c>
      <c r="J315" s="23">
        <v>0</v>
      </c>
    </row>
    <row r="316" spans="1:10">
      <c r="A316" s="159" t="s">
        <v>634</v>
      </c>
      <c r="B316" s="23">
        <v>290145</v>
      </c>
      <c r="C316" s="23">
        <v>61169</v>
      </c>
      <c r="D316" s="23">
        <v>12264</v>
      </c>
      <c r="E316" s="23">
        <v>0</v>
      </c>
      <c r="F316" s="23">
        <v>18107</v>
      </c>
      <c r="G316" s="23">
        <v>3743</v>
      </c>
      <c r="H316" s="23">
        <v>51437</v>
      </c>
      <c r="I316" s="23">
        <v>43585</v>
      </c>
      <c r="J316" s="23">
        <v>130</v>
      </c>
    </row>
    <row r="317" spans="1:10">
      <c r="A317" s="159" t="s">
        <v>635</v>
      </c>
      <c r="B317" s="23">
        <v>25503</v>
      </c>
      <c r="C317" s="23">
        <v>1135</v>
      </c>
      <c r="D317" s="23">
        <v>191</v>
      </c>
      <c r="E317" s="23">
        <v>0</v>
      </c>
      <c r="F317" s="23">
        <v>1668</v>
      </c>
      <c r="G317" s="23">
        <v>78</v>
      </c>
      <c r="H317" s="23">
        <v>13355</v>
      </c>
      <c r="I317" s="23">
        <v>6465</v>
      </c>
      <c r="J317" s="23">
        <v>0</v>
      </c>
    </row>
    <row r="318" spans="1:10">
      <c r="A318" s="159" t="s">
        <v>636</v>
      </c>
      <c r="B318" s="23">
        <v>195057</v>
      </c>
      <c r="C318" s="23">
        <v>20658</v>
      </c>
      <c r="D318" s="23">
        <v>5196</v>
      </c>
      <c r="E318" s="23">
        <v>0</v>
      </c>
      <c r="F318" s="23">
        <v>13420</v>
      </c>
      <c r="G318" s="23">
        <v>2779</v>
      </c>
      <c r="H318" s="23">
        <v>89838</v>
      </c>
      <c r="I318" s="23">
        <v>29288</v>
      </c>
      <c r="J318" s="23">
        <v>55</v>
      </c>
    </row>
    <row r="319" spans="1:10">
      <c r="A319" s="159" t="s">
        <v>637</v>
      </c>
      <c r="B319" s="23">
        <v>52311</v>
      </c>
      <c r="C319" s="23">
        <v>239</v>
      </c>
      <c r="D319" s="23">
        <v>2894</v>
      </c>
      <c r="E319" s="23">
        <v>0</v>
      </c>
      <c r="F319" s="23">
        <v>4849</v>
      </c>
      <c r="G319" s="23">
        <v>1080</v>
      </c>
      <c r="H319" s="23">
        <v>27717</v>
      </c>
      <c r="I319" s="23">
        <v>7097</v>
      </c>
      <c r="J319" s="23">
        <v>38</v>
      </c>
    </row>
    <row r="320" spans="1:10">
      <c r="A320" s="159" t="s">
        <v>638</v>
      </c>
      <c r="B320" s="23">
        <v>14988</v>
      </c>
      <c r="C320" s="23">
        <v>1616</v>
      </c>
      <c r="D320" s="23">
        <v>1007</v>
      </c>
      <c r="E320" s="23">
        <v>0</v>
      </c>
      <c r="F320" s="23">
        <v>1477</v>
      </c>
      <c r="G320" s="23">
        <v>17</v>
      </c>
      <c r="H320" s="23">
        <v>6456</v>
      </c>
      <c r="I320" s="23">
        <v>2707</v>
      </c>
      <c r="J320" s="23">
        <v>0</v>
      </c>
    </row>
    <row r="321" spans="1:10" ht="13.8" thickBot="1">
      <c r="A321" s="26" t="s">
        <v>639</v>
      </c>
      <c r="B321" s="26">
        <v>18208</v>
      </c>
      <c r="C321" s="26">
        <v>683</v>
      </c>
      <c r="D321" s="26">
        <v>1290</v>
      </c>
      <c r="E321" s="26">
        <v>0</v>
      </c>
      <c r="F321" s="26">
        <v>1913</v>
      </c>
      <c r="G321" s="26">
        <v>1661</v>
      </c>
      <c r="H321" s="26">
        <v>756</v>
      </c>
      <c r="I321" s="26">
        <v>2162</v>
      </c>
      <c r="J321" s="26">
        <v>87</v>
      </c>
    </row>
    <row r="322" spans="1:10"/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rowBreaks count="6" manualBreakCount="6">
    <brk id="57" max="19" man="1"/>
    <brk id="94" max="19" man="1"/>
    <brk id="149" max="19" man="1"/>
    <brk id="206" max="19" man="1"/>
    <brk id="247" max="19" man="1"/>
    <brk id="291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7"/>
  <dimension ref="A1:H39"/>
  <sheetViews>
    <sheetView showGridLines="0" zoomScaleNormal="100" workbookViewId="0"/>
  </sheetViews>
  <sheetFormatPr defaultColWidth="0" defaultRowHeight="13.2" zeroHeight="1"/>
  <cols>
    <col min="1" max="1" width="25.5546875" style="11" customWidth="1"/>
    <col min="2" max="2" width="13.6640625" style="11" customWidth="1"/>
    <col min="3" max="3" width="11" style="11" customWidth="1"/>
    <col min="4" max="5" width="11.33203125" style="11" customWidth="1"/>
    <col min="6" max="6" width="16.5546875" style="11" customWidth="1"/>
    <col min="7" max="7" width="5" style="11" customWidth="1"/>
    <col min="8" max="16384" width="9.33203125" style="11" hidden="1"/>
  </cols>
  <sheetData>
    <row r="1" spans="1:6"/>
    <row r="2" spans="1:6" ht="15.6">
      <c r="A2" s="8" t="s">
        <v>965</v>
      </c>
    </row>
    <row r="3" spans="1:6" ht="15" customHeight="1">
      <c r="A3" s="11" t="s">
        <v>966</v>
      </c>
    </row>
    <row r="4" spans="1:6" ht="15" customHeight="1">
      <c r="A4" s="9" t="s">
        <v>153</v>
      </c>
    </row>
    <row r="5" spans="1:6" ht="15" customHeight="1">
      <c r="A5" s="11" t="s">
        <v>154</v>
      </c>
    </row>
    <row r="6" spans="1:6" ht="6" customHeight="1">
      <c r="A6" s="9"/>
    </row>
    <row r="7" spans="1:6" ht="15.75" customHeight="1">
      <c r="A7" s="66" t="s">
        <v>155</v>
      </c>
      <c r="B7" s="67" t="s">
        <v>156</v>
      </c>
      <c r="C7" s="68" t="s">
        <v>157</v>
      </c>
      <c r="D7" s="68" t="s">
        <v>158</v>
      </c>
      <c r="E7" s="68" t="s">
        <v>159</v>
      </c>
      <c r="F7" s="68" t="s">
        <v>160</v>
      </c>
    </row>
    <row r="8" spans="1:6" ht="15.75" customHeight="1">
      <c r="A8" s="69"/>
      <c r="B8" s="47" t="s">
        <v>161</v>
      </c>
      <c r="C8" s="47" t="s">
        <v>162</v>
      </c>
      <c r="D8" s="47" t="s">
        <v>163</v>
      </c>
      <c r="E8" s="47" t="s">
        <v>164</v>
      </c>
      <c r="F8" s="47" t="s">
        <v>165</v>
      </c>
    </row>
    <row r="9" spans="1:6" ht="15.75" customHeight="1">
      <c r="A9" s="69"/>
      <c r="B9" s="47" t="s">
        <v>166</v>
      </c>
      <c r="C9" s="47" t="s">
        <v>277</v>
      </c>
      <c r="D9" s="47" t="s">
        <v>167</v>
      </c>
      <c r="E9" s="47" t="s">
        <v>967</v>
      </c>
      <c r="F9" s="47" t="s">
        <v>168</v>
      </c>
    </row>
    <row r="10" spans="1:6" ht="15.75" customHeight="1">
      <c r="A10" s="70"/>
      <c r="B10" s="15"/>
      <c r="C10" s="47" t="s">
        <v>169</v>
      </c>
      <c r="D10" s="47" t="s">
        <v>170</v>
      </c>
      <c r="E10" s="47" t="s">
        <v>22</v>
      </c>
      <c r="F10" s="47" t="s">
        <v>166</v>
      </c>
    </row>
    <row r="11" spans="1:6" ht="15.75" customHeight="1">
      <c r="A11" s="71"/>
      <c r="B11" s="43"/>
      <c r="C11" s="72">
        <v>2023</v>
      </c>
      <c r="D11" s="43"/>
      <c r="E11" s="43"/>
      <c r="F11" s="43"/>
    </row>
    <row r="12" spans="1:6">
      <c r="A12" s="21" t="s">
        <v>171</v>
      </c>
      <c r="B12" s="23">
        <v>38199435</v>
      </c>
      <c r="C12" s="23"/>
      <c r="D12" s="23"/>
      <c r="E12" s="23"/>
      <c r="F12" s="23">
        <f>SUM(F13:F15)</f>
        <v>38199440.056999996</v>
      </c>
    </row>
    <row r="13" spans="1:6">
      <c r="A13" s="69" t="s">
        <v>172</v>
      </c>
      <c r="B13" s="44" t="s">
        <v>273</v>
      </c>
      <c r="C13" s="23">
        <v>29555</v>
      </c>
      <c r="D13" s="23">
        <v>100</v>
      </c>
      <c r="E13" s="23">
        <v>1250086</v>
      </c>
      <c r="F13" s="23">
        <v>36946291.729999997</v>
      </c>
    </row>
    <row r="14" spans="1:6">
      <c r="A14" s="69" t="s">
        <v>173</v>
      </c>
      <c r="B14" s="44" t="s">
        <v>273</v>
      </c>
      <c r="C14" s="23">
        <v>789</v>
      </c>
      <c r="D14" s="23">
        <v>125</v>
      </c>
      <c r="E14" s="23">
        <v>1562607</v>
      </c>
      <c r="F14" s="23">
        <v>1232896.923</v>
      </c>
    </row>
    <row r="15" spans="1:6">
      <c r="A15" s="69" t="s">
        <v>174</v>
      </c>
      <c r="B15" s="44" t="s">
        <v>273</v>
      </c>
      <c r="C15" s="23">
        <v>36</v>
      </c>
      <c r="D15" s="23">
        <v>45</v>
      </c>
      <c r="E15" s="23">
        <v>562539</v>
      </c>
      <c r="F15" s="23">
        <v>20251.403999999999</v>
      </c>
    </row>
    <row r="16" spans="1:6">
      <c r="A16" s="21" t="s">
        <v>175</v>
      </c>
      <c r="B16" s="44">
        <v>10223060</v>
      </c>
      <c r="C16" s="23">
        <v>42605</v>
      </c>
      <c r="D16" s="23">
        <v>100</v>
      </c>
      <c r="E16" s="23">
        <v>239950</v>
      </c>
      <c r="F16" s="23">
        <v>10223069.75</v>
      </c>
    </row>
    <row r="17" spans="1:6">
      <c r="A17" s="21" t="s">
        <v>176</v>
      </c>
      <c r="B17" s="44">
        <v>5579713</v>
      </c>
      <c r="C17" s="23"/>
      <c r="D17" s="23"/>
      <c r="E17" s="23"/>
      <c r="F17" s="23">
        <f>SUM(F18:F22)</f>
        <v>5579705.8319999995</v>
      </c>
    </row>
    <row r="18" spans="1:6">
      <c r="A18" s="69" t="s">
        <v>177</v>
      </c>
      <c r="B18" s="44" t="s">
        <v>273</v>
      </c>
      <c r="C18" s="23">
        <v>8532</v>
      </c>
      <c r="D18" s="23">
        <v>100</v>
      </c>
      <c r="E18" s="23">
        <v>359229</v>
      </c>
      <c r="F18" s="23">
        <v>3064941.8280000002</v>
      </c>
    </row>
    <row r="19" spans="1:6">
      <c r="A19" s="69" t="s">
        <v>178</v>
      </c>
      <c r="B19" s="44" t="s">
        <v>273</v>
      </c>
      <c r="C19" s="23">
        <v>4966</v>
      </c>
      <c r="D19" s="23">
        <v>55</v>
      </c>
      <c r="E19" s="23">
        <v>197576</v>
      </c>
      <c r="F19" s="23">
        <v>981162.41599999997</v>
      </c>
    </row>
    <row r="20" spans="1:6">
      <c r="A20" s="69" t="s">
        <v>179</v>
      </c>
      <c r="B20" s="44" t="s">
        <v>273</v>
      </c>
      <c r="C20" s="23">
        <v>3966</v>
      </c>
      <c r="D20" s="23">
        <v>25</v>
      </c>
      <c r="E20" s="23">
        <v>89807</v>
      </c>
      <c r="F20" s="23">
        <v>356174.56199999998</v>
      </c>
    </row>
    <row r="21" spans="1:6">
      <c r="A21" s="69" t="s">
        <v>180</v>
      </c>
      <c r="B21" s="44" t="s">
        <v>273</v>
      </c>
      <c r="C21" s="23">
        <v>6367</v>
      </c>
      <c r="D21" s="23">
        <v>25</v>
      </c>
      <c r="E21" s="23">
        <v>89807</v>
      </c>
      <c r="F21" s="23">
        <v>571801.16899999999</v>
      </c>
    </row>
    <row r="22" spans="1:6">
      <c r="A22" s="69" t="s">
        <v>181</v>
      </c>
      <c r="B22" s="44" t="s">
        <v>273</v>
      </c>
      <c r="C22" s="23">
        <v>16859</v>
      </c>
      <c r="D22" s="23">
        <v>10</v>
      </c>
      <c r="E22" s="23">
        <v>35923</v>
      </c>
      <c r="F22" s="23">
        <v>605625.85699999996</v>
      </c>
    </row>
    <row r="23" spans="1:6">
      <c r="A23" s="73" t="s">
        <v>182</v>
      </c>
      <c r="B23" s="44">
        <v>8532530</v>
      </c>
      <c r="C23" s="23"/>
      <c r="D23" s="23"/>
      <c r="E23" s="23"/>
      <c r="F23" s="23">
        <f>SUM(F24:F25)</f>
        <v>8532533.0250000004</v>
      </c>
    </row>
    <row r="24" spans="1:6">
      <c r="A24" s="69" t="s">
        <v>183</v>
      </c>
      <c r="B24" s="44"/>
      <c r="C24" s="23">
        <v>4716</v>
      </c>
      <c r="D24" s="23">
        <v>100</v>
      </c>
      <c r="E24" s="23">
        <v>750938</v>
      </c>
      <c r="F24" s="23">
        <v>3541423.608</v>
      </c>
    </row>
    <row r="25" spans="1:6" ht="15.6">
      <c r="A25" s="69" t="s">
        <v>184</v>
      </c>
      <c r="B25" s="44"/>
      <c r="C25" s="23">
        <v>13293</v>
      </c>
      <c r="D25" s="23">
        <v>50</v>
      </c>
      <c r="E25" s="23">
        <v>375469</v>
      </c>
      <c r="F25" s="23">
        <v>4991109.4170000004</v>
      </c>
    </row>
    <row r="26" spans="1:6" ht="18.75" customHeight="1">
      <c r="A26" s="74" t="s">
        <v>86</v>
      </c>
      <c r="B26" s="75">
        <f>B23+B17+B16+B12</f>
        <v>62534738</v>
      </c>
      <c r="C26" s="76"/>
      <c r="D26" s="76"/>
      <c r="E26" s="76"/>
      <c r="F26" s="76">
        <f>F12+F16+F17+F23</f>
        <v>62534748.663999997</v>
      </c>
    </row>
    <row r="27" spans="1:6" ht="21" customHeight="1">
      <c r="A27" s="77" t="s">
        <v>968</v>
      </c>
      <c r="B27" s="17"/>
      <c r="C27" s="17"/>
      <c r="D27" s="17"/>
      <c r="E27" s="17"/>
      <c r="F27" s="37"/>
    </row>
    <row r="28" spans="1:6">
      <c r="A28" s="77" t="s">
        <v>185</v>
      </c>
      <c r="B28" s="17"/>
      <c r="C28" s="17"/>
      <c r="D28" s="17"/>
      <c r="E28" s="17"/>
      <c r="F28" s="37"/>
    </row>
    <row r="29" spans="1:6">
      <c r="A29" s="78" t="s">
        <v>186</v>
      </c>
      <c r="B29" s="17"/>
      <c r="C29" s="17"/>
      <c r="D29" s="17"/>
      <c r="E29" s="17"/>
      <c r="F29" s="37"/>
    </row>
    <row r="30" spans="1:6"/>
    <row r="31" spans="1:6" ht="15.6">
      <c r="A31" s="79" t="s">
        <v>187</v>
      </c>
      <c r="B31" s="17"/>
      <c r="C31" s="17"/>
      <c r="D31" s="17"/>
      <c r="E31" s="17"/>
    </row>
    <row r="32" spans="1:6" ht="16.2">
      <c r="A32" s="80"/>
      <c r="B32" s="81" t="s">
        <v>276</v>
      </c>
      <c r="C32" s="174" t="s">
        <v>316</v>
      </c>
      <c r="D32" s="172"/>
      <c r="E32" s="81" t="s">
        <v>188</v>
      </c>
    </row>
    <row r="33" spans="1:8" ht="15.6">
      <c r="A33" s="82"/>
      <c r="B33" s="75" t="s">
        <v>969</v>
      </c>
      <c r="C33" s="83">
        <v>2024</v>
      </c>
      <c r="D33" s="83" t="s">
        <v>970</v>
      </c>
      <c r="E33" s="75" t="s">
        <v>971</v>
      </c>
    </row>
    <row r="34" spans="1:8" ht="18" customHeight="1">
      <c r="A34" s="18" t="s">
        <v>189</v>
      </c>
      <c r="B34" s="23">
        <v>81901595</v>
      </c>
    </row>
    <row r="35" spans="1:8">
      <c r="A35" s="18" t="s">
        <v>190</v>
      </c>
      <c r="B35" s="23">
        <v>14950468</v>
      </c>
    </row>
    <row r="36" spans="1:8">
      <c r="A36" s="20" t="s">
        <v>191</v>
      </c>
      <c r="B36" s="76">
        <f>B34-B35</f>
        <v>66951127</v>
      </c>
      <c r="C36" s="42">
        <v>1.0209999999999999</v>
      </c>
      <c r="D36" s="42">
        <v>1.0169999999999999</v>
      </c>
      <c r="E36" s="76">
        <v>69519171.378338993</v>
      </c>
    </row>
    <row r="37" spans="1:8" ht="19.5" customHeight="1">
      <c r="A37" s="84" t="s">
        <v>972</v>
      </c>
      <c r="B37" s="17"/>
      <c r="C37" s="17"/>
      <c r="D37" s="17"/>
      <c r="E37" s="17"/>
      <c r="F37" s="17"/>
      <c r="H37" s="23"/>
    </row>
    <row r="38" spans="1:8">
      <c r="A38" s="149" t="s">
        <v>974</v>
      </c>
      <c r="B38" s="85"/>
    </row>
    <row r="39" spans="1:8"/>
  </sheetData>
  <mergeCells count="1">
    <mergeCell ref="C32:D3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1"/>
  <dimension ref="A1:D52"/>
  <sheetViews>
    <sheetView showGridLines="0" zoomScaleNormal="100" workbookViewId="0"/>
  </sheetViews>
  <sheetFormatPr defaultColWidth="0" defaultRowHeight="15" customHeight="1" zeroHeight="1"/>
  <cols>
    <col min="1" max="1" width="3.6640625" style="86" customWidth="1"/>
    <col min="2" max="2" width="55.6640625" style="86" customWidth="1"/>
    <col min="3" max="3" width="20.33203125" style="99" customWidth="1"/>
    <col min="4" max="4" width="10.6640625" style="86" customWidth="1"/>
    <col min="5" max="16384" width="53.33203125" style="86" hidden="1"/>
  </cols>
  <sheetData>
    <row r="1" spans="1:4" ht="18" customHeight="1">
      <c r="B1" s="87" t="s">
        <v>642</v>
      </c>
      <c r="C1" s="88"/>
    </row>
    <row r="2" spans="1:4" ht="12.75" customHeight="1">
      <c r="A2" s="89"/>
      <c r="B2" s="9"/>
      <c r="C2" s="90"/>
    </row>
    <row r="3" spans="1:4" ht="21" customHeight="1">
      <c r="A3" s="89"/>
      <c r="B3" s="91"/>
      <c r="C3" s="92" t="s">
        <v>192</v>
      </c>
    </row>
    <row r="4" spans="1:4" ht="12.75" customHeight="1">
      <c r="A4" s="89"/>
      <c r="B4" s="91"/>
      <c r="C4" s="93" t="s">
        <v>311</v>
      </c>
    </row>
    <row r="5" spans="1:4" ht="18" customHeight="1">
      <c r="A5" s="89"/>
      <c r="B5" s="94" t="s">
        <v>643</v>
      </c>
      <c r="C5" s="95"/>
    </row>
    <row r="6" spans="1:4" ht="12.75" customHeight="1">
      <c r="A6" s="89"/>
      <c r="B6" s="91" t="s">
        <v>193</v>
      </c>
      <c r="C6" s="95">
        <f>VLOOKUP($C$4,Data!$C$11:$AQ$300,2,0)</f>
        <v>601879.21499999997</v>
      </c>
    </row>
    <row r="7" spans="1:4" ht="12.75" customHeight="1">
      <c r="A7" s="89"/>
      <c r="B7" s="96" t="s">
        <v>194</v>
      </c>
      <c r="C7" s="95">
        <f>VLOOKUP($C$4,Data!$C$11:$AQ$300,3,0)</f>
        <v>57797</v>
      </c>
    </row>
    <row r="8" spans="1:4" s="8" customFormat="1" ht="12.75" customHeight="1">
      <c r="A8" s="79"/>
      <c r="B8" s="97" t="s">
        <v>195</v>
      </c>
      <c r="C8" s="95">
        <f>VLOOKUP($C$4,Data!$C$11:$AQ$300,4,0)</f>
        <v>659676.21499999997</v>
      </c>
    </row>
    <row r="9" spans="1:4" ht="24" customHeight="1">
      <c r="A9" s="89"/>
      <c r="B9" s="94" t="s">
        <v>196</v>
      </c>
      <c r="C9" s="95"/>
      <c r="D9" s="11"/>
    </row>
    <row r="10" spans="1:4" ht="12.75" customHeight="1">
      <c r="A10" s="89"/>
      <c r="B10" s="98" t="s">
        <v>644</v>
      </c>
      <c r="D10" s="11"/>
    </row>
    <row r="11" spans="1:4" ht="12.75" customHeight="1">
      <c r="A11" s="89"/>
      <c r="B11" s="91" t="s">
        <v>262</v>
      </c>
      <c r="C11" s="95">
        <f>VLOOKUP($C$4,Data!$C$11:$AQ$300,5,0)</f>
        <v>273526</v>
      </c>
      <c r="D11" s="11"/>
    </row>
    <row r="12" spans="1:4" ht="12.75" customHeight="1">
      <c r="A12" s="89"/>
      <c r="B12" s="91" t="s">
        <v>263</v>
      </c>
      <c r="C12" s="95">
        <f>VLOOKUP($C$4,Data!$C$11:$AQ$300,6,0)</f>
        <v>179503</v>
      </c>
      <c r="D12" s="11"/>
    </row>
    <row r="13" spans="1:4" ht="12.75" customHeight="1">
      <c r="A13" s="89"/>
      <c r="B13" s="91" t="s">
        <v>264</v>
      </c>
      <c r="C13" s="95">
        <f>VLOOKUP($C$4,Data!$C$11:$AQ$300,7,0)</f>
        <v>19377</v>
      </c>
      <c r="D13" s="11"/>
    </row>
    <row r="14" spans="1:4" ht="12.75" customHeight="1">
      <c r="A14" s="89"/>
      <c r="B14" s="100" t="s">
        <v>197</v>
      </c>
      <c r="C14" s="95">
        <f>VLOOKUP($C$4,Data!$C$11:$AQ$300,8,0)</f>
        <v>0</v>
      </c>
    </row>
    <row r="15" spans="1:4" ht="12.75" customHeight="1">
      <c r="A15" s="89"/>
      <c r="B15" s="100" t="s">
        <v>198</v>
      </c>
      <c r="C15" s="95">
        <f>VLOOKUP($C$4,Data!$C$11:$AQ$300,9,0)</f>
        <v>33057</v>
      </c>
    </row>
    <row r="16" spans="1:4" ht="12.75" customHeight="1">
      <c r="A16" s="89"/>
      <c r="B16" s="91" t="s">
        <v>265</v>
      </c>
      <c r="C16" s="95">
        <f>VLOOKUP($C$4,Data!$C$11:$AQ$300,10,0)</f>
        <v>687</v>
      </c>
    </row>
    <row r="17" spans="1:4" ht="12.75" customHeight="1">
      <c r="A17" s="89"/>
      <c r="B17" s="91" t="s">
        <v>266</v>
      </c>
      <c r="C17" s="95">
        <f>VLOOKUP($C$4,Data!$C$11:$AQ$300,11,0)</f>
        <v>51553</v>
      </c>
    </row>
    <row r="18" spans="1:4" ht="12.75" customHeight="1">
      <c r="A18" s="89"/>
      <c r="B18" s="91" t="s">
        <v>267</v>
      </c>
      <c r="C18" s="95">
        <f>VLOOKUP($C$4,Data!$C$11:$AQ$300,12,0)</f>
        <v>57797</v>
      </c>
    </row>
    <row r="19" spans="1:4" ht="12.75" customHeight="1">
      <c r="A19" s="89"/>
      <c r="B19" s="100" t="s">
        <v>199</v>
      </c>
      <c r="C19" s="95">
        <f>VLOOKUP($C$4,Data!$C$11:$AQ$300,13,0)</f>
        <v>2040</v>
      </c>
    </row>
    <row r="20" spans="1:4" ht="21" customHeight="1">
      <c r="A20" s="89"/>
      <c r="B20" s="101" t="s">
        <v>268</v>
      </c>
      <c r="C20" s="95"/>
    </row>
    <row r="21" spans="1:4" ht="12.75" customHeight="1">
      <c r="A21" s="89"/>
      <c r="B21" s="18" t="s">
        <v>963</v>
      </c>
      <c r="C21" s="95">
        <f>VLOOKUP($C$4,Data!$C$11:$AQ$300,14,0)</f>
        <v>395327.12780000002</v>
      </c>
    </row>
    <row r="22" spans="1:4" ht="12.75" customHeight="1">
      <c r="A22" s="89"/>
      <c r="B22" s="102" t="s">
        <v>200</v>
      </c>
      <c r="C22" s="95">
        <f>VLOOKUP($C$4,Data!$C$11:$AQ$300,15,0)</f>
        <v>197146.45</v>
      </c>
    </row>
    <row r="23" spans="1:4" ht="12.75" customHeight="1">
      <c r="A23" s="89"/>
      <c r="B23" s="103" t="s">
        <v>201</v>
      </c>
      <c r="C23" s="95">
        <f>VLOOKUP($C$4,Data!$C$11:$AQ$300,16,0)</f>
        <v>-46138</v>
      </c>
    </row>
    <row r="24" spans="1:4" ht="12.75" customHeight="1">
      <c r="A24" s="89"/>
      <c r="B24" s="103" t="s">
        <v>202</v>
      </c>
      <c r="C24" s="95">
        <f>VLOOKUP($C$4,Data!$C$11:$AQ$300,17,0)</f>
        <v>40363.440000000002</v>
      </c>
    </row>
    <row r="25" spans="1:4" s="9" customFormat="1" ht="12.75" customHeight="1">
      <c r="B25" s="101" t="s">
        <v>203</v>
      </c>
      <c r="C25" s="95">
        <f>VLOOKUP($C$4,Data!$C$11:$AQ$300,18,0)</f>
        <v>586699.01780000003</v>
      </c>
    </row>
    <row r="26" spans="1:4" s="9" customFormat="1" ht="21" customHeight="1">
      <c r="B26" s="101" t="s">
        <v>269</v>
      </c>
      <c r="C26" s="95"/>
    </row>
    <row r="27" spans="1:4" s="9" customFormat="1" ht="12.75" customHeight="1">
      <c r="B27" s="18" t="s">
        <v>271</v>
      </c>
      <c r="C27" s="95">
        <f>VLOOKUP($C$4,Data!$C$11:$AQ$300,18,0)</f>
        <v>586699.01780000003</v>
      </c>
    </row>
    <row r="28" spans="1:4" ht="12.75" customHeight="1">
      <c r="B28" s="18" t="s">
        <v>272</v>
      </c>
      <c r="C28" s="95">
        <f>VLOOKUP($C$4,Data!$C$11:$AQ$300,19,0)</f>
        <v>659676.21499999997</v>
      </c>
      <c r="D28" s="9"/>
    </row>
    <row r="29" spans="1:4" ht="12.75" customHeight="1">
      <c r="B29" s="18" t="s">
        <v>204</v>
      </c>
      <c r="C29" s="95">
        <f>VLOOKUP($C$4,Data!$C$11:$AQ$300,20,0)</f>
        <v>560724.78275000001</v>
      </c>
      <c r="D29" s="9"/>
    </row>
    <row r="30" spans="1:4" ht="12.75" customHeight="1">
      <c r="B30" s="33" t="s">
        <v>205</v>
      </c>
      <c r="C30" s="95">
        <f>VLOOKUP($C$4,Data!$C$11:$AQ$300,21,0)</f>
        <v>25974.235049999999</v>
      </c>
      <c r="D30" s="9"/>
    </row>
    <row r="31" spans="1:4" ht="12.75" customHeight="1">
      <c r="B31" s="33" t="s">
        <v>206</v>
      </c>
      <c r="C31" s="95">
        <f>VLOOKUP($C$4,Data!$C$11:$AQ$300,22,0)</f>
        <v>18181.964534999999</v>
      </c>
      <c r="D31" s="9"/>
    </row>
    <row r="32" spans="1:4" ht="12.75" customHeight="1">
      <c r="B32" s="33" t="s">
        <v>645</v>
      </c>
      <c r="C32" s="104">
        <f>VLOOKUP($C$4,Data!$C$11:$AQ$300,23,0)</f>
        <v>1.028</v>
      </c>
      <c r="D32" s="9"/>
    </row>
    <row r="33" spans="2:4" ht="24" customHeight="1">
      <c r="B33" s="94" t="s">
        <v>270</v>
      </c>
      <c r="C33" s="95"/>
      <c r="D33" s="9"/>
    </row>
    <row r="34" spans="2:4" ht="12.75" customHeight="1">
      <c r="B34" s="33" t="s">
        <v>646</v>
      </c>
      <c r="C34" s="95">
        <f>VLOOKUP($C$4,Data!$C$11:$AQ$300,24,0)</f>
        <v>95260</v>
      </c>
      <c r="D34" s="9"/>
    </row>
    <row r="35" spans="2:4" ht="12.75" customHeight="1">
      <c r="B35" s="33" t="s">
        <v>647</v>
      </c>
      <c r="C35" s="95">
        <f>VLOOKUP($C$4,Data!$C$11:$AQ$300,25,0)</f>
        <v>678147.14902000001</v>
      </c>
      <c r="D35" s="9"/>
    </row>
    <row r="36" spans="2:4" ht="12.75" customHeight="1">
      <c r="B36" s="33" t="s">
        <v>648</v>
      </c>
      <c r="C36" s="95"/>
      <c r="D36" s="9"/>
    </row>
    <row r="37" spans="2:4" ht="12.75" customHeight="1">
      <c r="B37" s="105" t="s">
        <v>207</v>
      </c>
      <c r="C37" s="95">
        <f>VLOOKUP($C$4,Data!$C$11:$AQ$300,26,0)</f>
        <v>686420.23763257905</v>
      </c>
      <c r="D37" s="9"/>
    </row>
    <row r="38" spans="2:4" ht="12.75" customHeight="1">
      <c r="B38" s="105" t="str">
        <f>"- kronor per invånare (riksmedelvärde: "&amp;ROUND('Tabell 1'!G8,0)&amp; ")"</f>
        <v>- kronor per invånare (riksmedelvärde: 6590)</v>
      </c>
      <c r="C38" s="95">
        <f>VLOOKUP($C$4,Data!$C$11:$AQ$300,27,0)</f>
        <v>7205.7551714526398</v>
      </c>
      <c r="D38" s="9"/>
    </row>
    <row r="39" spans="2:4" ht="12.75" customHeight="1">
      <c r="B39" s="33" t="s">
        <v>208</v>
      </c>
      <c r="C39" s="95">
        <f>VLOOKUP($C$4,Data!$C$11:$AQ$300,28,0)</f>
        <v>615.524397059065</v>
      </c>
      <c r="D39" s="9"/>
    </row>
    <row r="40" spans="2:4" ht="18" customHeight="1">
      <c r="B40" s="106" t="s">
        <v>278</v>
      </c>
      <c r="C40" s="161">
        <f>VLOOKUP($C$4,Data!$C$11:$AQ$300,29,0)</f>
        <v>58634854</v>
      </c>
      <c r="D40" s="9"/>
    </row>
    <row r="41" spans="2:4" ht="12.75" customHeight="1">
      <c r="B41" s="33"/>
      <c r="D41" s="9"/>
    </row>
    <row r="42" spans="2:4" ht="12.75" customHeight="1">
      <c r="B42" s="33"/>
      <c r="C42" s="95"/>
      <c r="D42" s="9"/>
    </row>
    <row r="43" spans="2:4" s="108" customFormat="1" ht="8.25" customHeight="1" thickBot="1">
      <c r="B43" s="25"/>
      <c r="C43" s="107"/>
      <c r="D43" s="25"/>
    </row>
    <row r="51" spans="2:2" hidden="1">
      <c r="B51" s="109"/>
    </row>
    <row r="52" spans="2:2" hidden="1">
      <c r="B52" s="109"/>
    </row>
  </sheetData>
  <conditionalFormatting sqref="C6:C8 C20 C42">
    <cfRule type="cellIs" dxfId="1" priority="1" stopIfTrue="1" operator="lessThan">
      <formula>0</formula>
    </cfRule>
  </conditionalFormatting>
  <conditionalFormatting sqref="C26:C39">
    <cfRule type="cellIs" dxfId="0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drawing r:id="rId2"/>
  <legacyDrawing r:id="rId3"/>
  <controls>
    <mc:AlternateContent xmlns:mc="http://schemas.openxmlformats.org/markup-compatibility/2006">
      <mc:Choice Requires="x14">
        <control shapeId="6145" r:id="rId4" name="ComboBox1">
          <controlPr defaultSize="0" autoLine="0" linkedCell="C4" listFillRange="Data!C11:C300" r:id="rId5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3</xdr:col>
                <xdr:colOff>342900</xdr:colOff>
                <xdr:row>4</xdr:row>
                <xdr:rowOff>60960</xdr:rowOff>
              </to>
            </anchor>
          </controlPr>
        </control>
      </mc:Choice>
      <mc:Fallback>
        <control shapeId="6145" r:id="rId4" name="ComboBox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A1:AG342"/>
  <sheetViews>
    <sheetView topLeftCell="A145" zoomScaleNormal="100" workbookViewId="0">
      <selection activeCell="B300" sqref="B300"/>
    </sheetView>
  </sheetViews>
  <sheetFormatPr defaultColWidth="9.33203125" defaultRowHeight="13.2"/>
  <cols>
    <col min="1" max="1" width="9.33203125" style="122"/>
    <col min="2" max="2" width="5" style="11" bestFit="1" customWidth="1"/>
    <col min="3" max="3" width="14.6640625" style="11" bestFit="1" customWidth="1"/>
    <col min="4" max="4" width="9.33203125" style="11"/>
    <col min="5" max="5" width="9.44140625" style="11" bestFit="1" customWidth="1"/>
    <col min="6" max="7" width="9.33203125" style="11"/>
    <col min="8" max="8" width="11" style="11" bestFit="1" customWidth="1"/>
    <col min="9" max="9" width="10.33203125" style="11" bestFit="1" customWidth="1"/>
    <col min="10" max="10" width="9" style="11" bestFit="1" customWidth="1"/>
    <col min="11" max="12" width="7.5546875" style="11" bestFit="1" customWidth="1"/>
    <col min="13" max="14" width="9.44140625" style="11" bestFit="1" customWidth="1"/>
    <col min="15" max="15" width="8.44140625" style="11" bestFit="1" customWidth="1"/>
    <col min="16" max="16" width="9.6640625" style="11" bestFit="1" customWidth="1"/>
    <col min="17" max="17" width="11.33203125" style="11" customWidth="1"/>
    <col min="18" max="18" width="8.33203125" style="11" bestFit="1" customWidth="1"/>
    <col min="19" max="19" width="8.6640625" style="11" bestFit="1" customWidth="1"/>
    <col min="20" max="20" width="9.5546875" style="11" bestFit="1" customWidth="1"/>
    <col min="21" max="23" width="9.33203125" style="11"/>
    <col min="24" max="24" width="9.6640625" style="11" bestFit="1" customWidth="1"/>
    <col min="25" max="25" width="9.33203125" style="11"/>
    <col min="26" max="26" width="10.33203125" style="11" bestFit="1" customWidth="1"/>
    <col min="27" max="27" width="9.5546875" style="11" bestFit="1" customWidth="1"/>
    <col min="28" max="29" width="10.33203125" style="11" bestFit="1" customWidth="1"/>
    <col min="30" max="30" width="9" style="11" bestFit="1" customWidth="1"/>
    <col min="31" max="31" width="11.33203125" style="11" bestFit="1" customWidth="1"/>
    <col min="32" max="32" width="12.6640625" style="11" bestFit="1" customWidth="1"/>
    <col min="33" max="33" width="14.6640625" style="11" bestFit="1" customWidth="1"/>
    <col min="34" max="34" width="10" style="11" bestFit="1" customWidth="1"/>
    <col min="35" max="36" width="9.6640625" style="11" bestFit="1" customWidth="1"/>
    <col min="37" max="37" width="9" style="11" bestFit="1" customWidth="1"/>
    <col min="38" max="38" width="12" style="11" bestFit="1" customWidth="1"/>
    <col min="39" max="39" width="11.6640625" style="11" bestFit="1" customWidth="1"/>
    <col min="40" max="41" width="7.6640625" style="11" bestFit="1" customWidth="1"/>
    <col min="42" max="16384" width="9.33203125" style="11"/>
  </cols>
  <sheetData>
    <row r="1" spans="1:33" ht="14.4">
      <c r="C1" s="110" t="s">
        <v>209</v>
      </c>
      <c r="D1" s="47" t="s">
        <v>9</v>
      </c>
      <c r="E1" s="10" t="s">
        <v>210</v>
      </c>
      <c r="F1" s="10" t="s">
        <v>7</v>
      </c>
      <c r="G1" s="175" t="s">
        <v>256</v>
      </c>
      <c r="H1" s="176"/>
      <c r="I1" s="176"/>
      <c r="J1" s="176"/>
      <c r="K1" s="176"/>
      <c r="L1" s="176"/>
      <c r="M1" s="176"/>
      <c r="N1" s="176"/>
      <c r="O1" s="176"/>
      <c r="P1" s="177" t="s">
        <v>211</v>
      </c>
      <c r="Q1" s="178"/>
      <c r="R1" s="178"/>
      <c r="S1" s="178"/>
      <c r="T1" s="178"/>
      <c r="U1" s="10" t="s">
        <v>7</v>
      </c>
      <c r="V1" s="10" t="s">
        <v>81</v>
      </c>
      <c r="W1" s="10" t="s">
        <v>82</v>
      </c>
      <c r="X1" s="10" t="s">
        <v>82</v>
      </c>
      <c r="Y1" s="10" t="s">
        <v>8</v>
      </c>
      <c r="Z1" s="34" t="s">
        <v>212</v>
      </c>
      <c r="AA1" s="10" t="s">
        <v>9</v>
      </c>
      <c r="AB1" s="10" t="s">
        <v>9</v>
      </c>
      <c r="AC1" s="10" t="s">
        <v>9</v>
      </c>
      <c r="AD1" s="10" t="s">
        <v>11</v>
      </c>
      <c r="AE1" s="10" t="s">
        <v>11</v>
      </c>
      <c r="AF1" s="10"/>
    </row>
    <row r="2" spans="1:33">
      <c r="C2" s="111"/>
      <c r="D2" s="47" t="s">
        <v>15</v>
      </c>
      <c r="E2" s="10" t="s">
        <v>213</v>
      </c>
      <c r="F2" s="10" t="s">
        <v>13</v>
      </c>
      <c r="G2" s="10" t="s">
        <v>214</v>
      </c>
      <c r="H2" s="10" t="s">
        <v>215</v>
      </c>
      <c r="I2" s="174" t="s">
        <v>216</v>
      </c>
      <c r="J2" s="174"/>
      <c r="K2" s="174"/>
      <c r="L2" s="10" t="s">
        <v>122</v>
      </c>
      <c r="M2" s="10" t="s">
        <v>210</v>
      </c>
      <c r="N2" s="10" t="s">
        <v>210</v>
      </c>
      <c r="O2" s="10" t="s">
        <v>124</v>
      </c>
      <c r="P2" s="10" t="s">
        <v>83</v>
      </c>
      <c r="Q2" s="112" t="s">
        <v>217</v>
      </c>
      <c r="R2" s="112" t="s">
        <v>217</v>
      </c>
      <c r="S2" s="15" t="s">
        <v>218</v>
      </c>
      <c r="T2" s="10" t="s">
        <v>86</v>
      </c>
      <c r="U2" s="10" t="s">
        <v>13</v>
      </c>
      <c r="V2" s="10" t="s">
        <v>87</v>
      </c>
      <c r="W2" s="10" t="s">
        <v>88</v>
      </c>
      <c r="X2" s="10" t="s">
        <v>88</v>
      </c>
      <c r="Y2" s="10" t="s">
        <v>14</v>
      </c>
      <c r="Z2" s="112"/>
      <c r="AA2" s="10" t="s">
        <v>15</v>
      </c>
      <c r="AB2" s="10" t="s">
        <v>15</v>
      </c>
      <c r="AC2" s="10" t="s">
        <v>15</v>
      </c>
      <c r="AD2" s="10" t="s">
        <v>219</v>
      </c>
      <c r="AE2" s="10" t="s">
        <v>279</v>
      </c>
      <c r="AF2" s="10"/>
    </row>
    <row r="3" spans="1:33">
      <c r="C3" s="111"/>
      <c r="D3" s="47" t="s">
        <v>220</v>
      </c>
      <c r="E3" s="16" t="s">
        <v>166</v>
      </c>
      <c r="F3" s="10" t="s">
        <v>19</v>
      </c>
      <c r="G3" s="10" t="s">
        <v>125</v>
      </c>
      <c r="H3" s="10" t="s">
        <v>221</v>
      </c>
      <c r="I3" s="10" t="s">
        <v>222</v>
      </c>
      <c r="J3" s="179" t="s">
        <v>223</v>
      </c>
      <c r="K3" s="179"/>
      <c r="L3" s="10" t="s">
        <v>129</v>
      </c>
      <c r="M3" s="10" t="s">
        <v>224</v>
      </c>
      <c r="N3" s="10" t="s">
        <v>225</v>
      </c>
      <c r="O3" s="10" t="s">
        <v>132</v>
      </c>
      <c r="P3" s="10" t="s">
        <v>89</v>
      </c>
      <c r="Q3" s="15" t="s">
        <v>226</v>
      </c>
      <c r="R3" s="15" t="s">
        <v>227</v>
      </c>
      <c r="S3" s="15" t="s">
        <v>87</v>
      </c>
      <c r="T3" s="10" t="s">
        <v>228</v>
      </c>
      <c r="U3" s="10" t="s">
        <v>19</v>
      </c>
      <c r="V3" s="10" t="s">
        <v>93</v>
      </c>
      <c r="W3" s="10" t="s">
        <v>87</v>
      </c>
      <c r="X3" s="10" t="s">
        <v>87</v>
      </c>
      <c r="Y3" s="10" t="s">
        <v>20</v>
      </c>
      <c r="Z3" s="113"/>
      <c r="AA3" s="10" t="s">
        <v>229</v>
      </c>
      <c r="AB3" s="10" t="s">
        <v>230</v>
      </c>
      <c r="AC3" s="10" t="s">
        <v>230</v>
      </c>
      <c r="AD3" s="10" t="s">
        <v>17</v>
      </c>
      <c r="AE3" s="10" t="s">
        <v>22</v>
      </c>
      <c r="AF3" s="10"/>
    </row>
    <row r="4" spans="1:33">
      <c r="C4" s="111"/>
      <c r="D4" s="47" t="s">
        <v>231</v>
      </c>
      <c r="E4" s="16"/>
      <c r="F4" s="10" t="s">
        <v>232</v>
      </c>
      <c r="G4" s="10" t="s">
        <v>233</v>
      </c>
      <c r="H4" s="10" t="s">
        <v>234</v>
      </c>
      <c r="I4" s="10" t="s">
        <v>235</v>
      </c>
      <c r="J4" s="180" t="s">
        <v>236</v>
      </c>
      <c r="K4" s="180"/>
      <c r="L4" s="10"/>
      <c r="M4" s="47"/>
      <c r="N4" s="47"/>
      <c r="O4" s="10" t="s">
        <v>54</v>
      </c>
      <c r="P4" s="10" t="s">
        <v>98</v>
      </c>
      <c r="Q4" s="15" t="s">
        <v>54</v>
      </c>
      <c r="R4" s="15" t="s">
        <v>237</v>
      </c>
      <c r="S4" s="15" t="s">
        <v>15</v>
      </c>
      <c r="T4" s="10" t="s">
        <v>87</v>
      </c>
      <c r="U4" s="10" t="s">
        <v>232</v>
      </c>
      <c r="V4" s="114" t="s">
        <v>238</v>
      </c>
      <c r="W4" s="10" t="s">
        <v>93</v>
      </c>
      <c r="X4" s="10" t="s">
        <v>239</v>
      </c>
      <c r="Y4" s="10" t="s">
        <v>23</v>
      </c>
      <c r="Z4" s="15"/>
      <c r="AA4" s="10" t="s">
        <v>240</v>
      </c>
      <c r="AB4" s="10" t="s">
        <v>241</v>
      </c>
      <c r="AC4" s="10" t="s">
        <v>241</v>
      </c>
      <c r="AD4" s="10" t="s">
        <v>242</v>
      </c>
      <c r="AE4" s="10"/>
      <c r="AF4" s="10"/>
    </row>
    <row r="5" spans="1:33">
      <c r="C5" s="111"/>
      <c r="D5" s="47" t="s">
        <v>166</v>
      </c>
      <c r="E5" s="39"/>
      <c r="F5" s="10" t="s">
        <v>166</v>
      </c>
      <c r="G5" s="10" t="s">
        <v>243</v>
      </c>
      <c r="H5" s="10" t="s">
        <v>236</v>
      </c>
      <c r="I5" s="10" t="s">
        <v>138</v>
      </c>
      <c r="J5" s="10" t="s">
        <v>244</v>
      </c>
      <c r="K5" s="10" t="s">
        <v>245</v>
      </c>
      <c r="L5" s="10"/>
      <c r="M5" s="10"/>
      <c r="N5" s="10"/>
      <c r="O5" s="10" t="s">
        <v>141</v>
      </c>
      <c r="P5" s="10" t="s">
        <v>246</v>
      </c>
      <c r="Q5" s="15" t="s">
        <v>247</v>
      </c>
      <c r="R5" s="15" t="s">
        <v>248</v>
      </c>
      <c r="S5" s="15" t="s">
        <v>249</v>
      </c>
      <c r="T5" s="10" t="s">
        <v>93</v>
      </c>
      <c r="U5" s="10" t="s">
        <v>166</v>
      </c>
      <c r="V5" s="10"/>
      <c r="W5" s="15"/>
      <c r="X5" s="114" t="s">
        <v>250</v>
      </c>
      <c r="Y5" s="10"/>
      <c r="Z5" s="15"/>
      <c r="AA5" s="10" t="s">
        <v>166</v>
      </c>
      <c r="AB5" s="10" t="s">
        <v>166</v>
      </c>
      <c r="AC5" s="10" t="s">
        <v>251</v>
      </c>
      <c r="AD5" s="10" t="s">
        <v>251</v>
      </c>
      <c r="AF5" s="10"/>
    </row>
    <row r="6" spans="1:33">
      <c r="C6" s="9"/>
      <c r="D6" s="47"/>
      <c r="E6" s="15"/>
      <c r="F6" s="10"/>
      <c r="G6" s="10" t="s">
        <v>252</v>
      </c>
      <c r="H6" s="10"/>
      <c r="I6" s="10" t="s">
        <v>93</v>
      </c>
      <c r="J6" s="10" t="s">
        <v>147</v>
      </c>
      <c r="K6" s="10" t="s">
        <v>147</v>
      </c>
      <c r="L6" s="10"/>
      <c r="M6" s="10"/>
      <c r="N6" s="10"/>
      <c r="O6" s="10" t="s">
        <v>145</v>
      </c>
      <c r="P6" s="47"/>
      <c r="Q6" s="15"/>
      <c r="R6" s="15" t="s">
        <v>137</v>
      </c>
      <c r="S6" s="15"/>
      <c r="T6" s="47"/>
      <c r="U6" s="47"/>
      <c r="V6" s="47"/>
      <c r="W6" s="47"/>
      <c r="X6" s="47"/>
      <c r="Y6" s="47"/>
      <c r="Z6" s="15"/>
      <c r="AA6" s="10"/>
      <c r="AB6" s="47"/>
      <c r="AC6" s="15"/>
      <c r="AD6" s="15"/>
      <c r="AE6" s="10"/>
      <c r="AF6" s="10"/>
    </row>
    <row r="7" spans="1:33">
      <c r="C7" s="9"/>
      <c r="D7" s="47"/>
      <c r="E7" s="15"/>
      <c r="F7" s="10"/>
      <c r="G7" s="10" t="s">
        <v>253</v>
      </c>
      <c r="H7" s="10" t="s">
        <v>254</v>
      </c>
      <c r="I7" s="10"/>
      <c r="J7" s="10"/>
      <c r="K7" s="10"/>
      <c r="L7" s="10"/>
      <c r="M7" s="10"/>
      <c r="N7" s="10"/>
      <c r="O7" s="10" t="s">
        <v>148</v>
      </c>
      <c r="P7" s="10"/>
      <c r="Q7" s="15"/>
      <c r="R7" s="15" t="s">
        <v>142</v>
      </c>
      <c r="S7" s="15"/>
      <c r="T7" s="10"/>
      <c r="U7" s="10"/>
      <c r="V7" s="39"/>
      <c r="W7" s="34"/>
      <c r="X7" s="39"/>
      <c r="Y7" s="15"/>
      <c r="Z7" s="15"/>
      <c r="AA7" s="10"/>
      <c r="AB7" s="47"/>
      <c r="AC7" s="15"/>
      <c r="AD7" s="15"/>
      <c r="AE7" s="114"/>
      <c r="AF7" s="10"/>
    </row>
    <row r="8" spans="1:33">
      <c r="C8" s="9"/>
      <c r="D8" s="47"/>
      <c r="E8" s="15"/>
      <c r="F8" s="10"/>
      <c r="G8" s="10" t="s">
        <v>255</v>
      </c>
      <c r="H8" s="47"/>
      <c r="I8" s="10"/>
      <c r="J8" s="10"/>
      <c r="K8" s="10"/>
      <c r="L8" s="10"/>
      <c r="M8" s="10"/>
      <c r="N8" s="10"/>
      <c r="O8" s="10" t="s">
        <v>149</v>
      </c>
      <c r="P8" s="10"/>
      <c r="Q8" s="15"/>
      <c r="R8" s="15"/>
      <c r="S8" s="15"/>
      <c r="T8" s="15"/>
      <c r="U8" s="15"/>
      <c r="V8" s="15"/>
      <c r="W8" s="15"/>
      <c r="X8" s="15"/>
      <c r="Y8" s="39"/>
      <c r="Z8" s="15"/>
      <c r="AA8" s="10"/>
      <c r="AB8" s="10"/>
      <c r="AC8" s="15"/>
      <c r="AD8" s="15"/>
      <c r="AE8" s="15"/>
      <c r="AF8" s="15"/>
    </row>
    <row r="9" spans="1:33">
      <c r="C9" s="9"/>
      <c r="D9" s="47"/>
      <c r="E9" s="15"/>
      <c r="F9" s="15"/>
      <c r="G9" s="47"/>
      <c r="H9" s="10"/>
      <c r="I9" s="10"/>
      <c r="J9" s="10"/>
      <c r="K9" s="10"/>
      <c r="L9" s="10"/>
      <c r="M9" s="10"/>
      <c r="N9" s="10"/>
      <c r="O9" s="10"/>
      <c r="P9" s="10"/>
      <c r="Q9" s="115"/>
      <c r="R9" s="115"/>
      <c r="S9" s="115"/>
      <c r="T9" s="10"/>
      <c r="U9" s="10"/>
      <c r="V9" s="15"/>
      <c r="W9" s="15"/>
      <c r="X9" s="15"/>
      <c r="Y9" s="15"/>
      <c r="Z9" s="15"/>
      <c r="AA9" s="10"/>
      <c r="AB9" s="10"/>
      <c r="AC9" s="15"/>
      <c r="AD9" s="15"/>
      <c r="AE9" s="15"/>
      <c r="AF9" s="15"/>
    </row>
    <row r="10" spans="1:33">
      <c r="B10" s="42"/>
      <c r="C10" s="116">
        <v>1</v>
      </c>
      <c r="D10" s="117">
        <v>2</v>
      </c>
      <c r="E10" s="117">
        <v>3</v>
      </c>
      <c r="F10" s="117">
        <v>4</v>
      </c>
      <c r="G10" s="117">
        <v>5</v>
      </c>
      <c r="H10" s="117">
        <v>6</v>
      </c>
      <c r="I10" s="117">
        <v>7</v>
      </c>
      <c r="J10" s="117">
        <v>8</v>
      </c>
      <c r="K10" s="117">
        <v>9</v>
      </c>
      <c r="L10" s="117">
        <v>10</v>
      </c>
      <c r="M10" s="117">
        <v>11</v>
      </c>
      <c r="N10" s="117">
        <v>12</v>
      </c>
      <c r="O10" s="117">
        <v>13</v>
      </c>
      <c r="P10" s="117">
        <v>14</v>
      </c>
      <c r="Q10" s="117">
        <v>15</v>
      </c>
      <c r="R10" s="117">
        <v>16</v>
      </c>
      <c r="S10" s="117">
        <v>17</v>
      </c>
      <c r="T10" s="117">
        <v>18</v>
      </c>
      <c r="U10" s="117">
        <v>19</v>
      </c>
      <c r="V10" s="117">
        <v>20</v>
      </c>
      <c r="W10" s="117">
        <v>21</v>
      </c>
      <c r="X10" s="117">
        <v>22</v>
      </c>
      <c r="Y10" s="117">
        <v>23</v>
      </c>
      <c r="Z10" s="117">
        <v>24</v>
      </c>
      <c r="AA10" s="117">
        <v>25</v>
      </c>
      <c r="AB10" s="117">
        <v>26</v>
      </c>
      <c r="AC10" s="117">
        <v>27</v>
      </c>
      <c r="AD10" s="117">
        <v>28</v>
      </c>
      <c r="AE10" s="117">
        <v>29</v>
      </c>
      <c r="AF10" s="117"/>
    </row>
    <row r="11" spans="1:33">
      <c r="A11" s="18" t="s">
        <v>649</v>
      </c>
      <c r="B11" s="18" t="s">
        <v>650</v>
      </c>
      <c r="C11" s="18" t="s">
        <v>311</v>
      </c>
      <c r="D11" s="18">
        <v>601879.21499999997</v>
      </c>
      <c r="E11" s="18">
        <v>57797</v>
      </c>
      <c r="F11" s="18">
        <v>659676.21499999997</v>
      </c>
      <c r="G11" s="18">
        <v>273526</v>
      </c>
      <c r="H11" s="18">
        <v>179503</v>
      </c>
      <c r="I11" s="18">
        <v>19377</v>
      </c>
      <c r="J11" s="18">
        <v>0</v>
      </c>
      <c r="K11" s="18">
        <v>33057</v>
      </c>
      <c r="L11" s="18">
        <v>687</v>
      </c>
      <c r="M11" s="18">
        <v>51553</v>
      </c>
      <c r="N11" s="18">
        <v>57797</v>
      </c>
      <c r="O11" s="18">
        <v>2040</v>
      </c>
      <c r="P11" s="18">
        <v>395327.12780000002</v>
      </c>
      <c r="Q11" s="18">
        <v>197146.45</v>
      </c>
      <c r="R11" s="18">
        <v>-46138</v>
      </c>
      <c r="S11" s="18">
        <v>40363.440000000002</v>
      </c>
      <c r="T11" s="18">
        <v>586699.01780000003</v>
      </c>
      <c r="U11" s="18">
        <v>659676.21499999997</v>
      </c>
      <c r="V11" s="18">
        <v>560724.78275000001</v>
      </c>
      <c r="W11" s="18">
        <v>25974.235049999999</v>
      </c>
      <c r="X11" s="18">
        <v>18181.964534999999</v>
      </c>
      <c r="Y11" s="18">
        <v>1.028</v>
      </c>
      <c r="Z11" s="18">
        <v>95260</v>
      </c>
      <c r="AA11" s="18">
        <v>678147.14902000001</v>
      </c>
      <c r="AB11" s="18">
        <v>686420.23763257905</v>
      </c>
      <c r="AC11" s="18">
        <v>7205.7551714526398</v>
      </c>
      <c r="AD11" s="18">
        <v>615.524397059065</v>
      </c>
      <c r="AE11" s="18">
        <v>58634854</v>
      </c>
      <c r="AF11" s="163"/>
    </row>
    <row r="12" spans="1:33">
      <c r="A12" s="18" t="s">
        <v>649</v>
      </c>
      <c r="B12" s="18" t="s">
        <v>651</v>
      </c>
      <c r="C12" s="18" t="s">
        <v>331</v>
      </c>
      <c r="D12" s="18">
        <v>129480.417</v>
      </c>
      <c r="E12" s="18">
        <v>8184</v>
      </c>
      <c r="F12" s="18">
        <v>137664.41699999999</v>
      </c>
      <c r="G12" s="18">
        <v>32135</v>
      </c>
      <c r="H12" s="18">
        <v>129925</v>
      </c>
      <c r="I12" s="18">
        <v>33097</v>
      </c>
      <c r="J12" s="18">
        <v>0</v>
      </c>
      <c r="K12" s="18">
        <v>4149</v>
      </c>
      <c r="L12" s="18">
        <v>28143</v>
      </c>
      <c r="M12" s="18">
        <v>1746</v>
      </c>
      <c r="N12" s="18">
        <v>8184</v>
      </c>
      <c r="O12" s="18">
        <v>965</v>
      </c>
      <c r="P12" s="18">
        <v>46444.715499999998</v>
      </c>
      <c r="Q12" s="18">
        <v>142095.35</v>
      </c>
      <c r="R12" s="18">
        <v>-26225.9</v>
      </c>
      <c r="S12" s="18">
        <v>6659.58</v>
      </c>
      <c r="T12" s="18">
        <v>168973.74549999999</v>
      </c>
      <c r="U12" s="18">
        <v>137664.41699999999</v>
      </c>
      <c r="V12" s="18">
        <v>117014.75444999999</v>
      </c>
      <c r="W12" s="18">
        <v>51958.991049999997</v>
      </c>
      <c r="X12" s="18">
        <v>36371.293734999999</v>
      </c>
      <c r="Y12" s="18">
        <v>1.264</v>
      </c>
      <c r="Z12" s="18">
        <v>32304</v>
      </c>
      <c r="AA12" s="18">
        <v>174007.823088</v>
      </c>
      <c r="AB12" s="18">
        <v>176130.63985685201</v>
      </c>
      <c r="AC12" s="18">
        <v>5452.2857806108304</v>
      </c>
      <c r="AD12" s="18">
        <v>-1137.9449937827501</v>
      </c>
      <c r="AE12" s="18">
        <v>-36760175</v>
      </c>
      <c r="AF12" s="18"/>
      <c r="AG12" s="18"/>
    </row>
    <row r="13" spans="1:33">
      <c r="A13" s="18" t="s">
        <v>649</v>
      </c>
      <c r="B13" s="18" t="s">
        <v>652</v>
      </c>
      <c r="C13" s="18" t="s">
        <v>332</v>
      </c>
      <c r="D13" s="18">
        <v>174252.125</v>
      </c>
      <c r="E13" s="18">
        <v>8515</v>
      </c>
      <c r="F13" s="18">
        <v>182767.125</v>
      </c>
      <c r="G13" s="18">
        <v>78007</v>
      </c>
      <c r="H13" s="18">
        <v>82445</v>
      </c>
      <c r="I13" s="18">
        <v>6795</v>
      </c>
      <c r="J13" s="18">
        <v>0</v>
      </c>
      <c r="K13" s="18">
        <v>14598</v>
      </c>
      <c r="L13" s="18">
        <v>5336</v>
      </c>
      <c r="M13" s="18">
        <v>7585</v>
      </c>
      <c r="N13" s="18">
        <v>8515</v>
      </c>
      <c r="O13" s="18">
        <v>0</v>
      </c>
      <c r="P13" s="18">
        <v>112743.5171</v>
      </c>
      <c r="Q13" s="18">
        <v>88262.3</v>
      </c>
      <c r="R13" s="18">
        <v>-10982.85</v>
      </c>
      <c r="S13" s="18">
        <v>5948.3</v>
      </c>
      <c r="T13" s="18">
        <v>195971.2671</v>
      </c>
      <c r="U13" s="18">
        <v>182767.125</v>
      </c>
      <c r="V13" s="18">
        <v>155352.05624999999</v>
      </c>
      <c r="W13" s="18">
        <v>40619.210850000003</v>
      </c>
      <c r="X13" s="18">
        <v>28433.447595000001</v>
      </c>
      <c r="Y13" s="18">
        <v>1.1559999999999999</v>
      </c>
      <c r="Z13" s="18">
        <v>28758</v>
      </c>
      <c r="AA13" s="18">
        <v>211278.7965</v>
      </c>
      <c r="AB13" s="18">
        <v>213856.30229343899</v>
      </c>
      <c r="AC13" s="18">
        <v>7436.4108176312502</v>
      </c>
      <c r="AD13" s="18">
        <v>846.180043237669</v>
      </c>
      <c r="AE13" s="18">
        <v>24334446</v>
      </c>
      <c r="AF13" s="18"/>
      <c r="AG13" s="18"/>
    </row>
    <row r="14" spans="1:33">
      <c r="A14" s="18" t="s">
        <v>649</v>
      </c>
      <c r="B14" s="18" t="s">
        <v>653</v>
      </c>
      <c r="C14" s="18" t="s">
        <v>333</v>
      </c>
      <c r="D14" s="18">
        <v>498946.37300000002</v>
      </c>
      <c r="E14" s="18">
        <v>44285</v>
      </c>
      <c r="F14" s="18">
        <v>543231.37300000002</v>
      </c>
      <c r="G14" s="18">
        <v>195983</v>
      </c>
      <c r="H14" s="18">
        <v>224479</v>
      </c>
      <c r="I14" s="18">
        <v>213725</v>
      </c>
      <c r="J14" s="18">
        <v>0</v>
      </c>
      <c r="K14" s="18">
        <v>0</v>
      </c>
      <c r="L14" s="18">
        <v>197646</v>
      </c>
      <c r="M14" s="18">
        <v>75391</v>
      </c>
      <c r="N14" s="18">
        <v>44285</v>
      </c>
      <c r="O14" s="18">
        <v>796</v>
      </c>
      <c r="P14" s="18">
        <v>283254.22989999998</v>
      </c>
      <c r="Q14" s="18">
        <v>372473.4</v>
      </c>
      <c r="R14" s="18">
        <v>-232758.05</v>
      </c>
      <c r="S14" s="18">
        <v>24825.78</v>
      </c>
      <c r="T14" s="18">
        <v>447795.35989999998</v>
      </c>
      <c r="U14" s="18">
        <v>543231.37300000002</v>
      </c>
      <c r="V14" s="18">
        <v>461746.66704999999</v>
      </c>
      <c r="W14" s="18">
        <v>-13951.307150000001</v>
      </c>
      <c r="X14" s="18">
        <v>-9765.9150050000007</v>
      </c>
      <c r="Y14" s="18">
        <v>0.98199999999999998</v>
      </c>
      <c r="Z14" s="18">
        <v>100035</v>
      </c>
      <c r="AA14" s="18">
        <v>533453.20828599995</v>
      </c>
      <c r="AB14" s="18">
        <v>539961.09624098497</v>
      </c>
      <c r="AC14" s="18">
        <v>5397.7217597939198</v>
      </c>
      <c r="AD14" s="18">
        <v>-1192.5090145996601</v>
      </c>
      <c r="AE14" s="18">
        <v>-119292639</v>
      </c>
      <c r="AF14" s="18"/>
      <c r="AG14" s="18"/>
    </row>
    <row r="15" spans="1:33">
      <c r="A15" s="18" t="s">
        <v>649</v>
      </c>
      <c r="B15" s="18" t="s">
        <v>654</v>
      </c>
      <c r="C15" s="18" t="s">
        <v>334</v>
      </c>
      <c r="D15" s="18">
        <v>526185.728</v>
      </c>
      <c r="E15" s="18">
        <v>47728</v>
      </c>
      <c r="F15" s="18">
        <v>573913.728</v>
      </c>
      <c r="G15" s="18">
        <v>226623</v>
      </c>
      <c r="H15" s="18">
        <v>173945</v>
      </c>
      <c r="I15" s="18">
        <v>244641</v>
      </c>
      <c r="J15" s="18">
        <v>0</v>
      </c>
      <c r="K15" s="18">
        <v>24191</v>
      </c>
      <c r="L15" s="18">
        <v>244341</v>
      </c>
      <c r="M15" s="18">
        <v>44255</v>
      </c>
      <c r="N15" s="18">
        <v>47728</v>
      </c>
      <c r="O15" s="18">
        <v>6493</v>
      </c>
      <c r="P15" s="18">
        <v>327538.2219</v>
      </c>
      <c r="Q15" s="18">
        <v>376360.45</v>
      </c>
      <c r="R15" s="18">
        <v>-250825.65</v>
      </c>
      <c r="S15" s="18">
        <v>33045.449999999997</v>
      </c>
      <c r="T15" s="18">
        <v>486118.4719</v>
      </c>
      <c r="U15" s="18">
        <v>573913.728</v>
      </c>
      <c r="V15" s="18">
        <v>487826.66879999998</v>
      </c>
      <c r="W15" s="18">
        <v>-1708.1969000000399</v>
      </c>
      <c r="X15" s="18">
        <v>-1195.73783000003</v>
      </c>
      <c r="Y15" s="18">
        <v>0.998</v>
      </c>
      <c r="Z15" s="18">
        <v>113676</v>
      </c>
      <c r="AA15" s="18">
        <v>572765.90054399997</v>
      </c>
      <c r="AB15" s="18">
        <v>579753.38557038596</v>
      </c>
      <c r="AC15" s="18">
        <v>5100.0508952671298</v>
      </c>
      <c r="AD15" s="18">
        <v>-1490.17987912645</v>
      </c>
      <c r="AE15" s="18">
        <v>-169397688</v>
      </c>
      <c r="AF15" s="18"/>
      <c r="AG15" s="18"/>
    </row>
    <row r="16" spans="1:33">
      <c r="A16" s="18" t="s">
        <v>649</v>
      </c>
      <c r="B16" s="18" t="s">
        <v>655</v>
      </c>
      <c r="C16" s="18" t="s">
        <v>335</v>
      </c>
      <c r="D16" s="18">
        <v>467748.42499999999</v>
      </c>
      <c r="E16" s="18">
        <v>30394</v>
      </c>
      <c r="F16" s="18">
        <v>498142.42499999999</v>
      </c>
      <c r="G16" s="18">
        <v>78140</v>
      </c>
      <c r="H16" s="18">
        <v>305085</v>
      </c>
      <c r="I16" s="18">
        <v>86077</v>
      </c>
      <c r="J16" s="18">
        <v>0</v>
      </c>
      <c r="K16" s="18">
        <v>4685</v>
      </c>
      <c r="L16" s="18">
        <v>78601</v>
      </c>
      <c r="M16" s="18">
        <v>0</v>
      </c>
      <c r="N16" s="18">
        <v>30394</v>
      </c>
      <c r="O16" s="18">
        <v>0</v>
      </c>
      <c r="P16" s="18">
        <v>112935.742</v>
      </c>
      <c r="Q16" s="18">
        <v>336469.95</v>
      </c>
      <c r="R16" s="18">
        <v>-66810.850000000006</v>
      </c>
      <c r="S16" s="18">
        <v>25834.9</v>
      </c>
      <c r="T16" s="18">
        <v>408429.74200000003</v>
      </c>
      <c r="U16" s="18">
        <v>498142.42499999999</v>
      </c>
      <c r="V16" s="18">
        <v>423421.06125000003</v>
      </c>
      <c r="W16" s="18">
        <v>-14991.3192499999</v>
      </c>
      <c r="X16" s="18">
        <v>-10493.9234749999</v>
      </c>
      <c r="Y16" s="18">
        <v>0.97899999999999998</v>
      </c>
      <c r="Z16" s="18">
        <v>86734</v>
      </c>
      <c r="AA16" s="18">
        <v>487681.434075</v>
      </c>
      <c r="AB16" s="18">
        <v>493630.92707905098</v>
      </c>
      <c r="AC16" s="18">
        <v>5691.3197486458803</v>
      </c>
      <c r="AD16" s="18">
        <v>-898.91102574770002</v>
      </c>
      <c r="AE16" s="18">
        <v>-77966149</v>
      </c>
      <c r="AF16" s="18"/>
      <c r="AG16" s="18"/>
    </row>
    <row r="17" spans="1:33">
      <c r="A17" s="18" t="s">
        <v>649</v>
      </c>
      <c r="B17" s="18" t="s">
        <v>656</v>
      </c>
      <c r="C17" s="18" t="s">
        <v>336</v>
      </c>
      <c r="D17" s="18">
        <v>281229.35200000001</v>
      </c>
      <c r="E17" s="18">
        <v>16253</v>
      </c>
      <c r="F17" s="18">
        <v>297482.35200000001</v>
      </c>
      <c r="G17" s="18">
        <v>99437</v>
      </c>
      <c r="H17" s="18">
        <v>66058</v>
      </c>
      <c r="I17" s="18">
        <v>30222</v>
      </c>
      <c r="J17" s="18">
        <v>0</v>
      </c>
      <c r="K17" s="18">
        <v>3222</v>
      </c>
      <c r="L17" s="18">
        <v>9172</v>
      </c>
      <c r="M17" s="18">
        <v>0</v>
      </c>
      <c r="N17" s="18">
        <v>16253</v>
      </c>
      <c r="O17" s="18">
        <v>2871</v>
      </c>
      <c r="P17" s="18">
        <v>143716.29610000001</v>
      </c>
      <c r="Q17" s="18">
        <v>84576.7</v>
      </c>
      <c r="R17" s="18">
        <v>-10236.549999999999</v>
      </c>
      <c r="S17" s="18">
        <v>13815.05</v>
      </c>
      <c r="T17" s="18">
        <v>231871.49609999999</v>
      </c>
      <c r="U17" s="18">
        <v>297482.35200000001</v>
      </c>
      <c r="V17" s="18">
        <v>252859.99919999999</v>
      </c>
      <c r="W17" s="18">
        <v>-20988.503100000002</v>
      </c>
      <c r="X17" s="18">
        <v>-14691.95217</v>
      </c>
      <c r="Y17" s="18">
        <v>0.95099999999999996</v>
      </c>
      <c r="Z17" s="18">
        <v>48230</v>
      </c>
      <c r="AA17" s="18">
        <v>282905.71675199998</v>
      </c>
      <c r="AB17" s="18">
        <v>286357.03858838399</v>
      </c>
      <c r="AC17" s="18">
        <v>5937.3219694875397</v>
      </c>
      <c r="AD17" s="18">
        <v>-652.90880490603604</v>
      </c>
      <c r="AE17" s="18">
        <v>-31489792</v>
      </c>
      <c r="AF17" s="18"/>
      <c r="AG17" s="18"/>
    </row>
    <row r="18" spans="1:33">
      <c r="A18" s="18" t="s">
        <v>649</v>
      </c>
      <c r="B18" s="18" t="s">
        <v>657</v>
      </c>
      <c r="C18" s="18" t="s">
        <v>337</v>
      </c>
      <c r="D18" s="18">
        <v>495060.62699999998</v>
      </c>
      <c r="E18" s="18">
        <v>0</v>
      </c>
      <c r="F18" s="18">
        <v>495060.62699999998</v>
      </c>
      <c r="G18" s="18">
        <v>131453</v>
      </c>
      <c r="H18" s="18">
        <v>327213</v>
      </c>
      <c r="I18" s="18">
        <v>73328</v>
      </c>
      <c r="J18" s="18">
        <v>5966</v>
      </c>
      <c r="K18" s="18">
        <v>0</v>
      </c>
      <c r="L18" s="18">
        <v>21550</v>
      </c>
      <c r="M18" s="18">
        <v>34901</v>
      </c>
      <c r="N18" s="18">
        <v>0</v>
      </c>
      <c r="O18" s="18">
        <v>9141</v>
      </c>
      <c r="P18" s="18">
        <v>189989.0209</v>
      </c>
      <c r="Q18" s="18">
        <v>345530.95</v>
      </c>
      <c r="R18" s="18">
        <v>-55753.2</v>
      </c>
      <c r="S18" s="18">
        <v>-5933.17</v>
      </c>
      <c r="T18" s="18">
        <v>473833.60090000002</v>
      </c>
      <c r="U18" s="18">
        <v>495060.62699999998</v>
      </c>
      <c r="V18" s="18">
        <v>420801.53295000002</v>
      </c>
      <c r="W18" s="18">
        <v>53032.067950000099</v>
      </c>
      <c r="X18" s="18">
        <v>37122.447565000097</v>
      </c>
      <c r="Y18" s="18">
        <v>1.075</v>
      </c>
      <c r="Z18" s="18">
        <v>110807</v>
      </c>
      <c r="AA18" s="18">
        <v>532190.17402499996</v>
      </c>
      <c r="AB18" s="18">
        <v>538682.65353304602</v>
      </c>
      <c r="AC18" s="18">
        <v>4861.4496695429598</v>
      </c>
      <c r="AD18" s="18">
        <v>-1728.7811048506201</v>
      </c>
      <c r="AE18" s="18">
        <v>-191561048</v>
      </c>
      <c r="AF18" s="18"/>
      <c r="AG18" s="18"/>
    </row>
    <row r="19" spans="1:33">
      <c r="A19" s="18" t="s">
        <v>649</v>
      </c>
      <c r="B19" s="18" t="s">
        <v>658</v>
      </c>
      <c r="C19" s="18" t="s">
        <v>338</v>
      </c>
      <c r="D19" s="18">
        <v>442930.33</v>
      </c>
      <c r="E19" s="18">
        <v>27840</v>
      </c>
      <c r="F19" s="18">
        <v>470770.33</v>
      </c>
      <c r="G19" s="18">
        <v>1854</v>
      </c>
      <c r="H19" s="18">
        <v>336599</v>
      </c>
      <c r="I19" s="18">
        <v>0</v>
      </c>
      <c r="J19" s="18">
        <v>0</v>
      </c>
      <c r="K19" s="18">
        <v>135</v>
      </c>
      <c r="L19" s="18">
        <v>0</v>
      </c>
      <c r="M19" s="18">
        <v>49</v>
      </c>
      <c r="N19" s="18">
        <v>27840</v>
      </c>
      <c r="O19" s="18">
        <v>0</v>
      </c>
      <c r="P19" s="18">
        <v>2679.5862000000002</v>
      </c>
      <c r="Q19" s="18">
        <v>286223.90000000002</v>
      </c>
      <c r="R19" s="18">
        <v>-41.65</v>
      </c>
      <c r="S19" s="18">
        <v>23655.67</v>
      </c>
      <c r="T19" s="18">
        <v>312517.5062</v>
      </c>
      <c r="U19" s="18">
        <v>470770.33</v>
      </c>
      <c r="V19" s="18">
        <v>400154.78049999999</v>
      </c>
      <c r="W19" s="18">
        <v>-87637.274300000005</v>
      </c>
      <c r="X19" s="18">
        <v>-61346.09201</v>
      </c>
      <c r="Y19" s="18">
        <v>0.87</v>
      </c>
      <c r="Z19" s="18">
        <v>65880</v>
      </c>
      <c r="AA19" s="18">
        <v>409570.18709999998</v>
      </c>
      <c r="AB19" s="18">
        <v>414566.75820679503</v>
      </c>
      <c r="AC19" s="18">
        <v>6292.7558926350202</v>
      </c>
      <c r="AD19" s="18">
        <v>-297.47488175856</v>
      </c>
      <c r="AE19" s="18">
        <v>-19597645</v>
      </c>
      <c r="AF19" s="18"/>
      <c r="AG19" s="18"/>
    </row>
    <row r="20" spans="1:33">
      <c r="A20" s="18" t="s">
        <v>649</v>
      </c>
      <c r="B20" s="18" t="s">
        <v>659</v>
      </c>
      <c r="C20" s="18" t="s">
        <v>339</v>
      </c>
      <c r="D20" s="18">
        <v>56900.76</v>
      </c>
      <c r="E20" s="18">
        <v>4538</v>
      </c>
      <c r="F20" s="18">
        <v>61438.76</v>
      </c>
      <c r="G20" s="18">
        <v>29823</v>
      </c>
      <c r="H20" s="18">
        <v>22120</v>
      </c>
      <c r="I20" s="18">
        <v>39868</v>
      </c>
      <c r="J20" s="18">
        <v>0</v>
      </c>
      <c r="K20" s="18">
        <v>3510</v>
      </c>
      <c r="L20" s="18">
        <v>39127</v>
      </c>
      <c r="M20" s="18">
        <v>0</v>
      </c>
      <c r="N20" s="18">
        <v>4538</v>
      </c>
      <c r="O20" s="18">
        <v>909</v>
      </c>
      <c r="P20" s="18">
        <v>43103.181900000003</v>
      </c>
      <c r="Q20" s="18">
        <v>55673.3</v>
      </c>
      <c r="R20" s="18">
        <v>-34030.6</v>
      </c>
      <c r="S20" s="18">
        <v>3857.3</v>
      </c>
      <c r="T20" s="18">
        <v>68603.181899999996</v>
      </c>
      <c r="U20" s="18">
        <v>61438.76</v>
      </c>
      <c r="V20" s="18">
        <v>52222.946000000004</v>
      </c>
      <c r="W20" s="18">
        <v>16380.2359</v>
      </c>
      <c r="X20" s="18">
        <v>11466.165129999999</v>
      </c>
      <c r="Y20" s="18">
        <v>1.1870000000000001</v>
      </c>
      <c r="Z20" s="18">
        <v>12225</v>
      </c>
      <c r="AA20" s="18">
        <v>72927.808120000002</v>
      </c>
      <c r="AB20" s="18">
        <v>73817.494406773898</v>
      </c>
      <c r="AC20" s="18">
        <v>6038.2408512698503</v>
      </c>
      <c r="AD20" s="18">
        <v>-551.98992312373105</v>
      </c>
      <c r="AE20" s="18">
        <v>-6748077</v>
      </c>
      <c r="AF20" s="18"/>
      <c r="AG20" s="18"/>
    </row>
    <row r="21" spans="1:33">
      <c r="A21" s="18" t="s">
        <v>649</v>
      </c>
      <c r="B21" s="18" t="s">
        <v>660</v>
      </c>
      <c r="C21" s="18" t="s">
        <v>340</v>
      </c>
      <c r="D21" s="18">
        <v>144401.10399999999</v>
      </c>
      <c r="E21" s="18">
        <v>12325</v>
      </c>
      <c r="F21" s="18">
        <v>156726.10399999999</v>
      </c>
      <c r="G21" s="18">
        <v>45961</v>
      </c>
      <c r="H21" s="18">
        <v>42848</v>
      </c>
      <c r="I21" s="18">
        <v>87001</v>
      </c>
      <c r="J21" s="18">
        <v>0</v>
      </c>
      <c r="K21" s="18">
        <v>9094</v>
      </c>
      <c r="L21" s="18">
        <v>81253</v>
      </c>
      <c r="M21" s="18">
        <v>0</v>
      </c>
      <c r="N21" s="18">
        <v>12325</v>
      </c>
      <c r="O21" s="18">
        <v>727</v>
      </c>
      <c r="P21" s="18">
        <v>66427.433300000004</v>
      </c>
      <c r="Q21" s="18">
        <v>118101.55</v>
      </c>
      <c r="R21" s="18">
        <v>-69683</v>
      </c>
      <c r="S21" s="18">
        <v>10476.25</v>
      </c>
      <c r="T21" s="18">
        <v>125322.23330000001</v>
      </c>
      <c r="U21" s="18">
        <v>156726.10399999999</v>
      </c>
      <c r="V21" s="18">
        <v>133217.18840000001</v>
      </c>
      <c r="W21" s="18">
        <v>-7894.9550999999601</v>
      </c>
      <c r="X21" s="18">
        <v>-5526.46856999997</v>
      </c>
      <c r="Y21" s="18">
        <v>0.96499999999999997</v>
      </c>
      <c r="Z21" s="18">
        <v>30311</v>
      </c>
      <c r="AA21" s="18">
        <v>151240.69036000001</v>
      </c>
      <c r="AB21" s="18">
        <v>153085.758403099</v>
      </c>
      <c r="AC21" s="18">
        <v>5050.5017453432602</v>
      </c>
      <c r="AD21" s="18">
        <v>-1539.7290290503199</v>
      </c>
      <c r="AE21" s="18">
        <v>-46670727</v>
      </c>
      <c r="AF21" s="18"/>
      <c r="AG21" s="18"/>
    </row>
    <row r="22" spans="1:33">
      <c r="A22" s="18" t="s">
        <v>649</v>
      </c>
      <c r="B22" s="18" t="s">
        <v>661</v>
      </c>
      <c r="C22" s="18" t="s">
        <v>341</v>
      </c>
      <c r="D22" s="18">
        <v>87443.108999999997</v>
      </c>
      <c r="E22" s="18">
        <v>7494</v>
      </c>
      <c r="F22" s="18">
        <v>94937.108999999997</v>
      </c>
      <c r="G22" s="18">
        <v>55099</v>
      </c>
      <c r="H22" s="18">
        <v>28326</v>
      </c>
      <c r="I22" s="18">
        <v>15560</v>
      </c>
      <c r="J22" s="18">
        <v>0</v>
      </c>
      <c r="K22" s="18">
        <v>6439</v>
      </c>
      <c r="L22" s="18">
        <v>15551</v>
      </c>
      <c r="M22" s="18">
        <v>16461</v>
      </c>
      <c r="N22" s="18">
        <v>7494</v>
      </c>
      <c r="O22" s="18">
        <v>5560</v>
      </c>
      <c r="P22" s="18">
        <v>79634.584700000007</v>
      </c>
      <c r="Q22" s="18">
        <v>42776.25</v>
      </c>
      <c r="R22" s="18">
        <v>-31936.2</v>
      </c>
      <c r="S22" s="18">
        <v>3571.53</v>
      </c>
      <c r="T22" s="18">
        <v>94046.164699999994</v>
      </c>
      <c r="U22" s="18">
        <v>94937.108999999997</v>
      </c>
      <c r="V22" s="18">
        <v>80696.542650000003</v>
      </c>
      <c r="W22" s="18">
        <v>13349.62205</v>
      </c>
      <c r="X22" s="18">
        <v>9344.7354350000096</v>
      </c>
      <c r="Y22" s="18">
        <v>1.0980000000000001</v>
      </c>
      <c r="Z22" s="18">
        <v>17452</v>
      </c>
      <c r="AA22" s="18">
        <v>104240.94568200001</v>
      </c>
      <c r="AB22" s="18">
        <v>105512.638089662</v>
      </c>
      <c r="AC22" s="18">
        <v>6045.8765808882499</v>
      </c>
      <c r="AD22" s="18">
        <v>-544.35419350532698</v>
      </c>
      <c r="AE22" s="18">
        <v>-9500069</v>
      </c>
      <c r="AF22" s="18"/>
      <c r="AG22" s="18"/>
    </row>
    <row r="23" spans="1:33">
      <c r="A23" s="18" t="s">
        <v>649</v>
      </c>
      <c r="B23" s="18" t="s">
        <v>662</v>
      </c>
      <c r="C23" s="18" t="s">
        <v>342</v>
      </c>
      <c r="D23" s="18">
        <v>241818.23800000001</v>
      </c>
      <c r="E23" s="18">
        <v>17596</v>
      </c>
      <c r="F23" s="18">
        <v>259414.23800000001</v>
      </c>
      <c r="G23" s="18">
        <v>102941</v>
      </c>
      <c r="H23" s="18">
        <v>122760</v>
      </c>
      <c r="I23" s="18">
        <v>7904</v>
      </c>
      <c r="J23" s="18">
        <v>0</v>
      </c>
      <c r="K23" s="18">
        <v>29467</v>
      </c>
      <c r="L23" s="18">
        <v>3237</v>
      </c>
      <c r="M23" s="18">
        <v>20262</v>
      </c>
      <c r="N23" s="18">
        <v>17596</v>
      </c>
      <c r="O23" s="18">
        <v>288</v>
      </c>
      <c r="P23" s="18">
        <v>148780.62729999999</v>
      </c>
      <c r="Q23" s="18">
        <v>136111.35</v>
      </c>
      <c r="R23" s="18">
        <v>-20218.95</v>
      </c>
      <c r="S23" s="18">
        <v>11512.06</v>
      </c>
      <c r="T23" s="18">
        <v>276185.08730000001</v>
      </c>
      <c r="U23" s="18">
        <v>259414.23800000001</v>
      </c>
      <c r="V23" s="18">
        <v>220502.1023</v>
      </c>
      <c r="W23" s="18">
        <v>55682.985000000001</v>
      </c>
      <c r="X23" s="18">
        <v>38978.089500000002</v>
      </c>
      <c r="Y23" s="18">
        <v>1.1499999999999999</v>
      </c>
      <c r="Z23" s="18">
        <v>52498</v>
      </c>
      <c r="AA23" s="18">
        <v>298326.3737</v>
      </c>
      <c r="AB23" s="18">
        <v>301965.82057912601</v>
      </c>
      <c r="AC23" s="18">
        <v>5751.9490376609901</v>
      </c>
      <c r="AD23" s="18">
        <v>-838.28173673259096</v>
      </c>
      <c r="AE23" s="18">
        <v>-44008115</v>
      </c>
      <c r="AF23" s="18"/>
      <c r="AG23" s="18"/>
    </row>
    <row r="24" spans="1:33">
      <c r="A24" s="18" t="s">
        <v>649</v>
      </c>
      <c r="B24" s="18" t="s">
        <v>663</v>
      </c>
      <c r="C24" s="18" t="s">
        <v>343</v>
      </c>
      <c r="D24" s="18">
        <v>384168.69799999997</v>
      </c>
      <c r="E24" s="18">
        <v>32902</v>
      </c>
      <c r="F24" s="18">
        <v>417070.69799999997</v>
      </c>
      <c r="G24" s="18">
        <v>14433</v>
      </c>
      <c r="H24" s="18">
        <v>331904</v>
      </c>
      <c r="I24" s="18">
        <v>5533</v>
      </c>
      <c r="J24" s="18">
        <v>0</v>
      </c>
      <c r="K24" s="18">
        <v>2597</v>
      </c>
      <c r="L24" s="18">
        <v>0</v>
      </c>
      <c r="M24" s="18">
        <v>130</v>
      </c>
      <c r="N24" s="18">
        <v>32902</v>
      </c>
      <c r="O24" s="18">
        <v>0</v>
      </c>
      <c r="P24" s="18">
        <v>20860.014899999998</v>
      </c>
      <c r="Q24" s="18">
        <v>289028.90000000002</v>
      </c>
      <c r="R24" s="18">
        <v>-110.5</v>
      </c>
      <c r="S24" s="18">
        <v>27944.6</v>
      </c>
      <c r="T24" s="18">
        <v>337723.01490000001</v>
      </c>
      <c r="U24" s="18">
        <v>417070.69799999997</v>
      </c>
      <c r="V24" s="18">
        <v>354510.09330000001</v>
      </c>
      <c r="W24" s="18">
        <v>-16787.078399999999</v>
      </c>
      <c r="X24" s="18">
        <v>-11750.954879999999</v>
      </c>
      <c r="Y24" s="18">
        <v>0.97199999999999998</v>
      </c>
      <c r="Z24" s="18">
        <v>76898</v>
      </c>
      <c r="AA24" s="18">
        <v>405392.71845599997</v>
      </c>
      <c r="AB24" s="18">
        <v>410338.326334065</v>
      </c>
      <c r="AC24" s="18">
        <v>5336.1378232732304</v>
      </c>
      <c r="AD24" s="18">
        <v>-1254.0929511203401</v>
      </c>
      <c r="AE24" s="18">
        <v>-96437240</v>
      </c>
      <c r="AF24" s="18"/>
      <c r="AG24" s="18"/>
    </row>
    <row r="25" spans="1:33">
      <c r="A25" s="18" t="s">
        <v>649</v>
      </c>
      <c r="B25" s="18" t="s">
        <v>664</v>
      </c>
      <c r="C25" s="18" t="s">
        <v>344</v>
      </c>
      <c r="D25" s="18">
        <v>250433.80300000001</v>
      </c>
      <c r="E25" s="18">
        <v>25463</v>
      </c>
      <c r="F25" s="18">
        <v>275896.80300000001</v>
      </c>
      <c r="G25" s="18">
        <v>57539</v>
      </c>
      <c r="H25" s="18">
        <v>165824</v>
      </c>
      <c r="I25" s="18">
        <v>1675</v>
      </c>
      <c r="J25" s="18">
        <v>0</v>
      </c>
      <c r="K25" s="18">
        <v>6444</v>
      </c>
      <c r="L25" s="18">
        <v>114</v>
      </c>
      <c r="M25" s="18">
        <v>26188</v>
      </c>
      <c r="N25" s="18">
        <v>25463</v>
      </c>
      <c r="O25" s="18">
        <v>1030</v>
      </c>
      <c r="P25" s="18">
        <v>83161.116699999999</v>
      </c>
      <c r="Q25" s="18">
        <v>147851.54999999999</v>
      </c>
      <c r="R25" s="18">
        <v>-23232.2</v>
      </c>
      <c r="S25" s="18">
        <v>17191.59</v>
      </c>
      <c r="T25" s="18">
        <v>224972.05669999999</v>
      </c>
      <c r="U25" s="18">
        <v>275896.80300000001</v>
      </c>
      <c r="V25" s="18">
        <v>234512.28255</v>
      </c>
      <c r="W25" s="18">
        <v>-9540.2258500000207</v>
      </c>
      <c r="X25" s="18">
        <v>-6678.1580950000098</v>
      </c>
      <c r="Y25" s="18">
        <v>0.97599999999999998</v>
      </c>
      <c r="Z25" s="18">
        <v>85268</v>
      </c>
      <c r="AA25" s="18">
        <v>269275.27972799999</v>
      </c>
      <c r="AB25" s="18">
        <v>272560.31639531598</v>
      </c>
      <c r="AC25" s="18">
        <v>3196.5135384354799</v>
      </c>
      <c r="AD25" s="18">
        <v>-3393.7172359581</v>
      </c>
      <c r="AE25" s="18">
        <v>-289375481</v>
      </c>
      <c r="AF25" s="18"/>
      <c r="AG25" s="18"/>
    </row>
    <row r="26" spans="1:33">
      <c r="A26" s="18" t="s">
        <v>649</v>
      </c>
      <c r="B26" s="18" t="s">
        <v>665</v>
      </c>
      <c r="C26" s="18" t="s">
        <v>345</v>
      </c>
      <c r="D26" s="18">
        <v>4062424.63</v>
      </c>
      <c r="E26" s="18">
        <v>341311</v>
      </c>
      <c r="F26" s="18">
        <v>4403735.63</v>
      </c>
      <c r="G26" s="18">
        <v>969318</v>
      </c>
      <c r="H26" s="18">
        <v>2474740</v>
      </c>
      <c r="I26" s="18">
        <v>224381</v>
      </c>
      <c r="J26" s="18">
        <v>0</v>
      </c>
      <c r="K26" s="18">
        <v>116865</v>
      </c>
      <c r="L26" s="18">
        <v>231535</v>
      </c>
      <c r="M26" s="18">
        <v>148222</v>
      </c>
      <c r="N26" s="18">
        <v>341311</v>
      </c>
      <c r="O26" s="18">
        <v>17271</v>
      </c>
      <c r="P26" s="18">
        <v>1400955.3054</v>
      </c>
      <c r="Q26" s="18">
        <v>2393588.1</v>
      </c>
      <c r="R26" s="18">
        <v>-337473.8</v>
      </c>
      <c r="S26" s="18">
        <v>264916.61</v>
      </c>
      <c r="T26" s="18">
        <v>3721986.2154000001</v>
      </c>
      <c r="U26" s="18">
        <v>4403735.63</v>
      </c>
      <c r="V26" s="18">
        <v>3743175.2855000002</v>
      </c>
      <c r="W26" s="18">
        <v>-21189.070099999699</v>
      </c>
      <c r="X26" s="18">
        <v>-14832.3490699998</v>
      </c>
      <c r="Y26" s="18">
        <v>0.997</v>
      </c>
      <c r="Z26" s="18">
        <v>988786</v>
      </c>
      <c r="AA26" s="18">
        <v>4390524.4231099999</v>
      </c>
      <c r="AB26" s="18">
        <v>4444086.8360178303</v>
      </c>
      <c r="AC26" s="18">
        <v>4494.4880247271203</v>
      </c>
      <c r="AD26" s="18">
        <v>-2095.74274966645</v>
      </c>
      <c r="AE26" s="18">
        <v>-2072241090</v>
      </c>
      <c r="AF26" s="18"/>
      <c r="AG26" s="18"/>
    </row>
    <row r="27" spans="1:33">
      <c r="A27" s="18" t="s">
        <v>649</v>
      </c>
      <c r="B27" s="18" t="s">
        <v>666</v>
      </c>
      <c r="C27" s="18" t="s">
        <v>346</v>
      </c>
      <c r="D27" s="18">
        <v>168968.78599999999</v>
      </c>
      <c r="E27" s="18">
        <v>17427</v>
      </c>
      <c r="F27" s="18">
        <v>186395.78599999999</v>
      </c>
      <c r="G27" s="18">
        <v>72284</v>
      </c>
      <c r="H27" s="18">
        <v>72094</v>
      </c>
      <c r="I27" s="18">
        <v>5275</v>
      </c>
      <c r="J27" s="18">
        <v>0</v>
      </c>
      <c r="K27" s="18">
        <v>7739</v>
      </c>
      <c r="L27" s="18">
        <v>79</v>
      </c>
      <c r="M27" s="18">
        <v>10850</v>
      </c>
      <c r="N27" s="18">
        <v>17427</v>
      </c>
      <c r="O27" s="18">
        <v>246</v>
      </c>
      <c r="P27" s="18">
        <v>104472.0652</v>
      </c>
      <c r="Q27" s="18">
        <v>72341.8</v>
      </c>
      <c r="R27" s="18">
        <v>-9498.75</v>
      </c>
      <c r="S27" s="18">
        <v>12968.45</v>
      </c>
      <c r="T27" s="18">
        <v>180283.56520000001</v>
      </c>
      <c r="U27" s="18">
        <v>186395.78599999999</v>
      </c>
      <c r="V27" s="18">
        <v>158436.41810000001</v>
      </c>
      <c r="W27" s="18">
        <v>21847.147099999998</v>
      </c>
      <c r="X27" s="18">
        <v>15293.00297</v>
      </c>
      <c r="Y27" s="18">
        <v>1.0820000000000001</v>
      </c>
      <c r="Z27" s="18">
        <v>56086</v>
      </c>
      <c r="AA27" s="18">
        <v>201680.240452</v>
      </c>
      <c r="AB27" s="18">
        <v>204140.64820137501</v>
      </c>
      <c r="AC27" s="18">
        <v>3639.7790571867399</v>
      </c>
      <c r="AD27" s="18">
        <v>-2950.4517172068399</v>
      </c>
      <c r="AE27" s="18">
        <v>-165479035</v>
      </c>
      <c r="AF27" s="18"/>
      <c r="AG27" s="18"/>
    </row>
    <row r="28" spans="1:33">
      <c r="A28" s="18" t="s">
        <v>649</v>
      </c>
      <c r="B28" s="18" t="s">
        <v>667</v>
      </c>
      <c r="C28" s="18" t="s">
        <v>347</v>
      </c>
      <c r="D28" s="18">
        <v>781814.37300000002</v>
      </c>
      <c r="E28" s="18">
        <v>60105</v>
      </c>
      <c r="F28" s="18">
        <v>841919.37300000002</v>
      </c>
      <c r="G28" s="18">
        <v>219452</v>
      </c>
      <c r="H28" s="18">
        <v>400365</v>
      </c>
      <c r="I28" s="18">
        <v>253232</v>
      </c>
      <c r="J28" s="18">
        <v>0</v>
      </c>
      <c r="K28" s="18">
        <v>27616</v>
      </c>
      <c r="L28" s="18">
        <v>244924</v>
      </c>
      <c r="M28" s="18">
        <v>35459</v>
      </c>
      <c r="N28" s="18">
        <v>60105</v>
      </c>
      <c r="O28" s="18">
        <v>908</v>
      </c>
      <c r="P28" s="18">
        <v>317173.97560000001</v>
      </c>
      <c r="Q28" s="18">
        <v>579031.05000000005</v>
      </c>
      <c r="R28" s="18">
        <v>-239097.35</v>
      </c>
      <c r="S28" s="18">
        <v>45061.22</v>
      </c>
      <c r="T28" s="18">
        <v>702168.89560000005</v>
      </c>
      <c r="U28" s="18">
        <v>841919.37300000002</v>
      </c>
      <c r="V28" s="18">
        <v>715631.46704999998</v>
      </c>
      <c r="W28" s="18">
        <v>-13462.571449999999</v>
      </c>
      <c r="X28" s="18">
        <v>-9423.8000150000298</v>
      </c>
      <c r="Y28" s="18">
        <v>0.98899999999999999</v>
      </c>
      <c r="Z28" s="18">
        <v>102492</v>
      </c>
      <c r="AA28" s="18">
        <v>832658.25989700004</v>
      </c>
      <c r="AB28" s="18">
        <v>842816.314204355</v>
      </c>
      <c r="AC28" s="18">
        <v>8223.2400012133203</v>
      </c>
      <c r="AD28" s="18">
        <v>1633.00922681974</v>
      </c>
      <c r="AE28" s="18">
        <v>167370382</v>
      </c>
      <c r="AF28" s="18"/>
      <c r="AG28" s="18"/>
    </row>
    <row r="29" spans="1:33">
      <c r="A29" s="18" t="s">
        <v>649</v>
      </c>
      <c r="B29" s="18" t="s">
        <v>668</v>
      </c>
      <c r="C29" s="18" t="s">
        <v>348</v>
      </c>
      <c r="D29" s="18">
        <v>298314.80900000001</v>
      </c>
      <c r="E29" s="18">
        <v>23918</v>
      </c>
      <c r="F29" s="18">
        <v>322232.80900000001</v>
      </c>
      <c r="G29" s="18">
        <v>87098</v>
      </c>
      <c r="H29" s="18">
        <v>90376</v>
      </c>
      <c r="I29" s="18">
        <v>15854</v>
      </c>
      <c r="J29" s="18">
        <v>13767</v>
      </c>
      <c r="K29" s="18">
        <v>0</v>
      </c>
      <c r="L29" s="18">
        <v>9242</v>
      </c>
      <c r="M29" s="18">
        <v>0</v>
      </c>
      <c r="N29" s="18">
        <v>23918</v>
      </c>
      <c r="O29" s="18">
        <v>8</v>
      </c>
      <c r="P29" s="18">
        <v>125882.73940000001</v>
      </c>
      <c r="Q29" s="18">
        <v>101997.45</v>
      </c>
      <c r="R29" s="18">
        <v>-7862.5</v>
      </c>
      <c r="S29" s="18">
        <v>20330.3</v>
      </c>
      <c r="T29" s="18">
        <v>240347.98939999999</v>
      </c>
      <c r="U29" s="18">
        <v>322232.80900000001</v>
      </c>
      <c r="V29" s="18">
        <v>273897.88764999999</v>
      </c>
      <c r="W29" s="18">
        <v>-33549.898249999998</v>
      </c>
      <c r="X29" s="18">
        <v>-23484.928775</v>
      </c>
      <c r="Y29" s="18">
        <v>0.92700000000000005</v>
      </c>
      <c r="Z29" s="18">
        <v>49180</v>
      </c>
      <c r="AA29" s="18">
        <v>298709.81394299999</v>
      </c>
      <c r="AB29" s="18">
        <v>302353.93861972902</v>
      </c>
      <c r="AC29" s="18">
        <v>6147.9044046305198</v>
      </c>
      <c r="AD29" s="18">
        <v>-442.326369763054</v>
      </c>
      <c r="AE29" s="18">
        <v>-21753611</v>
      </c>
      <c r="AF29" s="18"/>
      <c r="AG29" s="18"/>
    </row>
    <row r="30" spans="1:33">
      <c r="A30" s="18" t="s">
        <v>649</v>
      </c>
      <c r="B30" s="18" t="s">
        <v>669</v>
      </c>
      <c r="C30" s="18" t="s">
        <v>349</v>
      </c>
      <c r="D30" s="18">
        <v>365541.98499999999</v>
      </c>
      <c r="E30" s="18">
        <v>30345</v>
      </c>
      <c r="F30" s="18">
        <v>395886.98499999999</v>
      </c>
      <c r="G30" s="18">
        <v>102229</v>
      </c>
      <c r="H30" s="18">
        <v>174656</v>
      </c>
      <c r="I30" s="18">
        <v>163477</v>
      </c>
      <c r="J30" s="18">
        <v>0</v>
      </c>
      <c r="K30" s="18">
        <v>2680</v>
      </c>
      <c r="L30" s="18">
        <v>150036</v>
      </c>
      <c r="M30" s="18">
        <v>0</v>
      </c>
      <c r="N30" s="18">
        <v>30345</v>
      </c>
      <c r="O30" s="18">
        <v>8385</v>
      </c>
      <c r="P30" s="18">
        <v>147751.57370000001</v>
      </c>
      <c r="Q30" s="18">
        <v>289691.05</v>
      </c>
      <c r="R30" s="18">
        <v>-134657.85</v>
      </c>
      <c r="S30" s="18">
        <v>25793.25</v>
      </c>
      <c r="T30" s="18">
        <v>328578.02370000002</v>
      </c>
      <c r="U30" s="18">
        <v>395886.98499999999</v>
      </c>
      <c r="V30" s="18">
        <v>336503.93725000002</v>
      </c>
      <c r="W30" s="18">
        <v>-7925.9135499999402</v>
      </c>
      <c r="X30" s="18">
        <v>-5548.1394849999597</v>
      </c>
      <c r="Y30" s="18">
        <v>0.98599999999999999</v>
      </c>
      <c r="Z30" s="18">
        <v>76966</v>
      </c>
      <c r="AA30" s="18">
        <v>390344.56721000001</v>
      </c>
      <c r="AB30" s="18">
        <v>395106.59444646898</v>
      </c>
      <c r="AC30" s="18">
        <v>5133.52122296168</v>
      </c>
      <c r="AD30" s="18">
        <v>-1456.7095514318901</v>
      </c>
      <c r="AE30" s="18">
        <v>-112117107</v>
      </c>
      <c r="AF30" s="18"/>
      <c r="AG30" s="18"/>
    </row>
    <row r="31" spans="1:33">
      <c r="A31" s="18" t="s">
        <v>649</v>
      </c>
      <c r="B31" s="18" t="s">
        <v>670</v>
      </c>
      <c r="C31" s="18" t="s">
        <v>350</v>
      </c>
      <c r="D31" s="18">
        <v>280072.57799999998</v>
      </c>
      <c r="E31" s="18">
        <v>23751</v>
      </c>
      <c r="F31" s="18">
        <v>303823.57799999998</v>
      </c>
      <c r="G31" s="18">
        <v>107741</v>
      </c>
      <c r="H31" s="18">
        <v>116492</v>
      </c>
      <c r="I31" s="18">
        <v>136386</v>
      </c>
      <c r="J31" s="18">
        <v>0</v>
      </c>
      <c r="K31" s="18">
        <v>16298</v>
      </c>
      <c r="L31" s="18">
        <v>137607</v>
      </c>
      <c r="M31" s="18">
        <v>18079</v>
      </c>
      <c r="N31" s="18">
        <v>23751</v>
      </c>
      <c r="O31" s="18">
        <v>947</v>
      </c>
      <c r="P31" s="18">
        <v>155718.0673</v>
      </c>
      <c r="Q31" s="18">
        <v>228799.6</v>
      </c>
      <c r="R31" s="18">
        <v>-133138.04999999999</v>
      </c>
      <c r="S31" s="18">
        <v>17114.919999999998</v>
      </c>
      <c r="T31" s="18">
        <v>268494.53730000003</v>
      </c>
      <c r="U31" s="18">
        <v>303823.57799999998</v>
      </c>
      <c r="V31" s="18">
        <v>258250.04130000001</v>
      </c>
      <c r="W31" s="18">
        <v>10244.495999999999</v>
      </c>
      <c r="X31" s="18">
        <v>7171.1471999999903</v>
      </c>
      <c r="Y31" s="18">
        <v>1.024</v>
      </c>
      <c r="Z31" s="18">
        <v>50101</v>
      </c>
      <c r="AA31" s="18">
        <v>311115.343872</v>
      </c>
      <c r="AB31" s="18">
        <v>314910.81040504598</v>
      </c>
      <c r="AC31" s="18">
        <v>6285.5194587941496</v>
      </c>
      <c r="AD31" s="18">
        <v>-304.71131559942302</v>
      </c>
      <c r="AE31" s="18">
        <v>-15266342</v>
      </c>
      <c r="AF31" s="18"/>
      <c r="AG31" s="18"/>
    </row>
    <row r="32" spans="1:33">
      <c r="A32" s="18" t="s">
        <v>649</v>
      </c>
      <c r="B32" s="18" t="s">
        <v>671</v>
      </c>
      <c r="C32" s="18" t="s">
        <v>351</v>
      </c>
      <c r="D32" s="18">
        <v>154922.144</v>
      </c>
      <c r="E32" s="18">
        <v>15946</v>
      </c>
      <c r="F32" s="18">
        <v>170868.144</v>
      </c>
      <c r="G32" s="18">
        <v>58503</v>
      </c>
      <c r="H32" s="18">
        <v>38941</v>
      </c>
      <c r="I32" s="18">
        <v>11135</v>
      </c>
      <c r="J32" s="18">
        <v>0</v>
      </c>
      <c r="K32" s="18">
        <v>6936</v>
      </c>
      <c r="L32" s="18">
        <v>1560</v>
      </c>
      <c r="M32" s="18">
        <v>0</v>
      </c>
      <c r="N32" s="18">
        <v>15946</v>
      </c>
      <c r="O32" s="18">
        <v>0</v>
      </c>
      <c r="P32" s="18">
        <v>84554.385899999994</v>
      </c>
      <c r="Q32" s="18">
        <v>48460.2</v>
      </c>
      <c r="R32" s="18">
        <v>-1326</v>
      </c>
      <c r="S32" s="18">
        <v>13554.1</v>
      </c>
      <c r="T32" s="18">
        <v>145242.68590000001</v>
      </c>
      <c r="U32" s="18">
        <v>170868.144</v>
      </c>
      <c r="V32" s="18">
        <v>145237.92240000001</v>
      </c>
      <c r="W32" s="18">
        <v>4.7635000000009304</v>
      </c>
      <c r="X32" s="18">
        <v>3.3344500000006501</v>
      </c>
      <c r="Y32" s="18">
        <v>1</v>
      </c>
      <c r="Z32" s="18">
        <v>32560</v>
      </c>
      <c r="AA32" s="18">
        <v>170868.144</v>
      </c>
      <c r="AB32" s="18">
        <v>172952.65810349799</v>
      </c>
      <c r="AC32" s="18">
        <v>5311.8138238174897</v>
      </c>
      <c r="AD32" s="18">
        <v>-1278.4169505760799</v>
      </c>
      <c r="AE32" s="18">
        <v>-41625256</v>
      </c>
      <c r="AF32" s="18"/>
      <c r="AG32" s="18"/>
    </row>
    <row r="33" spans="1:33">
      <c r="A33" s="18" t="s">
        <v>649</v>
      </c>
      <c r="B33" s="18" t="s">
        <v>672</v>
      </c>
      <c r="C33" s="18" t="s">
        <v>352</v>
      </c>
      <c r="D33" s="18">
        <v>196847.90700000001</v>
      </c>
      <c r="E33" s="18">
        <v>13370</v>
      </c>
      <c r="F33" s="18">
        <v>210217.90700000001</v>
      </c>
      <c r="G33" s="18">
        <v>60745</v>
      </c>
      <c r="H33" s="18">
        <v>100073</v>
      </c>
      <c r="I33" s="18">
        <v>2330</v>
      </c>
      <c r="J33" s="18">
        <v>0</v>
      </c>
      <c r="K33" s="18">
        <v>7581</v>
      </c>
      <c r="L33" s="18">
        <v>636</v>
      </c>
      <c r="M33" s="18">
        <v>0</v>
      </c>
      <c r="N33" s="18">
        <v>13370</v>
      </c>
      <c r="O33" s="18">
        <v>367</v>
      </c>
      <c r="P33" s="18">
        <v>87794.748500000002</v>
      </c>
      <c r="Q33" s="18">
        <v>93486.399999999994</v>
      </c>
      <c r="R33" s="18">
        <v>-852.55</v>
      </c>
      <c r="S33" s="18">
        <v>11364.5</v>
      </c>
      <c r="T33" s="18">
        <v>191793.09849999999</v>
      </c>
      <c r="U33" s="18">
        <v>210217.90700000001</v>
      </c>
      <c r="V33" s="18">
        <v>178685.22094999999</v>
      </c>
      <c r="W33" s="18">
        <v>13107.877549999999</v>
      </c>
      <c r="X33" s="18">
        <v>9175.5142850000193</v>
      </c>
      <c r="Y33" s="18">
        <v>1.044</v>
      </c>
      <c r="Z33" s="18">
        <v>34999</v>
      </c>
      <c r="AA33" s="18">
        <v>219467.49490799999</v>
      </c>
      <c r="AB33" s="18">
        <v>222144.899119724</v>
      </c>
      <c r="AC33" s="18">
        <v>6347.1784656625496</v>
      </c>
      <c r="AD33" s="18">
        <v>-243.05230873102499</v>
      </c>
      <c r="AE33" s="18">
        <v>-8506588</v>
      </c>
      <c r="AF33" s="18"/>
      <c r="AG33" s="18"/>
    </row>
    <row r="34" spans="1:33">
      <c r="A34" s="18" t="s">
        <v>649</v>
      </c>
      <c r="B34" s="18" t="s">
        <v>673</v>
      </c>
      <c r="C34" s="18" t="s">
        <v>353</v>
      </c>
      <c r="D34" s="18">
        <v>46872.733999999997</v>
      </c>
      <c r="E34" s="18">
        <v>2048</v>
      </c>
      <c r="F34" s="18">
        <v>48920.733999999997</v>
      </c>
      <c r="G34" s="18">
        <v>1824</v>
      </c>
      <c r="H34" s="18">
        <v>42116</v>
      </c>
      <c r="I34" s="18">
        <v>0</v>
      </c>
      <c r="J34" s="18">
        <v>0</v>
      </c>
      <c r="K34" s="18">
        <v>727</v>
      </c>
      <c r="L34" s="18">
        <v>0</v>
      </c>
      <c r="M34" s="18">
        <v>0</v>
      </c>
      <c r="N34" s="18">
        <v>2048</v>
      </c>
      <c r="O34" s="18">
        <v>0</v>
      </c>
      <c r="P34" s="18">
        <v>2636.2271999999998</v>
      </c>
      <c r="Q34" s="18">
        <v>36416.550000000003</v>
      </c>
      <c r="R34" s="18">
        <v>0</v>
      </c>
      <c r="S34" s="18">
        <v>1740.8</v>
      </c>
      <c r="T34" s="18">
        <v>40793.5772</v>
      </c>
      <c r="U34" s="18">
        <v>48920.733999999997</v>
      </c>
      <c r="V34" s="18">
        <v>41582.623899999999</v>
      </c>
      <c r="W34" s="18">
        <v>-789.04669999999896</v>
      </c>
      <c r="X34" s="18">
        <v>-552.33268999999905</v>
      </c>
      <c r="Y34" s="18">
        <v>0.98899999999999999</v>
      </c>
      <c r="Z34" s="18">
        <v>11816</v>
      </c>
      <c r="AA34" s="18">
        <v>48382.605925999997</v>
      </c>
      <c r="AB34" s="18">
        <v>48972.851843440898</v>
      </c>
      <c r="AC34" s="18">
        <v>4144.6218554029201</v>
      </c>
      <c r="AD34" s="18">
        <v>-2445.6089189906502</v>
      </c>
      <c r="AE34" s="18">
        <v>-28897315</v>
      </c>
      <c r="AF34" s="18"/>
      <c r="AG34" s="18"/>
    </row>
    <row r="35" spans="1:33">
      <c r="A35" s="18" t="s">
        <v>649</v>
      </c>
      <c r="B35" s="18" t="s">
        <v>674</v>
      </c>
      <c r="C35" s="18" t="s">
        <v>354</v>
      </c>
      <c r="D35" s="18">
        <v>229087.769</v>
      </c>
      <c r="E35" s="18">
        <v>20347</v>
      </c>
      <c r="F35" s="18">
        <v>249434.769</v>
      </c>
      <c r="G35" s="18">
        <v>90180</v>
      </c>
      <c r="H35" s="18">
        <v>94984</v>
      </c>
      <c r="I35" s="18">
        <v>96072</v>
      </c>
      <c r="J35" s="18">
        <v>0</v>
      </c>
      <c r="K35" s="18">
        <v>13227</v>
      </c>
      <c r="L35" s="18">
        <v>93119</v>
      </c>
      <c r="M35" s="18">
        <v>36980</v>
      </c>
      <c r="N35" s="18">
        <v>20347</v>
      </c>
      <c r="O35" s="18">
        <v>240</v>
      </c>
      <c r="P35" s="18">
        <v>130337.15399999999</v>
      </c>
      <c r="Q35" s="18">
        <v>173640.55</v>
      </c>
      <c r="R35" s="18">
        <v>-110788.15</v>
      </c>
      <c r="S35" s="18">
        <v>11008.35</v>
      </c>
      <c r="T35" s="18">
        <v>204197.90400000001</v>
      </c>
      <c r="U35" s="18">
        <v>249434.769</v>
      </c>
      <c r="V35" s="18">
        <v>212019.55364999999</v>
      </c>
      <c r="W35" s="18">
        <v>-7821.6496499999503</v>
      </c>
      <c r="X35" s="18">
        <v>-5475.1547549999596</v>
      </c>
      <c r="Y35" s="18">
        <v>0.97799999999999998</v>
      </c>
      <c r="Z35" s="18">
        <v>46578</v>
      </c>
      <c r="AA35" s="18">
        <v>243947.20408200001</v>
      </c>
      <c r="AB35" s="18">
        <v>246923.24967782301</v>
      </c>
      <c r="AC35" s="18">
        <v>5301.2849344717097</v>
      </c>
      <c r="AD35" s="18">
        <v>-1288.9458399218599</v>
      </c>
      <c r="AE35" s="18">
        <v>-60036519</v>
      </c>
      <c r="AF35" s="18"/>
      <c r="AG35" s="18"/>
    </row>
    <row r="36" spans="1:33">
      <c r="A36" s="18" t="s">
        <v>649</v>
      </c>
      <c r="B36" s="18" t="s">
        <v>675</v>
      </c>
      <c r="C36" s="18" t="s">
        <v>355</v>
      </c>
      <c r="D36" s="18">
        <v>276468.02799999999</v>
      </c>
      <c r="E36" s="18">
        <v>8137</v>
      </c>
      <c r="F36" s="18">
        <v>284605.02799999999</v>
      </c>
      <c r="G36" s="18">
        <v>104197</v>
      </c>
      <c r="H36" s="18">
        <v>103309</v>
      </c>
      <c r="I36" s="18">
        <v>119694</v>
      </c>
      <c r="J36" s="18">
        <v>0</v>
      </c>
      <c r="K36" s="18">
        <v>3251</v>
      </c>
      <c r="L36" s="18">
        <v>109326</v>
      </c>
      <c r="M36" s="18">
        <v>16874</v>
      </c>
      <c r="N36" s="18">
        <v>8137</v>
      </c>
      <c r="O36" s="18">
        <v>4625</v>
      </c>
      <c r="P36" s="18">
        <v>150595.9241</v>
      </c>
      <c r="Q36" s="18">
        <v>192315.9</v>
      </c>
      <c r="R36" s="18">
        <v>-111201.25</v>
      </c>
      <c r="S36" s="18">
        <v>4047.87</v>
      </c>
      <c r="T36" s="18">
        <v>235758.44409999999</v>
      </c>
      <c r="U36" s="18">
        <v>284605.02799999999</v>
      </c>
      <c r="V36" s="18">
        <v>241914.2738</v>
      </c>
      <c r="W36" s="18">
        <v>-6155.8297000000302</v>
      </c>
      <c r="X36" s="18">
        <v>-4309.08079000002</v>
      </c>
      <c r="Y36" s="18">
        <v>0.98499999999999999</v>
      </c>
      <c r="Z36" s="18">
        <v>49271</v>
      </c>
      <c r="AA36" s="18">
        <v>280335.95257999998</v>
      </c>
      <c r="AB36" s="18">
        <v>283755.92445533298</v>
      </c>
      <c r="AC36" s="18">
        <v>5759.0859624390296</v>
      </c>
      <c r="AD36" s="18">
        <v>-831.14481195454698</v>
      </c>
      <c r="AE36" s="18">
        <v>-40951336</v>
      </c>
      <c r="AF36" s="18"/>
      <c r="AG36" s="18"/>
    </row>
    <row r="37" spans="1:33">
      <c r="A37" s="18" t="s">
        <v>676</v>
      </c>
      <c r="B37" s="18" t="s">
        <v>677</v>
      </c>
      <c r="C37" s="18" t="s">
        <v>357</v>
      </c>
      <c r="D37" s="18">
        <v>278646.64500000002</v>
      </c>
      <c r="E37" s="18">
        <v>18874</v>
      </c>
      <c r="F37" s="18">
        <v>297520.64500000002</v>
      </c>
      <c r="G37" s="18">
        <v>153920</v>
      </c>
      <c r="H37" s="18">
        <v>65603</v>
      </c>
      <c r="I37" s="18">
        <v>2100</v>
      </c>
      <c r="J37" s="18">
        <v>0</v>
      </c>
      <c r="K37" s="18">
        <v>12260</v>
      </c>
      <c r="L37" s="18">
        <v>19</v>
      </c>
      <c r="M37" s="18">
        <v>12383</v>
      </c>
      <c r="N37" s="18">
        <v>18874</v>
      </c>
      <c r="O37" s="18">
        <v>1601</v>
      </c>
      <c r="P37" s="18">
        <v>222460.576</v>
      </c>
      <c r="Q37" s="18">
        <v>67968.55</v>
      </c>
      <c r="R37" s="18">
        <v>-11902.55</v>
      </c>
      <c r="S37" s="18">
        <v>13937.79</v>
      </c>
      <c r="T37" s="18">
        <v>292464.36599999998</v>
      </c>
      <c r="U37" s="18">
        <v>297520.64500000002</v>
      </c>
      <c r="V37" s="18">
        <v>252892.54824999999</v>
      </c>
      <c r="W37" s="18">
        <v>39571.817750000002</v>
      </c>
      <c r="X37" s="18">
        <v>27700.272424999999</v>
      </c>
      <c r="Y37" s="18">
        <v>1.093</v>
      </c>
      <c r="Z37" s="18">
        <v>48348</v>
      </c>
      <c r="AA37" s="18">
        <v>325190.064985</v>
      </c>
      <c r="AB37" s="18">
        <v>329157.23675212899</v>
      </c>
      <c r="AC37" s="18">
        <v>6808.08382460761</v>
      </c>
      <c r="AD37" s="18">
        <v>217.85305021403701</v>
      </c>
      <c r="AE37" s="18">
        <v>10532759</v>
      </c>
      <c r="AF37" s="18"/>
      <c r="AG37" s="18"/>
    </row>
    <row r="38" spans="1:33">
      <c r="A38" s="18" t="s">
        <v>676</v>
      </c>
      <c r="B38" s="18" t="s">
        <v>678</v>
      </c>
      <c r="C38" s="18" t="s">
        <v>358</v>
      </c>
      <c r="D38" s="18">
        <v>87651.834000000003</v>
      </c>
      <c r="E38" s="18">
        <v>7106</v>
      </c>
      <c r="F38" s="18">
        <v>94757.834000000003</v>
      </c>
      <c r="G38" s="18">
        <v>34057</v>
      </c>
      <c r="H38" s="18">
        <v>16877</v>
      </c>
      <c r="I38" s="18">
        <v>600</v>
      </c>
      <c r="J38" s="18">
        <v>0</v>
      </c>
      <c r="K38" s="18">
        <v>4162</v>
      </c>
      <c r="L38" s="18">
        <v>920</v>
      </c>
      <c r="M38" s="18">
        <v>0</v>
      </c>
      <c r="N38" s="18">
        <v>7106</v>
      </c>
      <c r="O38" s="18">
        <v>0</v>
      </c>
      <c r="P38" s="18">
        <v>49222.5821</v>
      </c>
      <c r="Q38" s="18">
        <v>18393.150000000001</v>
      </c>
      <c r="R38" s="18">
        <v>-782</v>
      </c>
      <c r="S38" s="18">
        <v>6040.1</v>
      </c>
      <c r="T38" s="18">
        <v>72873.8321</v>
      </c>
      <c r="U38" s="18">
        <v>94757.834000000003</v>
      </c>
      <c r="V38" s="18">
        <v>80544.158899999995</v>
      </c>
      <c r="W38" s="18">
        <v>-7670.3267999999998</v>
      </c>
      <c r="X38" s="18">
        <v>-5369.22876</v>
      </c>
      <c r="Y38" s="18">
        <v>0.94299999999999995</v>
      </c>
      <c r="Z38" s="18">
        <v>14356</v>
      </c>
      <c r="AA38" s="18">
        <v>89356.637461999999</v>
      </c>
      <c r="AB38" s="18">
        <v>90446.748038905804</v>
      </c>
      <c r="AC38" s="18">
        <v>6300.2750096758</v>
      </c>
      <c r="AD38" s="18">
        <v>-289.955764717779</v>
      </c>
      <c r="AE38" s="18">
        <v>-4162605</v>
      </c>
      <c r="AF38" s="18"/>
      <c r="AG38" s="18"/>
    </row>
    <row r="39" spans="1:33">
      <c r="A39" s="18" t="s">
        <v>676</v>
      </c>
      <c r="B39" s="18" t="s">
        <v>679</v>
      </c>
      <c r="C39" s="18" t="s">
        <v>359</v>
      </c>
      <c r="D39" s="18">
        <v>114161.871</v>
      </c>
      <c r="E39" s="18">
        <v>8440</v>
      </c>
      <c r="F39" s="18">
        <v>122601.871</v>
      </c>
      <c r="G39" s="18">
        <v>77371</v>
      </c>
      <c r="H39" s="18">
        <v>15682</v>
      </c>
      <c r="I39" s="18">
        <v>7346</v>
      </c>
      <c r="J39" s="18">
        <v>0</v>
      </c>
      <c r="K39" s="18">
        <v>5199</v>
      </c>
      <c r="L39" s="18">
        <v>9752</v>
      </c>
      <c r="M39" s="18">
        <v>20148</v>
      </c>
      <c r="N39" s="18">
        <v>8440</v>
      </c>
      <c r="O39" s="18">
        <v>2</v>
      </c>
      <c r="P39" s="18">
        <v>111824.3063</v>
      </c>
      <c r="Q39" s="18">
        <v>23992.95</v>
      </c>
      <c r="R39" s="18">
        <v>-25416.7</v>
      </c>
      <c r="S39" s="18">
        <v>3748.84</v>
      </c>
      <c r="T39" s="18">
        <v>114149.39629999999</v>
      </c>
      <c r="U39" s="18">
        <v>122601.871</v>
      </c>
      <c r="V39" s="18">
        <v>104211.59035</v>
      </c>
      <c r="W39" s="18">
        <v>9937.8059500000109</v>
      </c>
      <c r="X39" s="18">
        <v>6956.4641650000103</v>
      </c>
      <c r="Y39" s="18">
        <v>1.0569999999999999</v>
      </c>
      <c r="Z39" s="18">
        <v>22977</v>
      </c>
      <c r="AA39" s="18">
        <v>129590.177647</v>
      </c>
      <c r="AB39" s="18">
        <v>131171.11922368099</v>
      </c>
      <c r="AC39" s="18">
        <v>5708.8009411011499</v>
      </c>
      <c r="AD39" s="18">
        <v>-881.42983329242998</v>
      </c>
      <c r="AE39" s="18">
        <v>-20252613</v>
      </c>
      <c r="AF39" s="18"/>
      <c r="AG39" s="18"/>
    </row>
    <row r="40" spans="1:33">
      <c r="A40" s="18" t="s">
        <v>676</v>
      </c>
      <c r="B40" s="18" t="s">
        <v>680</v>
      </c>
      <c r="C40" s="18" t="s">
        <v>360</v>
      </c>
      <c r="D40" s="18">
        <v>85788.729000000007</v>
      </c>
      <c r="E40" s="18">
        <v>5690</v>
      </c>
      <c r="F40" s="18">
        <v>91478.729000000007</v>
      </c>
      <c r="G40" s="18">
        <v>20999</v>
      </c>
      <c r="H40" s="18">
        <v>57570</v>
      </c>
      <c r="I40" s="18">
        <v>1160</v>
      </c>
      <c r="J40" s="18">
        <v>0</v>
      </c>
      <c r="K40" s="18">
        <v>2861</v>
      </c>
      <c r="L40" s="18">
        <v>10</v>
      </c>
      <c r="M40" s="18">
        <v>8287</v>
      </c>
      <c r="N40" s="18">
        <v>5690</v>
      </c>
      <c r="O40" s="18">
        <v>25</v>
      </c>
      <c r="P40" s="18">
        <v>30349.8547</v>
      </c>
      <c r="Q40" s="18">
        <v>52352.35</v>
      </c>
      <c r="R40" s="18">
        <v>-7073.7</v>
      </c>
      <c r="S40" s="18">
        <v>3427.71</v>
      </c>
      <c r="T40" s="18">
        <v>79056.214699999997</v>
      </c>
      <c r="U40" s="18">
        <v>91478.729000000007</v>
      </c>
      <c r="V40" s="18">
        <v>77756.919649999996</v>
      </c>
      <c r="W40" s="18">
        <v>1299.2950499999999</v>
      </c>
      <c r="X40" s="18">
        <v>909.50653499999999</v>
      </c>
      <c r="Y40" s="18">
        <v>1.01</v>
      </c>
      <c r="Z40" s="18">
        <v>20795</v>
      </c>
      <c r="AA40" s="18">
        <v>92393.51629</v>
      </c>
      <c r="AB40" s="18">
        <v>93520.6754155667</v>
      </c>
      <c r="AC40" s="18">
        <v>4497.2673919483796</v>
      </c>
      <c r="AD40" s="18">
        <v>-2092.9633824451898</v>
      </c>
      <c r="AE40" s="18">
        <v>-43523174</v>
      </c>
      <c r="AF40" s="18"/>
      <c r="AG40" s="18"/>
    </row>
    <row r="41" spans="1:33">
      <c r="A41" s="18" t="s">
        <v>676</v>
      </c>
      <c r="B41" s="18" t="s">
        <v>681</v>
      </c>
      <c r="C41" s="18" t="s">
        <v>361</v>
      </c>
      <c r="D41" s="18">
        <v>146722.899</v>
      </c>
      <c r="E41" s="18">
        <v>8024</v>
      </c>
      <c r="F41" s="18">
        <v>154746.899</v>
      </c>
      <c r="G41" s="18">
        <v>87664</v>
      </c>
      <c r="H41" s="18">
        <v>15046</v>
      </c>
      <c r="I41" s="18">
        <v>1584</v>
      </c>
      <c r="J41" s="18">
        <v>0</v>
      </c>
      <c r="K41" s="18">
        <v>5894</v>
      </c>
      <c r="L41" s="18">
        <v>4499</v>
      </c>
      <c r="M41" s="18">
        <v>8842</v>
      </c>
      <c r="N41" s="18">
        <v>8024</v>
      </c>
      <c r="O41" s="18">
        <v>0</v>
      </c>
      <c r="P41" s="18">
        <v>126700.7792</v>
      </c>
      <c r="Q41" s="18">
        <v>19145.400000000001</v>
      </c>
      <c r="R41" s="18">
        <v>-11339.85</v>
      </c>
      <c r="S41" s="18">
        <v>5317.26</v>
      </c>
      <c r="T41" s="18">
        <v>139823.58919999999</v>
      </c>
      <c r="U41" s="18">
        <v>154746.899</v>
      </c>
      <c r="V41" s="18">
        <v>131534.86415000001</v>
      </c>
      <c r="W41" s="18">
        <v>8288.72505000001</v>
      </c>
      <c r="X41" s="18">
        <v>5802.1075350000101</v>
      </c>
      <c r="Y41" s="18">
        <v>1.0369999999999999</v>
      </c>
      <c r="Z41" s="18">
        <v>21138</v>
      </c>
      <c r="AA41" s="18">
        <v>160472.53426300001</v>
      </c>
      <c r="AB41" s="18">
        <v>162430.22662779299</v>
      </c>
      <c r="AC41" s="18">
        <v>7684.2760255366302</v>
      </c>
      <c r="AD41" s="18">
        <v>1094.0452511430601</v>
      </c>
      <c r="AE41" s="18">
        <v>23125929</v>
      </c>
      <c r="AF41" s="18"/>
      <c r="AG41" s="18"/>
    </row>
    <row r="42" spans="1:33">
      <c r="A42" s="18" t="s">
        <v>676</v>
      </c>
      <c r="B42" s="18" t="s">
        <v>682</v>
      </c>
      <c r="C42" s="18" t="s">
        <v>362</v>
      </c>
      <c r="D42" s="18">
        <v>1410433.382</v>
      </c>
      <c r="E42" s="18">
        <v>94735</v>
      </c>
      <c r="F42" s="18">
        <v>1505168.382</v>
      </c>
      <c r="G42" s="18">
        <v>569076</v>
      </c>
      <c r="H42" s="18">
        <v>491271</v>
      </c>
      <c r="I42" s="18">
        <v>717325</v>
      </c>
      <c r="J42" s="18">
        <v>24689</v>
      </c>
      <c r="K42" s="18">
        <v>14133</v>
      </c>
      <c r="L42" s="18">
        <v>723608</v>
      </c>
      <c r="M42" s="18">
        <v>84760</v>
      </c>
      <c r="N42" s="18">
        <v>94735</v>
      </c>
      <c r="O42" s="18">
        <v>3140</v>
      </c>
      <c r="P42" s="18">
        <v>822485.54280000005</v>
      </c>
      <c r="Q42" s="18">
        <v>1060305.3</v>
      </c>
      <c r="R42" s="18">
        <v>-689781.8</v>
      </c>
      <c r="S42" s="18">
        <v>66115.55</v>
      </c>
      <c r="T42" s="18">
        <v>1259124.5928</v>
      </c>
      <c r="U42" s="18">
        <v>1505168.382</v>
      </c>
      <c r="V42" s="18">
        <v>1279393.1247</v>
      </c>
      <c r="W42" s="18">
        <v>-20268.531899999602</v>
      </c>
      <c r="X42" s="18">
        <v>-14187.9723299997</v>
      </c>
      <c r="Y42" s="18">
        <v>0.99099999999999999</v>
      </c>
      <c r="Z42" s="18">
        <v>245460</v>
      </c>
      <c r="AA42" s="18">
        <v>1491621.866562</v>
      </c>
      <c r="AB42" s="18">
        <v>1509818.9789385099</v>
      </c>
      <c r="AC42" s="18">
        <v>6150.9776702457102</v>
      </c>
      <c r="AD42" s="18">
        <v>-439.253104147871</v>
      </c>
      <c r="AE42" s="18">
        <v>-107819067</v>
      </c>
      <c r="AF42" s="18"/>
      <c r="AG42" s="18"/>
    </row>
    <row r="43" spans="1:33">
      <c r="A43" s="18" t="s">
        <v>676</v>
      </c>
      <c r="B43" s="18" t="s">
        <v>683</v>
      </c>
      <c r="C43" s="18" t="s">
        <v>363</v>
      </c>
      <c r="D43" s="18">
        <v>44951.103999999999</v>
      </c>
      <c r="E43" s="18">
        <v>4725</v>
      </c>
      <c r="F43" s="18">
        <v>49676.103999999999</v>
      </c>
      <c r="G43" s="18">
        <v>31868</v>
      </c>
      <c r="H43" s="18">
        <v>5631</v>
      </c>
      <c r="I43" s="18">
        <v>356</v>
      </c>
      <c r="J43" s="18">
        <v>0</v>
      </c>
      <c r="K43" s="18">
        <v>2869</v>
      </c>
      <c r="L43" s="18">
        <v>256</v>
      </c>
      <c r="M43" s="18">
        <v>14288</v>
      </c>
      <c r="N43" s="18">
        <v>4725</v>
      </c>
      <c r="O43" s="18">
        <v>0</v>
      </c>
      <c r="P43" s="18">
        <v>46058.820399999997</v>
      </c>
      <c r="Q43" s="18">
        <v>7527.6</v>
      </c>
      <c r="R43" s="18">
        <v>-12362.4</v>
      </c>
      <c r="S43" s="18">
        <v>1587.29</v>
      </c>
      <c r="T43" s="18">
        <v>42811.310400000002</v>
      </c>
      <c r="U43" s="18">
        <v>49676.103999999999</v>
      </c>
      <c r="V43" s="18">
        <v>42224.688399999999</v>
      </c>
      <c r="W43" s="18">
        <v>586.62200000000303</v>
      </c>
      <c r="X43" s="18">
        <v>410.63540000000199</v>
      </c>
      <c r="Y43" s="18">
        <v>1.008</v>
      </c>
      <c r="Z43" s="18">
        <v>9544</v>
      </c>
      <c r="AA43" s="18">
        <v>50073.512832</v>
      </c>
      <c r="AB43" s="18">
        <v>50684.387049197401</v>
      </c>
      <c r="AC43" s="18">
        <v>5310.6021635789402</v>
      </c>
      <c r="AD43" s="18">
        <v>-1279.6286108146401</v>
      </c>
      <c r="AE43" s="18">
        <v>-12212775</v>
      </c>
      <c r="AF43" s="18"/>
      <c r="AG43" s="18"/>
    </row>
    <row r="44" spans="1:33">
      <c r="A44" s="18" t="s">
        <v>676</v>
      </c>
      <c r="B44" s="18" t="s">
        <v>684</v>
      </c>
      <c r="C44" s="18" t="s">
        <v>364</v>
      </c>
      <c r="D44" s="18">
        <v>119564.798</v>
      </c>
      <c r="E44" s="18">
        <v>6443</v>
      </c>
      <c r="F44" s="18">
        <v>126007.798</v>
      </c>
      <c r="G44" s="18">
        <v>69941</v>
      </c>
      <c r="H44" s="18">
        <v>22069</v>
      </c>
      <c r="I44" s="18">
        <v>60914</v>
      </c>
      <c r="J44" s="18">
        <v>0</v>
      </c>
      <c r="K44" s="18">
        <v>11732</v>
      </c>
      <c r="L44" s="18">
        <v>60538</v>
      </c>
      <c r="M44" s="18">
        <v>20917</v>
      </c>
      <c r="N44" s="18">
        <v>6443</v>
      </c>
      <c r="O44" s="18">
        <v>848</v>
      </c>
      <c r="P44" s="18">
        <v>101085.7273</v>
      </c>
      <c r="Q44" s="18">
        <v>80507.75</v>
      </c>
      <c r="R44" s="18">
        <v>-69957.55</v>
      </c>
      <c r="S44" s="18">
        <v>1920.66</v>
      </c>
      <c r="T44" s="18">
        <v>113556.5873</v>
      </c>
      <c r="U44" s="18">
        <v>126007.798</v>
      </c>
      <c r="V44" s="18">
        <v>107106.6283</v>
      </c>
      <c r="W44" s="18">
        <v>6449.9589999999998</v>
      </c>
      <c r="X44" s="18">
        <v>4514.9713000000002</v>
      </c>
      <c r="Y44" s="18">
        <v>1.036</v>
      </c>
      <c r="Z44" s="18">
        <v>22148</v>
      </c>
      <c r="AA44" s="18">
        <v>130544.07872799999</v>
      </c>
      <c r="AB44" s="18">
        <v>132136.65746658901</v>
      </c>
      <c r="AC44" s="18">
        <v>5966.0762807743004</v>
      </c>
      <c r="AD44" s="18">
        <v>-624.15449361927404</v>
      </c>
      <c r="AE44" s="18">
        <v>-13823774</v>
      </c>
      <c r="AF44" s="18"/>
      <c r="AG44" s="18"/>
    </row>
    <row r="45" spans="1:33">
      <c r="A45" s="18" t="s">
        <v>685</v>
      </c>
      <c r="B45" s="18" t="s">
        <v>686</v>
      </c>
      <c r="C45" s="18" t="s">
        <v>366</v>
      </c>
      <c r="D45" s="18">
        <v>633235.35199999996</v>
      </c>
      <c r="E45" s="18">
        <v>71027</v>
      </c>
      <c r="F45" s="18">
        <v>704262.35199999996</v>
      </c>
      <c r="G45" s="18">
        <v>398942</v>
      </c>
      <c r="H45" s="18">
        <v>60942</v>
      </c>
      <c r="I45" s="18">
        <v>14102</v>
      </c>
      <c r="J45" s="18">
        <v>0</v>
      </c>
      <c r="K45" s="18">
        <v>39254</v>
      </c>
      <c r="L45" s="18">
        <v>2341</v>
      </c>
      <c r="M45" s="18">
        <v>129741</v>
      </c>
      <c r="N45" s="18">
        <v>71027</v>
      </c>
      <c r="O45" s="18">
        <v>296</v>
      </c>
      <c r="P45" s="18">
        <v>576590.8726</v>
      </c>
      <c r="Q45" s="18">
        <v>97153.3</v>
      </c>
      <c r="R45" s="18">
        <v>-112521.3</v>
      </c>
      <c r="S45" s="18">
        <v>38316.980000000003</v>
      </c>
      <c r="T45" s="18">
        <v>599539.85259999998</v>
      </c>
      <c r="U45" s="18">
        <v>704262.35199999996</v>
      </c>
      <c r="V45" s="18">
        <v>598622.99919999996</v>
      </c>
      <c r="W45" s="18">
        <v>916.85340000002202</v>
      </c>
      <c r="X45" s="18">
        <v>641.79738000001498</v>
      </c>
      <c r="Y45" s="18">
        <v>1.0009999999999999</v>
      </c>
      <c r="Z45" s="18">
        <v>107469</v>
      </c>
      <c r="AA45" s="18">
        <v>704966.61435199995</v>
      </c>
      <c r="AB45" s="18">
        <v>713566.88831595005</v>
      </c>
      <c r="AC45" s="18">
        <v>6639.7462367375701</v>
      </c>
      <c r="AD45" s="18">
        <v>49.515462343992098</v>
      </c>
      <c r="AE45" s="18">
        <v>5321377</v>
      </c>
      <c r="AF45" s="18"/>
      <c r="AG45" s="18"/>
    </row>
    <row r="46" spans="1:33">
      <c r="A46" s="18" t="s">
        <v>685</v>
      </c>
      <c r="B46" s="18" t="s">
        <v>687</v>
      </c>
      <c r="C46" s="18" t="s">
        <v>367</v>
      </c>
      <c r="D46" s="18">
        <v>113135.07399999999</v>
      </c>
      <c r="E46" s="18">
        <v>6762</v>
      </c>
      <c r="F46" s="18">
        <v>119897.07399999999</v>
      </c>
      <c r="G46" s="18">
        <v>75607</v>
      </c>
      <c r="H46" s="18">
        <v>23298</v>
      </c>
      <c r="I46" s="18">
        <v>883</v>
      </c>
      <c r="J46" s="18">
        <v>0</v>
      </c>
      <c r="K46" s="18">
        <v>9110</v>
      </c>
      <c r="L46" s="18">
        <v>594</v>
      </c>
      <c r="M46" s="18">
        <v>20463</v>
      </c>
      <c r="N46" s="18">
        <v>6762</v>
      </c>
      <c r="O46" s="18">
        <v>97</v>
      </c>
      <c r="P46" s="18">
        <v>109274.7971</v>
      </c>
      <c r="Q46" s="18">
        <v>28297.35</v>
      </c>
      <c r="R46" s="18">
        <v>-17980.900000000001</v>
      </c>
      <c r="S46" s="18">
        <v>2268.9899999999998</v>
      </c>
      <c r="T46" s="18">
        <v>121860.2371</v>
      </c>
      <c r="U46" s="18">
        <v>119897.07399999999</v>
      </c>
      <c r="V46" s="18">
        <v>101912.5129</v>
      </c>
      <c r="W46" s="18">
        <v>19947.724200000001</v>
      </c>
      <c r="X46" s="18">
        <v>13963.406940000001</v>
      </c>
      <c r="Y46" s="18">
        <v>1.1160000000000001</v>
      </c>
      <c r="Z46" s="18">
        <v>15583</v>
      </c>
      <c r="AA46" s="18">
        <v>133805.13458400001</v>
      </c>
      <c r="AB46" s="18">
        <v>135437.49672963601</v>
      </c>
      <c r="AC46" s="18">
        <v>8691.3621722156404</v>
      </c>
      <c r="AD46" s="18">
        <v>2101.1313978220701</v>
      </c>
      <c r="AE46" s="18">
        <v>32741931</v>
      </c>
      <c r="AF46" s="18"/>
      <c r="AG46" s="18"/>
    </row>
    <row r="47" spans="1:33">
      <c r="A47" s="18" t="s">
        <v>685</v>
      </c>
      <c r="B47" s="18" t="s">
        <v>688</v>
      </c>
      <c r="C47" s="18" t="s">
        <v>368</v>
      </c>
      <c r="D47" s="18">
        <v>88467.441000000006</v>
      </c>
      <c r="E47" s="18">
        <v>3712</v>
      </c>
      <c r="F47" s="18">
        <v>92179.441000000006</v>
      </c>
      <c r="G47" s="18">
        <v>29679</v>
      </c>
      <c r="H47" s="18">
        <v>29225</v>
      </c>
      <c r="I47" s="18">
        <v>37226</v>
      </c>
      <c r="J47" s="18">
        <v>0</v>
      </c>
      <c r="K47" s="18">
        <v>5213</v>
      </c>
      <c r="L47" s="18">
        <v>37066</v>
      </c>
      <c r="M47" s="18">
        <v>4617</v>
      </c>
      <c r="N47" s="18">
        <v>3712</v>
      </c>
      <c r="O47" s="18">
        <v>753</v>
      </c>
      <c r="P47" s="18">
        <v>42895.058700000001</v>
      </c>
      <c r="Q47" s="18">
        <v>60914.400000000001</v>
      </c>
      <c r="R47" s="18">
        <v>-36070.6</v>
      </c>
      <c r="S47" s="18">
        <v>2370.31</v>
      </c>
      <c r="T47" s="18">
        <v>70109.168699999995</v>
      </c>
      <c r="U47" s="18">
        <v>92179.441000000006</v>
      </c>
      <c r="V47" s="18">
        <v>78352.524850000002</v>
      </c>
      <c r="W47" s="18">
        <v>-8243.3561499999905</v>
      </c>
      <c r="X47" s="18">
        <v>-5770.3493049999897</v>
      </c>
      <c r="Y47" s="18">
        <v>0.93700000000000006</v>
      </c>
      <c r="Z47" s="18">
        <v>11477</v>
      </c>
      <c r="AA47" s="18">
        <v>86372.136217000007</v>
      </c>
      <c r="AB47" s="18">
        <v>87425.837228076402</v>
      </c>
      <c r="AC47" s="18">
        <v>7617.4816788425896</v>
      </c>
      <c r="AD47" s="18">
        <v>1027.25090444901</v>
      </c>
      <c r="AE47" s="18">
        <v>11789759</v>
      </c>
      <c r="AF47" s="18"/>
      <c r="AG47" s="18"/>
    </row>
    <row r="48" spans="1:33">
      <c r="A48" s="18" t="s">
        <v>685</v>
      </c>
      <c r="B48" s="18" t="s">
        <v>689</v>
      </c>
      <c r="C48" s="18" t="s">
        <v>369</v>
      </c>
      <c r="D48" s="18">
        <v>320252.98100000003</v>
      </c>
      <c r="E48" s="18">
        <v>21250</v>
      </c>
      <c r="F48" s="18">
        <v>341502.98100000003</v>
      </c>
      <c r="G48" s="18">
        <v>158590</v>
      </c>
      <c r="H48" s="18">
        <v>35350</v>
      </c>
      <c r="I48" s="18">
        <v>13430</v>
      </c>
      <c r="J48" s="18">
        <v>0</v>
      </c>
      <c r="K48" s="18">
        <v>13077</v>
      </c>
      <c r="L48" s="18">
        <v>10119</v>
      </c>
      <c r="M48" s="18">
        <v>21876</v>
      </c>
      <c r="N48" s="18">
        <v>21250</v>
      </c>
      <c r="O48" s="18">
        <v>1348</v>
      </c>
      <c r="P48" s="18">
        <v>229210.12700000001</v>
      </c>
      <c r="Q48" s="18">
        <v>52578.45</v>
      </c>
      <c r="R48" s="18">
        <v>-28341.55</v>
      </c>
      <c r="S48" s="18">
        <v>14343.58</v>
      </c>
      <c r="T48" s="18">
        <v>267790.60700000002</v>
      </c>
      <c r="U48" s="18">
        <v>341502.98100000003</v>
      </c>
      <c r="V48" s="18">
        <v>290277.53385000001</v>
      </c>
      <c r="W48" s="18">
        <v>-22486.92685</v>
      </c>
      <c r="X48" s="18">
        <v>-15740.848795</v>
      </c>
      <c r="Y48" s="18">
        <v>0.95399999999999996</v>
      </c>
      <c r="Z48" s="18">
        <v>34261</v>
      </c>
      <c r="AA48" s="18">
        <v>325793.84387400001</v>
      </c>
      <c r="AB48" s="18">
        <v>329768.38147059298</v>
      </c>
      <c r="AC48" s="18">
        <v>9625.1826120251208</v>
      </c>
      <c r="AD48" s="18">
        <v>3034.95183763155</v>
      </c>
      <c r="AE48" s="18">
        <v>103980485</v>
      </c>
      <c r="AF48" s="18"/>
      <c r="AG48" s="18"/>
    </row>
    <row r="49" spans="1:33">
      <c r="A49" s="18" t="s">
        <v>685</v>
      </c>
      <c r="B49" s="18" t="s">
        <v>690</v>
      </c>
      <c r="C49" s="18" t="s">
        <v>370</v>
      </c>
      <c r="D49" s="18">
        <v>378234.64399999997</v>
      </c>
      <c r="E49" s="18">
        <v>21047</v>
      </c>
      <c r="F49" s="18">
        <v>399281.64399999997</v>
      </c>
      <c r="G49" s="18">
        <v>191924</v>
      </c>
      <c r="H49" s="18">
        <v>110880</v>
      </c>
      <c r="I49" s="18">
        <v>8222</v>
      </c>
      <c r="J49" s="18">
        <v>0</v>
      </c>
      <c r="K49" s="18">
        <v>15398</v>
      </c>
      <c r="L49" s="18">
        <v>2464</v>
      </c>
      <c r="M49" s="18">
        <v>20802</v>
      </c>
      <c r="N49" s="18">
        <v>21047</v>
      </c>
      <c r="O49" s="18">
        <v>0</v>
      </c>
      <c r="P49" s="18">
        <v>277387.75719999999</v>
      </c>
      <c r="Q49" s="18">
        <v>114325</v>
      </c>
      <c r="R49" s="18">
        <v>-19776.099999999999</v>
      </c>
      <c r="S49" s="18">
        <v>14353.61</v>
      </c>
      <c r="T49" s="18">
        <v>386290.2672</v>
      </c>
      <c r="U49" s="18">
        <v>399281.64399999997</v>
      </c>
      <c r="V49" s="18">
        <v>339389.39740000002</v>
      </c>
      <c r="W49" s="18">
        <v>46900.8698</v>
      </c>
      <c r="X49" s="18">
        <v>32830.60886</v>
      </c>
      <c r="Y49" s="18">
        <v>1.0820000000000001</v>
      </c>
      <c r="Z49" s="18">
        <v>58261</v>
      </c>
      <c r="AA49" s="18">
        <v>432022.73880799999</v>
      </c>
      <c r="AB49" s="18">
        <v>437293.22089433298</v>
      </c>
      <c r="AC49" s="18">
        <v>7505.7623606586303</v>
      </c>
      <c r="AD49" s="18">
        <v>915.53158626505797</v>
      </c>
      <c r="AE49" s="18">
        <v>53339786</v>
      </c>
      <c r="AF49" s="18"/>
      <c r="AG49" s="18"/>
    </row>
    <row r="50" spans="1:33">
      <c r="A50" s="18" t="s">
        <v>685</v>
      </c>
      <c r="B50" s="18" t="s">
        <v>691</v>
      </c>
      <c r="C50" s="18" t="s">
        <v>371</v>
      </c>
      <c r="D50" s="18">
        <v>75060.334000000003</v>
      </c>
      <c r="E50" s="18">
        <v>4714</v>
      </c>
      <c r="F50" s="18">
        <v>79774.334000000003</v>
      </c>
      <c r="G50" s="18">
        <v>28355</v>
      </c>
      <c r="H50" s="18">
        <v>12804</v>
      </c>
      <c r="I50" s="18">
        <v>574</v>
      </c>
      <c r="J50" s="18">
        <v>764</v>
      </c>
      <c r="K50" s="18">
        <v>4019</v>
      </c>
      <c r="L50" s="18">
        <v>405</v>
      </c>
      <c r="M50" s="18">
        <v>1</v>
      </c>
      <c r="N50" s="18">
        <v>4714</v>
      </c>
      <c r="O50" s="18">
        <v>0</v>
      </c>
      <c r="P50" s="18">
        <v>40981.481500000002</v>
      </c>
      <c r="Q50" s="18">
        <v>15436.85</v>
      </c>
      <c r="R50" s="18">
        <v>-345.1</v>
      </c>
      <c r="S50" s="18">
        <v>4006.73</v>
      </c>
      <c r="T50" s="18">
        <v>60079.961499999998</v>
      </c>
      <c r="U50" s="18">
        <v>79774.334000000003</v>
      </c>
      <c r="V50" s="18">
        <v>67808.183900000004</v>
      </c>
      <c r="W50" s="18">
        <v>-7728.2223999999997</v>
      </c>
      <c r="X50" s="18">
        <v>-5409.7556800000002</v>
      </c>
      <c r="Y50" s="18">
        <v>0.93200000000000005</v>
      </c>
      <c r="Z50" s="18">
        <v>12033</v>
      </c>
      <c r="AA50" s="18">
        <v>74349.679287999999</v>
      </c>
      <c r="AB50" s="18">
        <v>75256.711760163802</v>
      </c>
      <c r="AC50" s="18">
        <v>6254.1936142411496</v>
      </c>
      <c r="AD50" s="18">
        <v>-336.03716015242702</v>
      </c>
      <c r="AE50" s="18">
        <v>-4043535</v>
      </c>
      <c r="AF50" s="18"/>
      <c r="AG50" s="18"/>
    </row>
    <row r="51" spans="1:33">
      <c r="A51" s="18" t="s">
        <v>685</v>
      </c>
      <c r="B51" s="18" t="s">
        <v>692</v>
      </c>
      <c r="C51" s="18" t="s">
        <v>372</v>
      </c>
      <c r="D51" s="18">
        <v>190317.20699999999</v>
      </c>
      <c r="E51" s="18">
        <v>10191</v>
      </c>
      <c r="F51" s="18">
        <v>200508.20699999999</v>
      </c>
      <c r="G51" s="18">
        <v>69292</v>
      </c>
      <c r="H51" s="18">
        <v>60889</v>
      </c>
      <c r="I51" s="18">
        <v>27514</v>
      </c>
      <c r="J51" s="18">
        <v>99</v>
      </c>
      <c r="K51" s="18">
        <v>9313</v>
      </c>
      <c r="L51" s="18">
        <v>3516</v>
      </c>
      <c r="M51" s="18">
        <v>12702</v>
      </c>
      <c r="N51" s="18">
        <v>10191</v>
      </c>
      <c r="O51" s="18">
        <v>212</v>
      </c>
      <c r="P51" s="18">
        <v>100147.7276</v>
      </c>
      <c r="Q51" s="18">
        <v>83142.75</v>
      </c>
      <c r="R51" s="18">
        <v>-13965.5</v>
      </c>
      <c r="S51" s="18">
        <v>6503.01</v>
      </c>
      <c r="T51" s="18">
        <v>175827.98759999999</v>
      </c>
      <c r="U51" s="18">
        <v>200508.20699999999</v>
      </c>
      <c r="V51" s="18">
        <v>170431.97594999999</v>
      </c>
      <c r="W51" s="18">
        <v>5396.0116500000004</v>
      </c>
      <c r="X51" s="18">
        <v>3777.2081549999998</v>
      </c>
      <c r="Y51" s="18">
        <v>1.0189999999999999</v>
      </c>
      <c r="Z51" s="18">
        <v>39060</v>
      </c>
      <c r="AA51" s="18">
        <v>204317.862933</v>
      </c>
      <c r="AB51" s="18">
        <v>206810.44848411501</v>
      </c>
      <c r="AC51" s="18">
        <v>5294.6863411191898</v>
      </c>
      <c r="AD51" s="18">
        <v>-1295.54443327439</v>
      </c>
      <c r="AE51" s="18">
        <v>-50603966</v>
      </c>
      <c r="AF51" s="18"/>
      <c r="AG51" s="18"/>
    </row>
    <row r="52" spans="1:33">
      <c r="A52" s="18" t="s">
        <v>685</v>
      </c>
      <c r="B52" s="18" t="s">
        <v>693</v>
      </c>
      <c r="C52" s="18" t="s">
        <v>373</v>
      </c>
      <c r="D52" s="18">
        <v>58780.51</v>
      </c>
      <c r="E52" s="18">
        <v>5396</v>
      </c>
      <c r="F52" s="18">
        <v>64176.51</v>
      </c>
      <c r="G52" s="18">
        <v>16545</v>
      </c>
      <c r="H52" s="18">
        <v>35227</v>
      </c>
      <c r="I52" s="18">
        <v>200</v>
      </c>
      <c r="J52" s="18">
        <v>0</v>
      </c>
      <c r="K52" s="18">
        <v>1921</v>
      </c>
      <c r="L52" s="18">
        <v>9</v>
      </c>
      <c r="M52" s="18">
        <v>0</v>
      </c>
      <c r="N52" s="18">
        <v>5396</v>
      </c>
      <c r="O52" s="18">
        <v>80</v>
      </c>
      <c r="P52" s="18">
        <v>23912.488499999999</v>
      </c>
      <c r="Q52" s="18">
        <v>31745.8</v>
      </c>
      <c r="R52" s="18">
        <v>-75.650000000000006</v>
      </c>
      <c r="S52" s="18">
        <v>4586.6000000000004</v>
      </c>
      <c r="T52" s="18">
        <v>60169.238499999999</v>
      </c>
      <c r="U52" s="18">
        <v>64176.51</v>
      </c>
      <c r="V52" s="18">
        <v>54550.033499999998</v>
      </c>
      <c r="W52" s="18">
        <v>5619.2049999999899</v>
      </c>
      <c r="X52" s="18">
        <v>3933.4434999999999</v>
      </c>
      <c r="Y52" s="18">
        <v>1.0609999999999999</v>
      </c>
      <c r="Z52" s="18">
        <v>14891</v>
      </c>
      <c r="AA52" s="18">
        <v>68091.277109999995</v>
      </c>
      <c r="AB52" s="18">
        <v>68921.959905155498</v>
      </c>
      <c r="AC52" s="18">
        <v>4628.4305892925604</v>
      </c>
      <c r="AD52" s="18">
        <v>-1961.8001851010199</v>
      </c>
      <c r="AE52" s="18">
        <v>-29213167</v>
      </c>
      <c r="AF52" s="18"/>
      <c r="AG52" s="18"/>
    </row>
    <row r="53" spans="1:33">
      <c r="A53" s="18" t="s">
        <v>685</v>
      </c>
      <c r="B53" s="18" t="s">
        <v>694</v>
      </c>
      <c r="C53" s="18" t="s">
        <v>374</v>
      </c>
      <c r="D53" s="18">
        <v>69691.835999999996</v>
      </c>
      <c r="E53" s="18">
        <v>6854</v>
      </c>
      <c r="F53" s="18">
        <v>76545.835999999996</v>
      </c>
      <c r="G53" s="18">
        <v>38238</v>
      </c>
      <c r="H53" s="18">
        <v>8645</v>
      </c>
      <c r="I53" s="18">
        <v>537</v>
      </c>
      <c r="J53" s="18">
        <v>0</v>
      </c>
      <c r="K53" s="18">
        <v>6519</v>
      </c>
      <c r="L53" s="18">
        <v>74</v>
      </c>
      <c r="M53" s="18">
        <v>18220</v>
      </c>
      <c r="N53" s="18">
        <v>6854</v>
      </c>
      <c r="O53" s="18">
        <v>13</v>
      </c>
      <c r="P53" s="18">
        <v>55265.381399999998</v>
      </c>
      <c r="Q53" s="18">
        <v>13345.85</v>
      </c>
      <c r="R53" s="18">
        <v>-15560.95</v>
      </c>
      <c r="S53" s="18">
        <v>2728.5</v>
      </c>
      <c r="T53" s="18">
        <v>55778.7814</v>
      </c>
      <c r="U53" s="18">
        <v>76545.835999999996</v>
      </c>
      <c r="V53" s="18">
        <v>65063.960599999999</v>
      </c>
      <c r="W53" s="18">
        <v>-9285.1791999999805</v>
      </c>
      <c r="X53" s="18">
        <v>-6499.6254399999898</v>
      </c>
      <c r="Y53" s="18">
        <v>0.91500000000000004</v>
      </c>
      <c r="Z53" s="18">
        <v>8822</v>
      </c>
      <c r="AA53" s="18">
        <v>70039.439939999997</v>
      </c>
      <c r="AB53" s="18">
        <v>70893.889440873594</v>
      </c>
      <c r="AC53" s="18">
        <v>8036.03371580975</v>
      </c>
      <c r="AD53" s="18">
        <v>1445.8029414161699</v>
      </c>
      <c r="AE53" s="18">
        <v>12754874</v>
      </c>
      <c r="AF53" s="18"/>
      <c r="AG53" s="18"/>
    </row>
    <row r="54" spans="1:33">
      <c r="A54" s="18" t="s">
        <v>695</v>
      </c>
      <c r="B54" s="18" t="s">
        <v>696</v>
      </c>
      <c r="C54" s="18" t="s">
        <v>376</v>
      </c>
      <c r="D54" s="18">
        <v>31833.721000000001</v>
      </c>
      <c r="E54" s="18">
        <v>1533</v>
      </c>
      <c r="F54" s="18">
        <v>33366.720999999998</v>
      </c>
      <c r="G54" s="18">
        <v>22587</v>
      </c>
      <c r="H54" s="18">
        <v>573</v>
      </c>
      <c r="I54" s="18">
        <v>1291</v>
      </c>
      <c r="J54" s="18">
        <v>0</v>
      </c>
      <c r="K54" s="18">
        <v>1865</v>
      </c>
      <c r="L54" s="18">
        <v>1508</v>
      </c>
      <c r="M54" s="18">
        <v>3094</v>
      </c>
      <c r="N54" s="18">
        <v>1533</v>
      </c>
      <c r="O54" s="18">
        <v>340</v>
      </c>
      <c r="P54" s="18">
        <v>32644.991099999999</v>
      </c>
      <c r="Q54" s="18">
        <v>3169.65</v>
      </c>
      <c r="R54" s="18">
        <v>-4200.7</v>
      </c>
      <c r="S54" s="18">
        <v>777.07</v>
      </c>
      <c r="T54" s="18">
        <v>32391.0111</v>
      </c>
      <c r="U54" s="18">
        <v>33366.720999999998</v>
      </c>
      <c r="V54" s="18">
        <v>28361.71285</v>
      </c>
      <c r="W54" s="18">
        <v>4029.2982499999998</v>
      </c>
      <c r="X54" s="18">
        <v>2820.5087749999998</v>
      </c>
      <c r="Y54" s="18">
        <v>1.085</v>
      </c>
      <c r="Z54" s="18">
        <v>5503</v>
      </c>
      <c r="AA54" s="18">
        <v>36202.892285000002</v>
      </c>
      <c r="AB54" s="18">
        <v>36644.551202741197</v>
      </c>
      <c r="AC54" s="18">
        <v>6659.0134840525498</v>
      </c>
      <c r="AD54" s="18">
        <v>68.782709658974497</v>
      </c>
      <c r="AE54" s="18">
        <v>378511</v>
      </c>
      <c r="AF54" s="18"/>
      <c r="AG54" s="18"/>
    </row>
    <row r="55" spans="1:33">
      <c r="A55" s="18" t="s">
        <v>695</v>
      </c>
      <c r="B55" s="18" t="s">
        <v>697</v>
      </c>
      <c r="C55" s="18" t="s">
        <v>377</v>
      </c>
      <c r="D55" s="18">
        <v>160174.098</v>
      </c>
      <c r="E55" s="18">
        <v>9880</v>
      </c>
      <c r="F55" s="18">
        <v>170054.098</v>
      </c>
      <c r="G55" s="18">
        <v>97382</v>
      </c>
      <c r="H55" s="18">
        <v>20341</v>
      </c>
      <c r="I55" s="18">
        <v>3035</v>
      </c>
      <c r="J55" s="18">
        <v>0</v>
      </c>
      <c r="K55" s="18">
        <v>7326</v>
      </c>
      <c r="L55" s="18">
        <v>1492</v>
      </c>
      <c r="M55" s="18">
        <v>21800</v>
      </c>
      <c r="N55" s="18">
        <v>9880</v>
      </c>
      <c r="O55" s="18">
        <v>45</v>
      </c>
      <c r="P55" s="18">
        <v>140746.2046</v>
      </c>
      <c r="Q55" s="18">
        <v>26096.7</v>
      </c>
      <c r="R55" s="18">
        <v>-19836.45</v>
      </c>
      <c r="S55" s="18">
        <v>4692</v>
      </c>
      <c r="T55" s="18">
        <v>151698.4546</v>
      </c>
      <c r="U55" s="18">
        <v>170054.098</v>
      </c>
      <c r="V55" s="18">
        <v>144545.98329999999</v>
      </c>
      <c r="W55" s="18">
        <v>7152.4713000000002</v>
      </c>
      <c r="X55" s="18">
        <v>5006.72991</v>
      </c>
      <c r="Y55" s="18">
        <v>1.0289999999999999</v>
      </c>
      <c r="Z55" s="18">
        <v>21662</v>
      </c>
      <c r="AA55" s="18">
        <v>174985.66684200001</v>
      </c>
      <c r="AB55" s="18">
        <v>177120.41286254601</v>
      </c>
      <c r="AC55" s="18">
        <v>8176.5493889089603</v>
      </c>
      <c r="AD55" s="18">
        <v>1586.31861451538</v>
      </c>
      <c r="AE55" s="18">
        <v>34362834</v>
      </c>
      <c r="AF55" s="18"/>
      <c r="AG55" s="18"/>
    </row>
    <row r="56" spans="1:33">
      <c r="A56" s="18" t="s">
        <v>695</v>
      </c>
      <c r="B56" s="18" t="s">
        <v>698</v>
      </c>
      <c r="C56" s="18" t="s">
        <v>378</v>
      </c>
      <c r="D56" s="18">
        <v>64536.764999999999</v>
      </c>
      <c r="E56" s="18">
        <v>2770</v>
      </c>
      <c r="F56" s="18">
        <v>67306.764999999999</v>
      </c>
      <c r="G56" s="18">
        <v>34967</v>
      </c>
      <c r="H56" s="18">
        <v>2941</v>
      </c>
      <c r="I56" s="18">
        <v>416</v>
      </c>
      <c r="J56" s="18">
        <v>0</v>
      </c>
      <c r="K56" s="18">
        <v>3969</v>
      </c>
      <c r="L56" s="18">
        <v>0</v>
      </c>
      <c r="M56" s="18">
        <v>7350</v>
      </c>
      <c r="N56" s="18">
        <v>2770</v>
      </c>
      <c r="O56" s="18">
        <v>936</v>
      </c>
      <c r="P56" s="18">
        <v>50537.805099999998</v>
      </c>
      <c r="Q56" s="18">
        <v>6227.1</v>
      </c>
      <c r="R56" s="18">
        <v>-7043.1</v>
      </c>
      <c r="S56" s="18">
        <v>1105</v>
      </c>
      <c r="T56" s="18">
        <v>50826.805099999998</v>
      </c>
      <c r="U56" s="18">
        <v>67306.764999999999</v>
      </c>
      <c r="V56" s="18">
        <v>57210.750249999997</v>
      </c>
      <c r="W56" s="18">
        <v>-6383.9451499999996</v>
      </c>
      <c r="X56" s="18">
        <v>-4468.7616049999997</v>
      </c>
      <c r="Y56" s="18">
        <v>0.93400000000000005</v>
      </c>
      <c r="Z56" s="18">
        <v>9985</v>
      </c>
      <c r="AA56" s="18">
        <v>62864.518510000002</v>
      </c>
      <c r="AB56" s="18">
        <v>63631.437213369798</v>
      </c>
      <c r="AC56" s="18">
        <v>6372.70277550023</v>
      </c>
      <c r="AD56" s="18">
        <v>-217.527998893351</v>
      </c>
      <c r="AE56" s="18">
        <v>-2172017</v>
      </c>
      <c r="AF56" s="18"/>
      <c r="AG56" s="18"/>
    </row>
    <row r="57" spans="1:33">
      <c r="A57" s="18" t="s">
        <v>695</v>
      </c>
      <c r="B57" s="18" t="s">
        <v>699</v>
      </c>
      <c r="C57" s="18" t="s">
        <v>379</v>
      </c>
      <c r="D57" s="18">
        <v>1029558.682</v>
      </c>
      <c r="E57" s="18">
        <v>67945</v>
      </c>
      <c r="F57" s="18">
        <v>1097503.682</v>
      </c>
      <c r="G57" s="18">
        <v>349257</v>
      </c>
      <c r="H57" s="18">
        <v>333128</v>
      </c>
      <c r="I57" s="18">
        <v>474938</v>
      </c>
      <c r="J57" s="18">
        <v>0</v>
      </c>
      <c r="K57" s="18">
        <v>19263</v>
      </c>
      <c r="L57" s="18">
        <v>378519</v>
      </c>
      <c r="M57" s="18">
        <v>43184</v>
      </c>
      <c r="N57" s="18">
        <v>67945</v>
      </c>
      <c r="O57" s="18">
        <v>4530</v>
      </c>
      <c r="P57" s="18">
        <v>504781.1421</v>
      </c>
      <c r="Q57" s="18">
        <v>703229.65</v>
      </c>
      <c r="R57" s="18">
        <v>-362298.05</v>
      </c>
      <c r="S57" s="18">
        <v>50411.97</v>
      </c>
      <c r="T57" s="18">
        <v>896124.7121</v>
      </c>
      <c r="U57" s="18">
        <v>1097503.682</v>
      </c>
      <c r="V57" s="18">
        <v>932878.12970000005</v>
      </c>
      <c r="W57" s="18">
        <v>-36753.417600000197</v>
      </c>
      <c r="X57" s="18">
        <v>-25727.392320000101</v>
      </c>
      <c r="Y57" s="18">
        <v>0.97699999999999998</v>
      </c>
      <c r="Z57" s="18">
        <v>167472</v>
      </c>
      <c r="AA57" s="18">
        <v>1072261.0973139999</v>
      </c>
      <c r="AB57" s="18">
        <v>1085342.1979080499</v>
      </c>
      <c r="AC57" s="18">
        <v>6480.7382601751397</v>
      </c>
      <c r="AD57" s="18">
        <v>-109.492514218438</v>
      </c>
      <c r="AE57" s="18">
        <v>-18336930</v>
      </c>
      <c r="AF57" s="18"/>
      <c r="AG57" s="18"/>
    </row>
    <row r="58" spans="1:33">
      <c r="A58" s="18" t="s">
        <v>695</v>
      </c>
      <c r="B58" s="18" t="s">
        <v>700</v>
      </c>
      <c r="C58" s="18" t="s">
        <v>380</v>
      </c>
      <c r="D58" s="18">
        <v>183284.13200000001</v>
      </c>
      <c r="E58" s="18">
        <v>9912</v>
      </c>
      <c r="F58" s="18">
        <v>193196.13200000001</v>
      </c>
      <c r="G58" s="18">
        <v>79324</v>
      </c>
      <c r="H58" s="18">
        <v>40587</v>
      </c>
      <c r="I58" s="18">
        <v>4600</v>
      </c>
      <c r="J58" s="18">
        <v>0</v>
      </c>
      <c r="K58" s="18">
        <v>5258</v>
      </c>
      <c r="L58" s="18">
        <v>606</v>
      </c>
      <c r="M58" s="18">
        <v>0</v>
      </c>
      <c r="N58" s="18">
        <v>9912</v>
      </c>
      <c r="O58" s="18">
        <v>127</v>
      </c>
      <c r="P58" s="18">
        <v>114646.97719999999</v>
      </c>
      <c r="Q58" s="18">
        <v>42878.25</v>
      </c>
      <c r="R58" s="18">
        <v>-623.04999999999995</v>
      </c>
      <c r="S58" s="18">
        <v>8425.2000000000007</v>
      </c>
      <c r="T58" s="18">
        <v>165327.37719999999</v>
      </c>
      <c r="U58" s="18">
        <v>193196.13200000001</v>
      </c>
      <c r="V58" s="18">
        <v>164216.71220000001</v>
      </c>
      <c r="W58" s="18">
        <v>1110.66500000004</v>
      </c>
      <c r="X58" s="18">
        <v>777.46550000002605</v>
      </c>
      <c r="Y58" s="18">
        <v>1.004</v>
      </c>
      <c r="Z58" s="18">
        <v>28544</v>
      </c>
      <c r="AA58" s="18">
        <v>193968.916528</v>
      </c>
      <c r="AB58" s="18">
        <v>196335.24961196401</v>
      </c>
      <c r="AC58" s="18">
        <v>6878.33693988103</v>
      </c>
      <c r="AD58" s="18">
        <v>288.106165487456</v>
      </c>
      <c r="AE58" s="18">
        <v>8223702</v>
      </c>
      <c r="AF58" s="18"/>
      <c r="AG58" s="18"/>
    </row>
    <row r="59" spans="1:33">
      <c r="A59" s="18" t="s">
        <v>695</v>
      </c>
      <c r="B59" s="18" t="s">
        <v>701</v>
      </c>
      <c r="C59" s="18" t="s">
        <v>381</v>
      </c>
      <c r="D59" s="18">
        <v>293706.728</v>
      </c>
      <c r="E59" s="18">
        <v>27407</v>
      </c>
      <c r="F59" s="18">
        <v>321113.728</v>
      </c>
      <c r="G59" s="18">
        <v>150707</v>
      </c>
      <c r="H59" s="18">
        <v>50684</v>
      </c>
      <c r="I59" s="18">
        <v>3516</v>
      </c>
      <c r="J59" s="18">
        <v>0</v>
      </c>
      <c r="K59" s="18">
        <v>10503</v>
      </c>
      <c r="L59" s="18">
        <v>638</v>
      </c>
      <c r="M59" s="18">
        <v>19008</v>
      </c>
      <c r="N59" s="18">
        <v>27407</v>
      </c>
      <c r="O59" s="18">
        <v>1290</v>
      </c>
      <c r="P59" s="18">
        <v>217816.82709999999</v>
      </c>
      <c r="Q59" s="18">
        <v>54997.55</v>
      </c>
      <c r="R59" s="18">
        <v>-17795.599999999999</v>
      </c>
      <c r="S59" s="18">
        <v>20064.59</v>
      </c>
      <c r="T59" s="18">
        <v>275083.36709999997</v>
      </c>
      <c r="U59" s="18">
        <v>321113.728</v>
      </c>
      <c r="V59" s="18">
        <v>272946.66879999998</v>
      </c>
      <c r="W59" s="18">
        <v>2136.69829999999</v>
      </c>
      <c r="X59" s="18">
        <v>1495.6888099999901</v>
      </c>
      <c r="Y59" s="18">
        <v>1.0049999999999999</v>
      </c>
      <c r="Z59" s="18">
        <v>43717</v>
      </c>
      <c r="AA59" s="18">
        <v>322719.29664000002</v>
      </c>
      <c r="AB59" s="18">
        <v>326656.326150409</v>
      </c>
      <c r="AC59" s="18">
        <v>7472.0663849397097</v>
      </c>
      <c r="AD59" s="18">
        <v>881.83561054613301</v>
      </c>
      <c r="AE59" s="18">
        <v>38551207</v>
      </c>
      <c r="AF59" s="18"/>
      <c r="AG59" s="18"/>
    </row>
    <row r="60" spans="1:33">
      <c r="A60" s="18" t="s">
        <v>695</v>
      </c>
      <c r="B60" s="18" t="s">
        <v>702</v>
      </c>
      <c r="C60" s="18" t="s">
        <v>382</v>
      </c>
      <c r="D60" s="18">
        <v>1079934.727</v>
      </c>
      <c r="E60" s="18">
        <v>60499</v>
      </c>
      <c r="F60" s="18">
        <v>1140433.727</v>
      </c>
      <c r="G60" s="18">
        <v>509715</v>
      </c>
      <c r="H60" s="18">
        <v>139824</v>
      </c>
      <c r="I60" s="18">
        <v>74097</v>
      </c>
      <c r="J60" s="18">
        <v>0</v>
      </c>
      <c r="K60" s="18">
        <v>14177</v>
      </c>
      <c r="L60" s="18">
        <v>37954</v>
      </c>
      <c r="M60" s="18">
        <v>30721</v>
      </c>
      <c r="N60" s="18">
        <v>60499</v>
      </c>
      <c r="O60" s="18">
        <v>569</v>
      </c>
      <c r="P60" s="18">
        <v>736691.0895</v>
      </c>
      <c r="Q60" s="18">
        <v>193883.3</v>
      </c>
      <c r="R60" s="18">
        <v>-58857.4</v>
      </c>
      <c r="S60" s="18">
        <v>46201.58</v>
      </c>
      <c r="T60" s="18">
        <v>917918.56949999998</v>
      </c>
      <c r="U60" s="18">
        <v>1140433.727</v>
      </c>
      <c r="V60" s="18">
        <v>969368.66795000003</v>
      </c>
      <c r="W60" s="18">
        <v>-51450.098449999903</v>
      </c>
      <c r="X60" s="18">
        <v>-36015.068915000003</v>
      </c>
      <c r="Y60" s="18">
        <v>0.96799999999999997</v>
      </c>
      <c r="Z60" s="18">
        <v>144955</v>
      </c>
      <c r="AA60" s="18">
        <v>1103939.8477360001</v>
      </c>
      <c r="AB60" s="18">
        <v>1117407.41476253</v>
      </c>
      <c r="AC60" s="18">
        <v>7708.6503726158398</v>
      </c>
      <c r="AD60" s="18">
        <v>1118.41959822226</v>
      </c>
      <c r="AE60" s="18">
        <v>162120513</v>
      </c>
      <c r="AF60" s="18"/>
      <c r="AG60" s="18"/>
    </row>
    <row r="61" spans="1:33">
      <c r="A61" s="18" t="s">
        <v>695</v>
      </c>
      <c r="B61" s="18" t="s">
        <v>703</v>
      </c>
      <c r="C61" s="18" t="s">
        <v>383</v>
      </c>
      <c r="D61" s="18">
        <v>118741.54300000001</v>
      </c>
      <c r="E61" s="18">
        <v>6648</v>
      </c>
      <c r="F61" s="18">
        <v>125389.54300000001</v>
      </c>
      <c r="G61" s="18">
        <v>54179</v>
      </c>
      <c r="H61" s="18">
        <v>37731</v>
      </c>
      <c r="I61" s="18">
        <v>1237</v>
      </c>
      <c r="J61" s="18">
        <v>0</v>
      </c>
      <c r="K61" s="18">
        <v>8065</v>
      </c>
      <c r="L61" s="18">
        <v>616</v>
      </c>
      <c r="M61" s="18">
        <v>4742</v>
      </c>
      <c r="N61" s="18">
        <v>6648</v>
      </c>
      <c r="O61" s="18">
        <v>0</v>
      </c>
      <c r="P61" s="18">
        <v>78304.9087</v>
      </c>
      <c r="Q61" s="18">
        <v>39978.050000000003</v>
      </c>
      <c r="R61" s="18">
        <v>-4554.3</v>
      </c>
      <c r="S61" s="18">
        <v>4844.66</v>
      </c>
      <c r="T61" s="18">
        <v>118573.3187</v>
      </c>
      <c r="U61" s="18">
        <v>125389.54300000001</v>
      </c>
      <c r="V61" s="18">
        <v>106581.11155</v>
      </c>
      <c r="W61" s="18">
        <v>11992.20715</v>
      </c>
      <c r="X61" s="18">
        <v>8394.5450049999909</v>
      </c>
      <c r="Y61" s="18">
        <v>1.0669999999999999</v>
      </c>
      <c r="Z61" s="18">
        <v>14821</v>
      </c>
      <c r="AA61" s="18">
        <v>133790.64238100001</v>
      </c>
      <c r="AB61" s="18">
        <v>135422.827728312</v>
      </c>
      <c r="AC61" s="18">
        <v>9137.2260797727504</v>
      </c>
      <c r="AD61" s="18">
        <v>2546.9953053791801</v>
      </c>
      <c r="AE61" s="18">
        <v>37749017</v>
      </c>
      <c r="AF61" s="18"/>
      <c r="AG61" s="18"/>
    </row>
    <row r="62" spans="1:33">
      <c r="A62" s="18" t="s">
        <v>695</v>
      </c>
      <c r="B62" s="18" t="s">
        <v>704</v>
      </c>
      <c r="C62" s="18" t="s">
        <v>384</v>
      </c>
      <c r="D62" s="18">
        <v>40101.879999999997</v>
      </c>
      <c r="E62" s="18">
        <v>6241</v>
      </c>
      <c r="F62" s="18">
        <v>46342.879999999997</v>
      </c>
      <c r="G62" s="18">
        <v>37128</v>
      </c>
      <c r="H62" s="18">
        <v>13507</v>
      </c>
      <c r="I62" s="18">
        <v>3582</v>
      </c>
      <c r="J62" s="18">
        <v>0</v>
      </c>
      <c r="K62" s="18">
        <v>4641</v>
      </c>
      <c r="L62" s="18">
        <v>3247</v>
      </c>
      <c r="M62" s="18">
        <v>27309</v>
      </c>
      <c r="N62" s="18">
        <v>6241</v>
      </c>
      <c r="O62" s="18">
        <v>6389</v>
      </c>
      <c r="P62" s="18">
        <v>53661.098400000003</v>
      </c>
      <c r="Q62" s="18">
        <v>18470.5</v>
      </c>
      <c r="R62" s="18">
        <v>-31403.25</v>
      </c>
      <c r="S62" s="18">
        <v>662.32</v>
      </c>
      <c r="T62" s="18">
        <v>41390.668400000002</v>
      </c>
      <c r="U62" s="18">
        <v>46342.879999999997</v>
      </c>
      <c r="V62" s="18">
        <v>39391.447999999997</v>
      </c>
      <c r="W62" s="18">
        <v>1999.2204000000099</v>
      </c>
      <c r="X62" s="18">
        <v>1399.4542799999999</v>
      </c>
      <c r="Y62" s="18">
        <v>1.03</v>
      </c>
      <c r="Z62" s="18">
        <v>7437</v>
      </c>
      <c r="AA62" s="18">
        <v>47733.166400000002</v>
      </c>
      <c r="AB62" s="18">
        <v>48315.489448849898</v>
      </c>
      <c r="AC62" s="18">
        <v>6496.6370107368402</v>
      </c>
      <c r="AD62" s="18">
        <v>-93.593763656740506</v>
      </c>
      <c r="AE62" s="18">
        <v>-696057</v>
      </c>
      <c r="AF62" s="18"/>
      <c r="AG62" s="18"/>
    </row>
    <row r="63" spans="1:33">
      <c r="A63" s="18" t="s">
        <v>695</v>
      </c>
      <c r="B63" s="18" t="s">
        <v>705</v>
      </c>
      <c r="C63" s="18" t="s">
        <v>385</v>
      </c>
      <c r="D63" s="18">
        <v>55831.3</v>
      </c>
      <c r="E63" s="18">
        <v>1819</v>
      </c>
      <c r="F63" s="18">
        <v>57650.3</v>
      </c>
      <c r="G63" s="18">
        <v>33565</v>
      </c>
      <c r="H63" s="18">
        <v>11519</v>
      </c>
      <c r="I63" s="18">
        <v>189</v>
      </c>
      <c r="J63" s="18">
        <v>0</v>
      </c>
      <c r="K63" s="18">
        <v>2910</v>
      </c>
      <c r="L63" s="18">
        <v>41</v>
      </c>
      <c r="M63" s="18">
        <v>4224</v>
      </c>
      <c r="N63" s="18">
        <v>1819</v>
      </c>
      <c r="O63" s="18">
        <v>0</v>
      </c>
      <c r="P63" s="18">
        <v>48511.494500000001</v>
      </c>
      <c r="Q63" s="18">
        <v>12425.3</v>
      </c>
      <c r="R63" s="18">
        <v>-3625.25</v>
      </c>
      <c r="S63" s="18">
        <v>828.07</v>
      </c>
      <c r="T63" s="18">
        <v>58139.614500000003</v>
      </c>
      <c r="U63" s="18">
        <v>57650.3</v>
      </c>
      <c r="V63" s="18">
        <v>49002.754999999997</v>
      </c>
      <c r="W63" s="18">
        <v>9136.8595000000005</v>
      </c>
      <c r="X63" s="18">
        <v>6395.8016500000003</v>
      </c>
      <c r="Y63" s="18">
        <v>1.111</v>
      </c>
      <c r="Z63" s="18">
        <v>7532</v>
      </c>
      <c r="AA63" s="18">
        <v>64049.4833</v>
      </c>
      <c r="AB63" s="18">
        <v>64830.858038058701</v>
      </c>
      <c r="AC63" s="18">
        <v>8607.3895430242592</v>
      </c>
      <c r="AD63" s="18">
        <v>2017.15876863068</v>
      </c>
      <c r="AE63" s="18">
        <v>15193240</v>
      </c>
      <c r="AF63" s="18"/>
      <c r="AG63" s="18"/>
    </row>
    <row r="64" spans="1:33">
      <c r="A64" s="18" t="s">
        <v>695</v>
      </c>
      <c r="B64" s="18" t="s">
        <v>706</v>
      </c>
      <c r="C64" s="18" t="s">
        <v>386</v>
      </c>
      <c r="D64" s="18">
        <v>12854.21</v>
      </c>
      <c r="E64" s="18">
        <v>357</v>
      </c>
      <c r="F64" s="18">
        <v>13211.21</v>
      </c>
      <c r="G64" s="18">
        <v>2381</v>
      </c>
      <c r="H64" s="18">
        <v>12689</v>
      </c>
      <c r="I64" s="18">
        <v>21</v>
      </c>
      <c r="J64" s="18">
        <v>0</v>
      </c>
      <c r="K64" s="18">
        <v>373</v>
      </c>
      <c r="L64" s="18">
        <v>0</v>
      </c>
      <c r="M64" s="18">
        <v>0</v>
      </c>
      <c r="N64" s="18">
        <v>357</v>
      </c>
      <c r="O64" s="18">
        <v>10</v>
      </c>
      <c r="P64" s="18">
        <v>3441.2593000000002</v>
      </c>
      <c r="Q64" s="18">
        <v>11120.55</v>
      </c>
      <c r="R64" s="18">
        <v>-8.5</v>
      </c>
      <c r="S64" s="18">
        <v>303.45</v>
      </c>
      <c r="T64" s="18">
        <v>14856.7593</v>
      </c>
      <c r="U64" s="18">
        <v>13211.21</v>
      </c>
      <c r="V64" s="18">
        <v>11229.5285</v>
      </c>
      <c r="W64" s="18">
        <v>3627.2307999999998</v>
      </c>
      <c r="X64" s="18">
        <v>2539.0615600000001</v>
      </c>
      <c r="Y64" s="18">
        <v>1.1919999999999999</v>
      </c>
      <c r="Z64" s="18">
        <v>3635</v>
      </c>
      <c r="AA64" s="18">
        <v>15747.76232</v>
      </c>
      <c r="AB64" s="18">
        <v>15939.8779003891</v>
      </c>
      <c r="AC64" s="18">
        <v>4385.1108391716898</v>
      </c>
      <c r="AD64" s="18">
        <v>-2205.11993522189</v>
      </c>
      <c r="AE64" s="18">
        <v>-8015611</v>
      </c>
      <c r="AF64" s="18"/>
      <c r="AG64" s="18"/>
    </row>
    <row r="65" spans="1:33">
      <c r="A65" s="18" t="s">
        <v>695</v>
      </c>
      <c r="B65" s="18" t="s">
        <v>707</v>
      </c>
      <c r="C65" s="18" t="s">
        <v>387</v>
      </c>
      <c r="D65" s="18">
        <v>84668.627999999997</v>
      </c>
      <c r="E65" s="18">
        <v>2026</v>
      </c>
      <c r="F65" s="18">
        <v>86694.627999999997</v>
      </c>
      <c r="G65" s="18">
        <v>36170</v>
      </c>
      <c r="H65" s="18">
        <v>11741</v>
      </c>
      <c r="I65" s="18">
        <v>995</v>
      </c>
      <c r="J65" s="18">
        <v>0</v>
      </c>
      <c r="K65" s="18">
        <v>2834</v>
      </c>
      <c r="L65" s="18">
        <v>43</v>
      </c>
      <c r="M65" s="18">
        <v>6710</v>
      </c>
      <c r="N65" s="18">
        <v>2026</v>
      </c>
      <c r="O65" s="18">
        <v>0</v>
      </c>
      <c r="P65" s="18">
        <v>52276.500999999997</v>
      </c>
      <c r="Q65" s="18">
        <v>13234.5</v>
      </c>
      <c r="R65" s="18">
        <v>-5740.05</v>
      </c>
      <c r="S65" s="18">
        <v>581.4</v>
      </c>
      <c r="T65" s="18">
        <v>60352.351000000002</v>
      </c>
      <c r="U65" s="18">
        <v>86694.627999999997</v>
      </c>
      <c r="V65" s="18">
        <v>73690.433799999999</v>
      </c>
      <c r="W65" s="18">
        <v>-13338.0828</v>
      </c>
      <c r="X65" s="18">
        <v>-9336.6579600000005</v>
      </c>
      <c r="Y65" s="18">
        <v>0.89200000000000002</v>
      </c>
      <c r="Z65" s="18">
        <v>11426</v>
      </c>
      <c r="AA65" s="18">
        <v>77331.608175999994</v>
      </c>
      <c r="AB65" s="18">
        <v>78275.018832400703</v>
      </c>
      <c r="AC65" s="18">
        <v>6850.6055340802304</v>
      </c>
      <c r="AD65" s="18">
        <v>260.374759686657</v>
      </c>
      <c r="AE65" s="18">
        <v>2975042</v>
      </c>
      <c r="AF65" s="18"/>
      <c r="AG65" s="18"/>
    </row>
    <row r="66" spans="1:33">
      <c r="A66" s="18" t="s">
        <v>695</v>
      </c>
      <c r="B66" s="18" t="s">
        <v>708</v>
      </c>
      <c r="C66" s="18" t="s">
        <v>388</v>
      </c>
      <c r="D66" s="18">
        <v>32269.829000000002</v>
      </c>
      <c r="E66" s="18">
        <v>1242</v>
      </c>
      <c r="F66" s="18">
        <v>33511.828999999998</v>
      </c>
      <c r="G66" s="18">
        <v>15858</v>
      </c>
      <c r="H66" s="18">
        <v>10013</v>
      </c>
      <c r="I66" s="18">
        <v>97</v>
      </c>
      <c r="J66" s="18">
        <v>1711</v>
      </c>
      <c r="K66" s="18">
        <v>0</v>
      </c>
      <c r="L66" s="18">
        <v>25</v>
      </c>
      <c r="M66" s="18">
        <v>4150</v>
      </c>
      <c r="N66" s="18">
        <v>1242</v>
      </c>
      <c r="O66" s="18">
        <v>0</v>
      </c>
      <c r="P66" s="18">
        <v>22919.5674</v>
      </c>
      <c r="Q66" s="18">
        <v>10047.85</v>
      </c>
      <c r="R66" s="18">
        <v>-3548.75</v>
      </c>
      <c r="S66" s="18">
        <v>350.2</v>
      </c>
      <c r="T66" s="18">
        <v>29768.867399999999</v>
      </c>
      <c r="U66" s="18">
        <v>33511.828999999998</v>
      </c>
      <c r="V66" s="18">
        <v>28485.054649999998</v>
      </c>
      <c r="W66" s="18">
        <v>1283.8127500000001</v>
      </c>
      <c r="X66" s="18">
        <v>898.66892500000097</v>
      </c>
      <c r="Y66" s="18">
        <v>1.0269999999999999</v>
      </c>
      <c r="Z66" s="18">
        <v>5275</v>
      </c>
      <c r="AA66" s="18">
        <v>34416.648383</v>
      </c>
      <c r="AB66" s="18">
        <v>34836.5159327375</v>
      </c>
      <c r="AC66" s="18">
        <v>6604.0788498080601</v>
      </c>
      <c r="AD66" s="18">
        <v>13.848075414483899</v>
      </c>
      <c r="AE66" s="18">
        <v>73049</v>
      </c>
      <c r="AF66" s="18"/>
      <c r="AG66" s="18"/>
    </row>
    <row r="67" spans="1:33">
      <c r="A67" s="18" t="s">
        <v>709</v>
      </c>
      <c r="B67" s="18" t="s">
        <v>710</v>
      </c>
      <c r="C67" s="18" t="s">
        <v>390</v>
      </c>
      <c r="D67" s="18">
        <v>44469.383999999998</v>
      </c>
      <c r="E67" s="18">
        <v>3693</v>
      </c>
      <c r="F67" s="18">
        <v>48162.383999999998</v>
      </c>
      <c r="G67" s="18">
        <v>20996</v>
      </c>
      <c r="H67" s="18">
        <v>5998</v>
      </c>
      <c r="I67" s="18">
        <v>788</v>
      </c>
      <c r="J67" s="18">
        <v>0</v>
      </c>
      <c r="K67" s="18">
        <v>1387</v>
      </c>
      <c r="L67" s="18">
        <v>0</v>
      </c>
      <c r="M67" s="18">
        <v>3561</v>
      </c>
      <c r="N67" s="18">
        <v>3693</v>
      </c>
      <c r="O67" s="18">
        <v>0</v>
      </c>
      <c r="P67" s="18">
        <v>30345.518800000002</v>
      </c>
      <c r="Q67" s="18">
        <v>6947.05</v>
      </c>
      <c r="R67" s="18">
        <v>-3026.85</v>
      </c>
      <c r="S67" s="18">
        <v>2533.6799999999998</v>
      </c>
      <c r="T67" s="18">
        <v>36799.398800000003</v>
      </c>
      <c r="U67" s="18">
        <v>48162.383999999998</v>
      </c>
      <c r="V67" s="18">
        <v>40938.026400000002</v>
      </c>
      <c r="W67" s="18">
        <v>-4138.6275999999898</v>
      </c>
      <c r="X67" s="18">
        <v>-2897.0393199999899</v>
      </c>
      <c r="Y67" s="18">
        <v>0.94</v>
      </c>
      <c r="Z67" s="18">
        <v>6838</v>
      </c>
      <c r="AA67" s="18">
        <v>45272.640959999997</v>
      </c>
      <c r="AB67" s="18">
        <v>45824.946710940298</v>
      </c>
      <c r="AC67" s="18">
        <v>6701.5131194706501</v>
      </c>
      <c r="AD67" s="18">
        <v>111.282345077076</v>
      </c>
      <c r="AE67" s="18">
        <v>760949</v>
      </c>
      <c r="AF67" s="18"/>
      <c r="AG67" s="18"/>
    </row>
    <row r="68" spans="1:33">
      <c r="A68" s="18" t="s">
        <v>709</v>
      </c>
      <c r="B68" s="18" t="s">
        <v>711</v>
      </c>
      <c r="C68" s="18" t="s">
        <v>391</v>
      </c>
      <c r="D68" s="18">
        <v>154638.486</v>
      </c>
      <c r="E68" s="18">
        <v>15067</v>
      </c>
      <c r="F68" s="18">
        <v>169705.486</v>
      </c>
      <c r="G68" s="18">
        <v>123847</v>
      </c>
      <c r="H68" s="18">
        <v>26994</v>
      </c>
      <c r="I68" s="18">
        <v>785</v>
      </c>
      <c r="J68" s="18">
        <v>0</v>
      </c>
      <c r="K68" s="18">
        <v>7361</v>
      </c>
      <c r="L68" s="18">
        <v>430</v>
      </c>
      <c r="M68" s="18">
        <v>73758</v>
      </c>
      <c r="N68" s="18">
        <v>15067</v>
      </c>
      <c r="O68" s="18">
        <v>636</v>
      </c>
      <c r="P68" s="18">
        <v>178996.06909999999</v>
      </c>
      <c r="Q68" s="18">
        <v>29869</v>
      </c>
      <c r="R68" s="18">
        <v>-63600.4</v>
      </c>
      <c r="S68" s="18">
        <v>268.08999999999997</v>
      </c>
      <c r="T68" s="18">
        <v>145532.7591</v>
      </c>
      <c r="U68" s="18">
        <v>169705.486</v>
      </c>
      <c r="V68" s="18">
        <v>144249.66310000001</v>
      </c>
      <c r="W68" s="18">
        <v>1283.09599999999</v>
      </c>
      <c r="X68" s="18">
        <v>898.16719999999304</v>
      </c>
      <c r="Y68" s="18">
        <v>1.0049999999999999</v>
      </c>
      <c r="Z68" s="18">
        <v>17725</v>
      </c>
      <c r="AA68" s="18">
        <v>170554.01342999999</v>
      </c>
      <c r="AB68" s="18">
        <v>172634.69528256901</v>
      </c>
      <c r="AC68" s="18">
        <v>9739.6160949263194</v>
      </c>
      <c r="AD68" s="18">
        <v>3149.38532053274</v>
      </c>
      <c r="AE68" s="18">
        <v>55822855</v>
      </c>
      <c r="AF68" s="18"/>
      <c r="AG68" s="18"/>
    </row>
    <row r="69" spans="1:33">
      <c r="A69" s="18" t="s">
        <v>709</v>
      </c>
      <c r="B69" s="18" t="s">
        <v>712</v>
      </c>
      <c r="C69" s="18" t="s">
        <v>392</v>
      </c>
      <c r="D69" s="18">
        <v>180232.37100000001</v>
      </c>
      <c r="E69" s="18">
        <v>6814</v>
      </c>
      <c r="F69" s="18">
        <v>187046.37100000001</v>
      </c>
      <c r="G69" s="18">
        <v>78973</v>
      </c>
      <c r="H69" s="18">
        <v>80415</v>
      </c>
      <c r="I69" s="18">
        <v>5292</v>
      </c>
      <c r="J69" s="18">
        <v>0</v>
      </c>
      <c r="K69" s="18">
        <v>7577</v>
      </c>
      <c r="L69" s="18">
        <v>63</v>
      </c>
      <c r="M69" s="18">
        <v>15584</v>
      </c>
      <c r="N69" s="18">
        <v>6814</v>
      </c>
      <c r="O69" s="18">
        <v>12</v>
      </c>
      <c r="P69" s="18">
        <v>114139.67690000001</v>
      </c>
      <c r="Q69" s="18">
        <v>79291.399999999994</v>
      </c>
      <c r="R69" s="18">
        <v>-13310.15</v>
      </c>
      <c r="S69" s="18">
        <v>3142.62</v>
      </c>
      <c r="T69" s="18">
        <v>183263.54689999999</v>
      </c>
      <c r="U69" s="18">
        <v>187046.37100000001</v>
      </c>
      <c r="V69" s="18">
        <v>158989.41535</v>
      </c>
      <c r="W69" s="18">
        <v>24274.131549999998</v>
      </c>
      <c r="X69" s="18">
        <v>16991.892084999999</v>
      </c>
      <c r="Y69" s="18">
        <v>1.091</v>
      </c>
      <c r="Z69" s="18">
        <v>28951</v>
      </c>
      <c r="AA69" s="18">
        <v>204067.590761</v>
      </c>
      <c r="AB69" s="18">
        <v>206557.12310477099</v>
      </c>
      <c r="AC69" s="18">
        <v>7134.7146248754998</v>
      </c>
      <c r="AD69" s="18">
        <v>544.48385048192597</v>
      </c>
      <c r="AE69" s="18">
        <v>15763352</v>
      </c>
      <c r="AF69" s="18"/>
      <c r="AG69" s="18"/>
    </row>
    <row r="70" spans="1:33">
      <c r="A70" s="18" t="s">
        <v>709</v>
      </c>
      <c r="B70" s="18" t="s">
        <v>713</v>
      </c>
      <c r="C70" s="18" t="s">
        <v>393</v>
      </c>
      <c r="D70" s="18">
        <v>46517.802000000003</v>
      </c>
      <c r="E70" s="18">
        <v>2175</v>
      </c>
      <c r="F70" s="18">
        <v>48692.802000000003</v>
      </c>
      <c r="G70" s="18">
        <v>37733</v>
      </c>
      <c r="H70" s="18">
        <v>5286</v>
      </c>
      <c r="I70" s="18">
        <v>4040</v>
      </c>
      <c r="J70" s="18">
        <v>0</v>
      </c>
      <c r="K70" s="18">
        <v>233</v>
      </c>
      <c r="L70" s="18">
        <v>1098</v>
      </c>
      <c r="M70" s="18">
        <v>14356</v>
      </c>
      <c r="N70" s="18">
        <v>2175</v>
      </c>
      <c r="O70" s="18">
        <v>8</v>
      </c>
      <c r="P70" s="18">
        <v>54535.5049</v>
      </c>
      <c r="Q70" s="18">
        <v>8125.15</v>
      </c>
      <c r="R70" s="18">
        <v>-13142.7</v>
      </c>
      <c r="S70" s="18">
        <v>-591.77</v>
      </c>
      <c r="T70" s="18">
        <v>48926.1849</v>
      </c>
      <c r="U70" s="18">
        <v>48692.802000000003</v>
      </c>
      <c r="V70" s="18">
        <v>41388.881699999998</v>
      </c>
      <c r="W70" s="18">
        <v>7537.3032000000003</v>
      </c>
      <c r="X70" s="18">
        <v>5276.1122400000004</v>
      </c>
      <c r="Y70" s="18">
        <v>1.1080000000000001</v>
      </c>
      <c r="Z70" s="18">
        <v>9196</v>
      </c>
      <c r="AA70" s="18">
        <v>53951.624616000001</v>
      </c>
      <c r="AB70" s="18">
        <v>54609.810043581303</v>
      </c>
      <c r="AC70" s="18">
        <v>5938.43084423459</v>
      </c>
      <c r="AD70" s="18">
        <v>-651.79993015898799</v>
      </c>
      <c r="AE70" s="18">
        <v>-5993952</v>
      </c>
      <c r="AF70" s="18"/>
      <c r="AG70" s="18"/>
    </row>
    <row r="71" spans="1:33">
      <c r="A71" s="18" t="s">
        <v>709</v>
      </c>
      <c r="B71" s="18" t="s">
        <v>714</v>
      </c>
      <c r="C71" s="18" t="s">
        <v>394</v>
      </c>
      <c r="D71" s="18">
        <v>48228.017</v>
      </c>
      <c r="E71" s="18">
        <v>2462</v>
      </c>
      <c r="F71" s="18">
        <v>50690.017</v>
      </c>
      <c r="G71" s="18">
        <v>29511</v>
      </c>
      <c r="H71" s="18">
        <v>6276</v>
      </c>
      <c r="I71" s="18">
        <v>1734</v>
      </c>
      <c r="J71" s="18">
        <v>0</v>
      </c>
      <c r="K71" s="18">
        <v>2299</v>
      </c>
      <c r="L71" s="18">
        <v>29</v>
      </c>
      <c r="M71" s="18">
        <v>1946</v>
      </c>
      <c r="N71" s="18">
        <v>2462</v>
      </c>
      <c r="O71" s="18">
        <v>168</v>
      </c>
      <c r="P71" s="18">
        <v>42652.248299999999</v>
      </c>
      <c r="Q71" s="18">
        <v>8762.65</v>
      </c>
      <c r="R71" s="18">
        <v>-1821.55</v>
      </c>
      <c r="S71" s="18">
        <v>1761.88</v>
      </c>
      <c r="T71" s="18">
        <v>51355.228300000002</v>
      </c>
      <c r="U71" s="18">
        <v>50690.017</v>
      </c>
      <c r="V71" s="18">
        <v>43086.514450000002</v>
      </c>
      <c r="W71" s="18">
        <v>8268.7138500000001</v>
      </c>
      <c r="X71" s="18">
        <v>5788.0996949999999</v>
      </c>
      <c r="Y71" s="18">
        <v>1.1140000000000001</v>
      </c>
      <c r="Z71" s="18">
        <v>13351</v>
      </c>
      <c r="AA71" s="18">
        <v>56468.678937999997</v>
      </c>
      <c r="AB71" s="18">
        <v>57157.571290293199</v>
      </c>
      <c r="AC71" s="18">
        <v>4281.1453292107899</v>
      </c>
      <c r="AD71" s="18">
        <v>-2309.08544518279</v>
      </c>
      <c r="AE71" s="18">
        <v>-30828600</v>
      </c>
      <c r="AF71" s="18"/>
      <c r="AG71" s="18"/>
    </row>
    <row r="72" spans="1:33">
      <c r="A72" s="18" t="s">
        <v>709</v>
      </c>
      <c r="B72" s="18" t="s">
        <v>715</v>
      </c>
      <c r="C72" s="18" t="s">
        <v>395</v>
      </c>
      <c r="D72" s="18">
        <v>843641.73600000003</v>
      </c>
      <c r="E72" s="18">
        <v>49778</v>
      </c>
      <c r="F72" s="18">
        <v>893419.73600000003</v>
      </c>
      <c r="G72" s="18">
        <v>582845</v>
      </c>
      <c r="H72" s="18">
        <v>150893</v>
      </c>
      <c r="I72" s="18">
        <v>29480</v>
      </c>
      <c r="J72" s="18">
        <v>0</v>
      </c>
      <c r="K72" s="18">
        <v>22486</v>
      </c>
      <c r="L72" s="18">
        <v>2928</v>
      </c>
      <c r="M72" s="18">
        <v>79859</v>
      </c>
      <c r="N72" s="18">
        <v>49778</v>
      </c>
      <c r="O72" s="18">
        <v>9</v>
      </c>
      <c r="P72" s="18">
        <v>842385.87849999999</v>
      </c>
      <c r="Q72" s="18">
        <v>172430.15</v>
      </c>
      <c r="R72" s="18">
        <v>-70376.600000000006</v>
      </c>
      <c r="S72" s="18">
        <v>28735.27</v>
      </c>
      <c r="T72" s="18">
        <v>973174.69850000006</v>
      </c>
      <c r="U72" s="18">
        <v>893419.73600000003</v>
      </c>
      <c r="V72" s="18">
        <v>759406.77560000005</v>
      </c>
      <c r="W72" s="18">
        <v>213767.92290000001</v>
      </c>
      <c r="X72" s="18">
        <v>149637.54603</v>
      </c>
      <c r="Y72" s="18">
        <v>1.167</v>
      </c>
      <c r="Z72" s="18">
        <v>146214</v>
      </c>
      <c r="AA72" s="18">
        <v>1042620.831912</v>
      </c>
      <c r="AB72" s="18">
        <v>1055340.33466917</v>
      </c>
      <c r="AC72" s="18">
        <v>7217.77897239096</v>
      </c>
      <c r="AD72" s="18">
        <v>627.54819799738596</v>
      </c>
      <c r="AE72" s="18">
        <v>91756332</v>
      </c>
      <c r="AF72" s="18"/>
      <c r="AG72" s="18"/>
    </row>
    <row r="73" spans="1:33">
      <c r="A73" s="18" t="s">
        <v>709</v>
      </c>
      <c r="B73" s="18" t="s">
        <v>716</v>
      </c>
      <c r="C73" s="18" t="s">
        <v>396</v>
      </c>
      <c r="D73" s="18">
        <v>38103.803999999996</v>
      </c>
      <c r="E73" s="18">
        <v>1626</v>
      </c>
      <c r="F73" s="18">
        <v>39729.803999999996</v>
      </c>
      <c r="G73" s="18">
        <v>18075</v>
      </c>
      <c r="H73" s="18">
        <v>11248</v>
      </c>
      <c r="I73" s="18">
        <v>758</v>
      </c>
      <c r="J73" s="18">
        <v>0</v>
      </c>
      <c r="K73" s="18">
        <v>2193</v>
      </c>
      <c r="L73" s="18">
        <v>46</v>
      </c>
      <c r="M73" s="18">
        <v>4300</v>
      </c>
      <c r="N73" s="18">
        <v>1626</v>
      </c>
      <c r="O73" s="18">
        <v>43</v>
      </c>
      <c r="P73" s="18">
        <v>26123.797500000001</v>
      </c>
      <c r="Q73" s="18">
        <v>12069.15</v>
      </c>
      <c r="R73" s="18">
        <v>-3730.65</v>
      </c>
      <c r="S73" s="18">
        <v>651.1</v>
      </c>
      <c r="T73" s="18">
        <v>35113.397499999999</v>
      </c>
      <c r="U73" s="18">
        <v>39729.803999999996</v>
      </c>
      <c r="V73" s="18">
        <v>33770.333400000003</v>
      </c>
      <c r="W73" s="18">
        <v>1343.0641000000001</v>
      </c>
      <c r="X73" s="18">
        <v>940.14487000000202</v>
      </c>
      <c r="Y73" s="18">
        <v>1.024</v>
      </c>
      <c r="Z73" s="18">
        <v>7577</v>
      </c>
      <c r="AA73" s="18">
        <v>40683.319296000001</v>
      </c>
      <c r="AB73" s="18">
        <v>41179.637397574297</v>
      </c>
      <c r="AC73" s="18">
        <v>5434.8208258643699</v>
      </c>
      <c r="AD73" s="18">
        <v>-1155.4099485292099</v>
      </c>
      <c r="AE73" s="18">
        <v>-8754541</v>
      </c>
      <c r="AF73" s="18"/>
      <c r="AG73" s="18"/>
    </row>
    <row r="74" spans="1:33">
      <c r="A74" s="18" t="s">
        <v>709</v>
      </c>
      <c r="B74" s="18" t="s">
        <v>717</v>
      </c>
      <c r="C74" s="18" t="s">
        <v>397</v>
      </c>
      <c r="D74" s="18">
        <v>242626.12299999999</v>
      </c>
      <c r="E74" s="18">
        <v>19514</v>
      </c>
      <c r="F74" s="18">
        <v>262140.12299999999</v>
      </c>
      <c r="G74" s="18">
        <v>181065</v>
      </c>
      <c r="H74" s="18">
        <v>35075</v>
      </c>
      <c r="I74" s="18">
        <v>4261</v>
      </c>
      <c r="J74" s="18">
        <v>228</v>
      </c>
      <c r="K74" s="18">
        <v>8439</v>
      </c>
      <c r="L74" s="18">
        <v>1276</v>
      </c>
      <c r="M74" s="18">
        <v>52245</v>
      </c>
      <c r="N74" s="18">
        <v>19514</v>
      </c>
      <c r="O74" s="18">
        <v>0</v>
      </c>
      <c r="P74" s="18">
        <v>261693.2445</v>
      </c>
      <c r="Q74" s="18">
        <v>40802.550000000003</v>
      </c>
      <c r="R74" s="18">
        <v>-45492.85</v>
      </c>
      <c r="S74" s="18">
        <v>7705.25</v>
      </c>
      <c r="T74" s="18">
        <v>264708.19449999998</v>
      </c>
      <c r="U74" s="18">
        <v>262140.12299999999</v>
      </c>
      <c r="V74" s="18">
        <v>222819.10454999999</v>
      </c>
      <c r="W74" s="18">
        <v>41889.089950000103</v>
      </c>
      <c r="X74" s="18">
        <v>29322.362965</v>
      </c>
      <c r="Y74" s="18">
        <v>1.1120000000000001</v>
      </c>
      <c r="Z74" s="18">
        <v>31652</v>
      </c>
      <c r="AA74" s="18">
        <v>291499.81677600002</v>
      </c>
      <c r="AB74" s="18">
        <v>295055.98274709203</v>
      </c>
      <c r="AC74" s="18">
        <v>9321.8748498386394</v>
      </c>
      <c r="AD74" s="18">
        <v>2731.64407544506</v>
      </c>
      <c r="AE74" s="18">
        <v>86461998</v>
      </c>
      <c r="AF74" s="18"/>
      <c r="AG74" s="18"/>
    </row>
    <row r="75" spans="1:33">
      <c r="A75" s="18" t="s">
        <v>709</v>
      </c>
      <c r="B75" s="18" t="s">
        <v>718</v>
      </c>
      <c r="C75" s="18" t="s">
        <v>398</v>
      </c>
      <c r="D75" s="18">
        <v>74783.653999999995</v>
      </c>
      <c r="E75" s="18">
        <v>5053</v>
      </c>
      <c r="F75" s="18">
        <v>79836.653999999995</v>
      </c>
      <c r="G75" s="18">
        <v>53886</v>
      </c>
      <c r="H75" s="18">
        <v>6422</v>
      </c>
      <c r="I75" s="18">
        <v>1510</v>
      </c>
      <c r="J75" s="18">
        <v>0</v>
      </c>
      <c r="K75" s="18">
        <v>4814</v>
      </c>
      <c r="L75" s="18">
        <v>29</v>
      </c>
      <c r="M75" s="18">
        <v>18162</v>
      </c>
      <c r="N75" s="18">
        <v>5053</v>
      </c>
      <c r="O75" s="18">
        <v>568</v>
      </c>
      <c r="P75" s="18">
        <v>77881.435800000007</v>
      </c>
      <c r="Q75" s="18">
        <v>10834.1</v>
      </c>
      <c r="R75" s="18">
        <v>-15945.15</v>
      </c>
      <c r="S75" s="18">
        <v>1207.51</v>
      </c>
      <c r="T75" s="18">
        <v>73977.895799999998</v>
      </c>
      <c r="U75" s="18">
        <v>79836.653999999995</v>
      </c>
      <c r="V75" s="18">
        <v>67861.155899999998</v>
      </c>
      <c r="W75" s="18">
        <v>6116.7399000000196</v>
      </c>
      <c r="X75" s="18">
        <v>4281.7179300000098</v>
      </c>
      <c r="Y75" s="18">
        <v>1.054</v>
      </c>
      <c r="Z75" s="18">
        <v>11627</v>
      </c>
      <c r="AA75" s="18">
        <v>84147.833316000004</v>
      </c>
      <c r="AB75" s="18">
        <v>85174.398837341199</v>
      </c>
      <c r="AC75" s="18">
        <v>7325.5696944475103</v>
      </c>
      <c r="AD75" s="18">
        <v>735.33892005393295</v>
      </c>
      <c r="AE75" s="18">
        <v>8549786</v>
      </c>
      <c r="AF75" s="18"/>
      <c r="AG75" s="18"/>
    </row>
    <row r="76" spans="1:33">
      <c r="A76" s="18" t="s">
        <v>709</v>
      </c>
      <c r="B76" s="18" t="s">
        <v>719</v>
      </c>
      <c r="C76" s="18" t="s">
        <v>399</v>
      </c>
      <c r="D76" s="18">
        <v>129150.867</v>
      </c>
      <c r="E76" s="18">
        <v>7554</v>
      </c>
      <c r="F76" s="18">
        <v>136704.867</v>
      </c>
      <c r="G76" s="18">
        <v>86370</v>
      </c>
      <c r="H76" s="18">
        <v>24465</v>
      </c>
      <c r="I76" s="18">
        <v>1150</v>
      </c>
      <c r="J76" s="18">
        <v>0</v>
      </c>
      <c r="K76" s="18">
        <v>8608</v>
      </c>
      <c r="L76" s="18">
        <v>17</v>
      </c>
      <c r="M76" s="18">
        <v>28724</v>
      </c>
      <c r="N76" s="18">
        <v>7554</v>
      </c>
      <c r="O76" s="18">
        <v>0</v>
      </c>
      <c r="P76" s="18">
        <v>124830.561</v>
      </c>
      <c r="Q76" s="18">
        <v>29089.55</v>
      </c>
      <c r="R76" s="18">
        <v>-24429.85</v>
      </c>
      <c r="S76" s="18">
        <v>1537.82</v>
      </c>
      <c r="T76" s="18">
        <v>131028.08100000001</v>
      </c>
      <c r="U76" s="18">
        <v>136704.867</v>
      </c>
      <c r="V76" s="18">
        <v>116199.13695</v>
      </c>
      <c r="W76" s="18">
        <v>14828.94405</v>
      </c>
      <c r="X76" s="18">
        <v>10380.260834999999</v>
      </c>
      <c r="Y76" s="18">
        <v>1.0760000000000001</v>
      </c>
      <c r="Z76" s="18">
        <v>18725</v>
      </c>
      <c r="AA76" s="18">
        <v>147094.436892</v>
      </c>
      <c r="AB76" s="18">
        <v>148888.92251740399</v>
      </c>
      <c r="AC76" s="18">
        <v>7951.3443266971199</v>
      </c>
      <c r="AD76" s="18">
        <v>1361.11355230355</v>
      </c>
      <c r="AE76" s="18">
        <v>25486851</v>
      </c>
      <c r="AF76" s="18"/>
      <c r="AG76" s="18"/>
    </row>
    <row r="77" spans="1:33">
      <c r="A77" s="18" t="s">
        <v>709</v>
      </c>
      <c r="B77" s="18" t="s">
        <v>720</v>
      </c>
      <c r="C77" s="18" t="s">
        <v>400</v>
      </c>
      <c r="D77" s="18">
        <v>93171.816000000006</v>
      </c>
      <c r="E77" s="18">
        <v>4561.0720000000001</v>
      </c>
      <c r="F77" s="18">
        <v>97732.888000000006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4561.0720000000001</v>
      </c>
      <c r="O77" s="18">
        <v>0</v>
      </c>
      <c r="P77" s="18">
        <v>0</v>
      </c>
      <c r="Q77" s="18">
        <v>0</v>
      </c>
      <c r="R77" s="18">
        <v>0</v>
      </c>
      <c r="S77" s="18">
        <v>3876.9112</v>
      </c>
      <c r="T77" s="18">
        <v>3876.9112</v>
      </c>
      <c r="U77" s="18">
        <v>97732.888000000006</v>
      </c>
      <c r="V77" s="18">
        <v>83072.954800000007</v>
      </c>
      <c r="W77" s="18">
        <v>-79196.043600000005</v>
      </c>
      <c r="X77" s="18">
        <v>-55437.230519999997</v>
      </c>
      <c r="Y77" s="18">
        <v>0</v>
      </c>
      <c r="Z77" s="18">
        <v>14783</v>
      </c>
      <c r="AA77" s="18">
        <v>97048.757784000001</v>
      </c>
      <c r="AB77" s="18">
        <v>98232.708751054801</v>
      </c>
      <c r="AC77" s="18">
        <v>6644.9779308026</v>
      </c>
      <c r="AD77" s="18">
        <v>54.747156409022899</v>
      </c>
      <c r="AE77" s="18">
        <v>809327</v>
      </c>
      <c r="AF77" s="18"/>
      <c r="AG77" s="18"/>
    </row>
    <row r="78" spans="1:33">
      <c r="A78" s="18" t="s">
        <v>709</v>
      </c>
      <c r="B78" s="18" t="s">
        <v>721</v>
      </c>
      <c r="C78" s="18" t="s">
        <v>401</v>
      </c>
      <c r="D78" s="18">
        <v>166948.88</v>
      </c>
      <c r="E78" s="18">
        <v>12313</v>
      </c>
      <c r="F78" s="18">
        <v>179261.88</v>
      </c>
      <c r="G78" s="18">
        <v>89548</v>
      </c>
      <c r="H78" s="18">
        <v>44068</v>
      </c>
      <c r="I78" s="18">
        <v>9836</v>
      </c>
      <c r="J78" s="18">
        <v>0</v>
      </c>
      <c r="K78" s="18">
        <v>3669</v>
      </c>
      <c r="L78" s="18">
        <v>1540</v>
      </c>
      <c r="M78" s="18">
        <v>22607</v>
      </c>
      <c r="N78" s="18">
        <v>12313</v>
      </c>
      <c r="O78" s="18">
        <v>446</v>
      </c>
      <c r="P78" s="18">
        <v>129423.72440000001</v>
      </c>
      <c r="Q78" s="18">
        <v>48937.05</v>
      </c>
      <c r="R78" s="18">
        <v>-20904.05</v>
      </c>
      <c r="S78" s="18">
        <v>6622.86</v>
      </c>
      <c r="T78" s="18">
        <v>164079.58439999999</v>
      </c>
      <c r="U78" s="18">
        <v>179261.88</v>
      </c>
      <c r="V78" s="18">
        <v>152372.598</v>
      </c>
      <c r="W78" s="18">
        <v>11706.9864</v>
      </c>
      <c r="X78" s="18">
        <v>8194.89048</v>
      </c>
      <c r="Y78" s="18">
        <v>1.046</v>
      </c>
      <c r="Z78" s="18">
        <v>27482</v>
      </c>
      <c r="AA78" s="18">
        <v>187507.92647999999</v>
      </c>
      <c r="AB78" s="18">
        <v>189795.43840653601</v>
      </c>
      <c r="AC78" s="18">
        <v>6906.1727096476397</v>
      </c>
      <c r="AD78" s="18">
        <v>315.94193525406303</v>
      </c>
      <c r="AE78" s="18">
        <v>8682716</v>
      </c>
      <c r="AF78" s="18"/>
      <c r="AG78" s="18"/>
    </row>
    <row r="79" spans="1:33">
      <c r="A79" s="18" t="s">
        <v>709</v>
      </c>
      <c r="B79" s="18" t="s">
        <v>722</v>
      </c>
      <c r="C79" s="18" t="s">
        <v>402</v>
      </c>
      <c r="D79" s="18">
        <v>240572.019</v>
      </c>
      <c r="E79" s="18">
        <v>7838</v>
      </c>
      <c r="F79" s="18">
        <v>248410.019</v>
      </c>
      <c r="G79" s="18">
        <v>118535</v>
      </c>
      <c r="H79" s="18">
        <v>53001</v>
      </c>
      <c r="I79" s="18">
        <v>42974</v>
      </c>
      <c r="J79" s="18">
        <v>0</v>
      </c>
      <c r="K79" s="18">
        <v>10045</v>
      </c>
      <c r="L79" s="18">
        <v>33567</v>
      </c>
      <c r="M79" s="18">
        <v>6439</v>
      </c>
      <c r="N79" s="18">
        <v>7838</v>
      </c>
      <c r="O79" s="18">
        <v>227</v>
      </c>
      <c r="P79" s="18">
        <v>171318.6355</v>
      </c>
      <c r="Q79" s="18">
        <v>90117</v>
      </c>
      <c r="R79" s="18">
        <v>-34198.050000000003</v>
      </c>
      <c r="S79" s="18">
        <v>5567.67</v>
      </c>
      <c r="T79" s="18">
        <v>232805.2555</v>
      </c>
      <c r="U79" s="18">
        <v>248410.019</v>
      </c>
      <c r="V79" s="18">
        <v>211148.51615000001</v>
      </c>
      <c r="W79" s="18">
        <v>21656.73935</v>
      </c>
      <c r="X79" s="18">
        <v>15159.717545</v>
      </c>
      <c r="Y79" s="18">
        <v>1.0609999999999999</v>
      </c>
      <c r="Z79" s="18">
        <v>34531</v>
      </c>
      <c r="AA79" s="18">
        <v>263563.03015900002</v>
      </c>
      <c r="AB79" s="18">
        <v>266778.37996420998</v>
      </c>
      <c r="AC79" s="18">
        <v>7725.7646741829103</v>
      </c>
      <c r="AD79" s="18">
        <v>1135.53389978933</v>
      </c>
      <c r="AE79" s="18">
        <v>39211121</v>
      </c>
      <c r="AF79" s="18"/>
      <c r="AG79" s="18"/>
    </row>
    <row r="80" spans="1:33">
      <c r="A80" s="18" t="s">
        <v>723</v>
      </c>
      <c r="B80" s="18" t="s">
        <v>724</v>
      </c>
      <c r="C80" s="18" t="s">
        <v>404</v>
      </c>
      <c r="D80" s="18">
        <v>121873.61</v>
      </c>
      <c r="E80" s="18">
        <v>7731</v>
      </c>
      <c r="F80" s="18">
        <v>129604.61</v>
      </c>
      <c r="G80" s="18">
        <v>72394</v>
      </c>
      <c r="H80" s="18">
        <v>24365</v>
      </c>
      <c r="I80" s="18">
        <v>2328</v>
      </c>
      <c r="J80" s="18">
        <v>0</v>
      </c>
      <c r="K80" s="18">
        <v>4571</v>
      </c>
      <c r="L80" s="18">
        <v>1416</v>
      </c>
      <c r="M80" s="18">
        <v>14227</v>
      </c>
      <c r="N80" s="18">
        <v>7731</v>
      </c>
      <c r="O80" s="18">
        <v>356</v>
      </c>
      <c r="P80" s="18">
        <v>104631.0482</v>
      </c>
      <c r="Q80" s="18">
        <v>26574.400000000001</v>
      </c>
      <c r="R80" s="18">
        <v>-13599.15</v>
      </c>
      <c r="S80" s="18">
        <v>4152.76</v>
      </c>
      <c r="T80" s="18">
        <v>121759.0582</v>
      </c>
      <c r="U80" s="18">
        <v>129604.61</v>
      </c>
      <c r="V80" s="18">
        <v>110163.9185</v>
      </c>
      <c r="W80" s="18">
        <v>11595.1397</v>
      </c>
      <c r="X80" s="18">
        <v>8116.5977900000098</v>
      </c>
      <c r="Y80" s="18">
        <v>1.0629999999999999</v>
      </c>
      <c r="Z80" s="18">
        <v>19997</v>
      </c>
      <c r="AA80" s="18">
        <v>137769.70043</v>
      </c>
      <c r="AB80" s="18">
        <v>139450.42848648899</v>
      </c>
      <c r="AC80" s="18">
        <v>6973.5674594433603</v>
      </c>
      <c r="AD80" s="18">
        <v>383.33668504977902</v>
      </c>
      <c r="AE80" s="18">
        <v>7665584</v>
      </c>
      <c r="AF80" s="18"/>
      <c r="AG80" s="18"/>
    </row>
    <row r="81" spans="1:33">
      <c r="A81" s="18" t="s">
        <v>723</v>
      </c>
      <c r="B81" s="18" t="s">
        <v>725</v>
      </c>
      <c r="C81" s="18" t="s">
        <v>405</v>
      </c>
      <c r="D81" s="18">
        <v>50200.663</v>
      </c>
      <c r="E81" s="18">
        <v>2435</v>
      </c>
      <c r="F81" s="18">
        <v>52635.663</v>
      </c>
      <c r="G81" s="18">
        <v>33507</v>
      </c>
      <c r="H81" s="18">
        <v>10297</v>
      </c>
      <c r="I81" s="18">
        <v>1091</v>
      </c>
      <c r="J81" s="18">
        <v>0</v>
      </c>
      <c r="K81" s="18">
        <v>1421</v>
      </c>
      <c r="L81" s="18">
        <v>122</v>
      </c>
      <c r="M81" s="18">
        <v>4708</v>
      </c>
      <c r="N81" s="18">
        <v>2435</v>
      </c>
      <c r="O81" s="18">
        <v>0</v>
      </c>
      <c r="P81" s="18">
        <v>48427.667099999999</v>
      </c>
      <c r="Q81" s="18">
        <v>10887.65</v>
      </c>
      <c r="R81" s="18">
        <v>-4105.5</v>
      </c>
      <c r="S81" s="18">
        <v>1269.3900000000001</v>
      </c>
      <c r="T81" s="18">
        <v>56479.2071</v>
      </c>
      <c r="U81" s="18">
        <v>52635.663</v>
      </c>
      <c r="V81" s="18">
        <v>44740.313549999999</v>
      </c>
      <c r="W81" s="18">
        <v>11738.893550000001</v>
      </c>
      <c r="X81" s="18">
        <v>8217.2254850000008</v>
      </c>
      <c r="Y81" s="18">
        <v>1.1559999999999999</v>
      </c>
      <c r="Z81" s="18">
        <v>8285</v>
      </c>
      <c r="AA81" s="18">
        <v>60846.826428</v>
      </c>
      <c r="AB81" s="18">
        <v>61589.130200213003</v>
      </c>
      <c r="AC81" s="18">
        <v>7433.8117320715701</v>
      </c>
      <c r="AD81" s="18">
        <v>843.58095767799705</v>
      </c>
      <c r="AE81" s="18">
        <v>6989068</v>
      </c>
      <c r="AF81" s="18"/>
      <c r="AG81" s="18"/>
    </row>
    <row r="82" spans="1:33">
      <c r="A82" s="18" t="s">
        <v>723</v>
      </c>
      <c r="B82" s="18" t="s">
        <v>726</v>
      </c>
      <c r="C82" s="18" t="s">
        <v>406</v>
      </c>
      <c r="D82" s="18">
        <v>227997.81299999999</v>
      </c>
      <c r="E82" s="18">
        <v>12788</v>
      </c>
      <c r="F82" s="18">
        <v>240785.81299999999</v>
      </c>
      <c r="G82" s="18">
        <v>127770</v>
      </c>
      <c r="H82" s="18">
        <v>45564</v>
      </c>
      <c r="I82" s="18">
        <v>2732</v>
      </c>
      <c r="J82" s="18">
        <v>0</v>
      </c>
      <c r="K82" s="18">
        <v>7848</v>
      </c>
      <c r="L82" s="18">
        <v>1331</v>
      </c>
      <c r="M82" s="18">
        <v>36272</v>
      </c>
      <c r="N82" s="18">
        <v>12788</v>
      </c>
      <c r="O82" s="18">
        <v>101</v>
      </c>
      <c r="P82" s="18">
        <v>184665.981</v>
      </c>
      <c r="Q82" s="18">
        <v>47722.400000000001</v>
      </c>
      <c r="R82" s="18">
        <v>-32048.400000000001</v>
      </c>
      <c r="S82" s="18">
        <v>4703.5600000000004</v>
      </c>
      <c r="T82" s="18">
        <v>205043.541</v>
      </c>
      <c r="U82" s="18">
        <v>240785.81299999999</v>
      </c>
      <c r="V82" s="18">
        <v>204667.94104999999</v>
      </c>
      <c r="W82" s="18">
        <v>375.59995000000299</v>
      </c>
      <c r="X82" s="18">
        <v>262.91996500000198</v>
      </c>
      <c r="Y82" s="18">
        <v>1.0009999999999999</v>
      </c>
      <c r="Z82" s="18">
        <v>28271</v>
      </c>
      <c r="AA82" s="18">
        <v>241026.59881299999</v>
      </c>
      <c r="AB82" s="18">
        <v>243967.01434501199</v>
      </c>
      <c r="AC82" s="18">
        <v>8629.5855946026804</v>
      </c>
      <c r="AD82" s="18">
        <v>2039.3548202091099</v>
      </c>
      <c r="AE82" s="18">
        <v>57654600</v>
      </c>
      <c r="AF82" s="18"/>
      <c r="AG82" s="18"/>
    </row>
    <row r="83" spans="1:33">
      <c r="A83" s="18" t="s">
        <v>723</v>
      </c>
      <c r="B83" s="18" t="s">
        <v>727</v>
      </c>
      <c r="C83" s="18" t="s">
        <v>407</v>
      </c>
      <c r="D83" s="18">
        <v>74570.804999999993</v>
      </c>
      <c r="E83" s="18">
        <v>1635</v>
      </c>
      <c r="F83" s="18">
        <v>76205.804999999993</v>
      </c>
      <c r="G83" s="18">
        <v>37772</v>
      </c>
      <c r="H83" s="18">
        <v>12024</v>
      </c>
      <c r="I83" s="18">
        <v>727</v>
      </c>
      <c r="J83" s="18">
        <v>3465</v>
      </c>
      <c r="K83" s="18">
        <v>62</v>
      </c>
      <c r="L83" s="18">
        <v>889</v>
      </c>
      <c r="M83" s="18">
        <v>3913</v>
      </c>
      <c r="N83" s="18">
        <v>1635</v>
      </c>
      <c r="O83" s="18">
        <v>288</v>
      </c>
      <c r="P83" s="18">
        <v>54591.871599999999</v>
      </c>
      <c r="Q83" s="18">
        <v>13836.3</v>
      </c>
      <c r="R83" s="18">
        <v>-4326.5</v>
      </c>
      <c r="S83" s="18">
        <v>724.54</v>
      </c>
      <c r="T83" s="18">
        <v>64826.211600000002</v>
      </c>
      <c r="U83" s="18">
        <v>76205.804999999993</v>
      </c>
      <c r="V83" s="18">
        <v>64774.934249999998</v>
      </c>
      <c r="W83" s="18">
        <v>51.277350000011197</v>
      </c>
      <c r="X83" s="18">
        <v>35.894145000007804</v>
      </c>
      <c r="Y83" s="18">
        <v>1</v>
      </c>
      <c r="Z83" s="18">
        <v>10083</v>
      </c>
      <c r="AA83" s="18">
        <v>76205.804999999993</v>
      </c>
      <c r="AB83" s="18">
        <v>77135.481366654305</v>
      </c>
      <c r="AC83" s="18">
        <v>7650.0526992615596</v>
      </c>
      <c r="AD83" s="18">
        <v>1059.82192486798</v>
      </c>
      <c r="AE83" s="18">
        <v>10686184</v>
      </c>
      <c r="AF83" s="18"/>
      <c r="AG83" s="18"/>
    </row>
    <row r="84" spans="1:33">
      <c r="A84" s="18" t="s">
        <v>723</v>
      </c>
      <c r="B84" s="18" t="s">
        <v>728</v>
      </c>
      <c r="C84" s="18" t="s">
        <v>408</v>
      </c>
      <c r="D84" s="18">
        <v>99787.885999999999</v>
      </c>
      <c r="E84" s="18">
        <v>5225</v>
      </c>
      <c r="F84" s="18">
        <v>105012.886</v>
      </c>
      <c r="G84" s="18">
        <v>56969</v>
      </c>
      <c r="H84" s="18">
        <v>18077</v>
      </c>
      <c r="I84" s="18">
        <v>2545</v>
      </c>
      <c r="J84" s="18">
        <v>0</v>
      </c>
      <c r="K84" s="18">
        <v>3423</v>
      </c>
      <c r="L84" s="18">
        <v>457</v>
      </c>
      <c r="M84" s="18">
        <v>8291</v>
      </c>
      <c r="N84" s="18">
        <v>5225</v>
      </c>
      <c r="O84" s="18">
        <v>0</v>
      </c>
      <c r="P84" s="18">
        <v>82337.295700000002</v>
      </c>
      <c r="Q84" s="18">
        <v>20438.25</v>
      </c>
      <c r="R84" s="18">
        <v>-7435.8</v>
      </c>
      <c r="S84" s="18">
        <v>3031.78</v>
      </c>
      <c r="T84" s="18">
        <v>98371.525699999998</v>
      </c>
      <c r="U84" s="18">
        <v>105012.886</v>
      </c>
      <c r="V84" s="18">
        <v>89260.953099999999</v>
      </c>
      <c r="W84" s="18">
        <v>9110.5725999999995</v>
      </c>
      <c r="X84" s="18">
        <v>6377.4008199999998</v>
      </c>
      <c r="Y84" s="18">
        <v>1.0609999999999999</v>
      </c>
      <c r="Z84" s="18">
        <v>12093</v>
      </c>
      <c r="AA84" s="18">
        <v>111418.67204600001</v>
      </c>
      <c r="AB84" s="18">
        <v>112777.929470092</v>
      </c>
      <c r="AC84" s="18">
        <v>9325.8851790368099</v>
      </c>
      <c r="AD84" s="18">
        <v>2735.65440464324</v>
      </c>
      <c r="AE84" s="18">
        <v>33082269</v>
      </c>
      <c r="AF84" s="18"/>
      <c r="AG84" s="18"/>
    </row>
    <row r="85" spans="1:33">
      <c r="A85" s="18" t="s">
        <v>723</v>
      </c>
      <c r="B85" s="18" t="s">
        <v>729</v>
      </c>
      <c r="C85" s="18" t="s">
        <v>409</v>
      </c>
      <c r="D85" s="18">
        <v>49399.398999999998</v>
      </c>
      <c r="E85" s="18">
        <v>1684</v>
      </c>
      <c r="F85" s="18">
        <v>51083.398999999998</v>
      </c>
      <c r="G85" s="18">
        <v>34742</v>
      </c>
      <c r="H85" s="18">
        <v>6786</v>
      </c>
      <c r="I85" s="18">
        <v>522</v>
      </c>
      <c r="J85" s="18">
        <v>1080</v>
      </c>
      <c r="K85" s="18">
        <v>3297</v>
      </c>
      <c r="L85" s="18">
        <v>46</v>
      </c>
      <c r="M85" s="18">
        <v>3328</v>
      </c>
      <c r="N85" s="18">
        <v>1684</v>
      </c>
      <c r="O85" s="18">
        <v>131</v>
      </c>
      <c r="P85" s="18">
        <v>50212.6126</v>
      </c>
      <c r="Q85" s="18">
        <v>9932.25</v>
      </c>
      <c r="R85" s="18">
        <v>-2979.25</v>
      </c>
      <c r="S85" s="18">
        <v>865.64</v>
      </c>
      <c r="T85" s="18">
        <v>58031.2526</v>
      </c>
      <c r="U85" s="18">
        <v>51083.398999999998</v>
      </c>
      <c r="V85" s="18">
        <v>43420.889150000003</v>
      </c>
      <c r="W85" s="18">
        <v>14610.363450000001</v>
      </c>
      <c r="X85" s="18">
        <v>10227.254414999999</v>
      </c>
      <c r="Y85" s="18">
        <v>1.2</v>
      </c>
      <c r="Z85" s="18">
        <v>9187</v>
      </c>
      <c r="AA85" s="18">
        <v>61300.078800000003</v>
      </c>
      <c r="AB85" s="18">
        <v>62047.912046225902</v>
      </c>
      <c r="AC85" s="18">
        <v>6753.8817945168003</v>
      </c>
      <c r="AD85" s="18">
        <v>163.651020123227</v>
      </c>
      <c r="AE85" s="18">
        <v>1503462</v>
      </c>
      <c r="AF85" s="18"/>
      <c r="AG85" s="18"/>
    </row>
    <row r="86" spans="1:33">
      <c r="A86" s="18" t="s">
        <v>723</v>
      </c>
      <c r="B86" s="18" t="s">
        <v>730</v>
      </c>
      <c r="C86" s="18" t="s">
        <v>410</v>
      </c>
      <c r="D86" s="18">
        <v>626939.51800000004</v>
      </c>
      <c r="E86" s="18">
        <v>47971</v>
      </c>
      <c r="F86" s="18">
        <v>674910.51800000004</v>
      </c>
      <c r="G86" s="18">
        <v>329408</v>
      </c>
      <c r="H86" s="18">
        <v>140793</v>
      </c>
      <c r="I86" s="18">
        <v>16402</v>
      </c>
      <c r="J86" s="18">
        <v>0</v>
      </c>
      <c r="K86" s="18">
        <v>14044</v>
      </c>
      <c r="L86" s="18">
        <v>362</v>
      </c>
      <c r="M86" s="18">
        <v>50292</v>
      </c>
      <c r="N86" s="18">
        <v>47971</v>
      </c>
      <c r="O86" s="18">
        <v>678</v>
      </c>
      <c r="P86" s="18">
        <v>476093.3824</v>
      </c>
      <c r="Q86" s="18">
        <v>145553.15</v>
      </c>
      <c r="R86" s="18">
        <v>-43632.2</v>
      </c>
      <c r="S86" s="18">
        <v>32225.71</v>
      </c>
      <c r="T86" s="18">
        <v>610240.04240000003</v>
      </c>
      <c r="U86" s="18">
        <v>674910.51800000004</v>
      </c>
      <c r="V86" s="18">
        <v>573673.94030000002</v>
      </c>
      <c r="W86" s="18">
        <v>36566.102099999996</v>
      </c>
      <c r="X86" s="18">
        <v>25596.27147</v>
      </c>
      <c r="Y86" s="18">
        <v>1.038</v>
      </c>
      <c r="Z86" s="18">
        <v>97555</v>
      </c>
      <c r="AA86" s="18">
        <v>700557.11768400006</v>
      </c>
      <c r="AB86" s="18">
        <v>709103.59778223198</v>
      </c>
      <c r="AC86" s="18">
        <v>7268.7570886395597</v>
      </c>
      <c r="AD86" s="18">
        <v>678.52631424598303</v>
      </c>
      <c r="AE86" s="18">
        <v>66193635</v>
      </c>
      <c r="AF86" s="18"/>
      <c r="AG86" s="18"/>
    </row>
    <row r="87" spans="1:33">
      <c r="A87" s="18" t="s">
        <v>723</v>
      </c>
      <c r="B87" s="18" t="s">
        <v>731</v>
      </c>
      <c r="C87" s="18" t="s">
        <v>411</v>
      </c>
      <c r="D87" s="18">
        <v>101432.413</v>
      </c>
      <c r="E87" s="18">
        <v>5724</v>
      </c>
      <c r="F87" s="18">
        <v>107156.413</v>
      </c>
      <c r="G87" s="18">
        <v>71480</v>
      </c>
      <c r="H87" s="18">
        <v>2891</v>
      </c>
      <c r="I87" s="18">
        <v>1676</v>
      </c>
      <c r="J87" s="18">
        <v>0</v>
      </c>
      <c r="K87" s="18">
        <v>3729</v>
      </c>
      <c r="L87" s="18">
        <v>34</v>
      </c>
      <c r="M87" s="18">
        <v>17656</v>
      </c>
      <c r="N87" s="18">
        <v>5724</v>
      </c>
      <c r="O87" s="18">
        <v>89</v>
      </c>
      <c r="P87" s="18">
        <v>103310.04399999999</v>
      </c>
      <c r="Q87" s="18">
        <v>7051.6</v>
      </c>
      <c r="R87" s="18">
        <v>-15112.15</v>
      </c>
      <c r="S87" s="18">
        <v>1863.88</v>
      </c>
      <c r="T87" s="18">
        <v>97113.373999999996</v>
      </c>
      <c r="U87" s="18">
        <v>107156.413</v>
      </c>
      <c r="V87" s="18">
        <v>91082.951050000003</v>
      </c>
      <c r="W87" s="18">
        <v>6030.4229500000201</v>
      </c>
      <c r="X87" s="18">
        <v>4221.2960650000196</v>
      </c>
      <c r="Y87" s="18">
        <v>1.0389999999999999</v>
      </c>
      <c r="Z87" s="18">
        <v>17846</v>
      </c>
      <c r="AA87" s="18">
        <v>111335.51310700001</v>
      </c>
      <c r="AB87" s="18">
        <v>112693.75602963399</v>
      </c>
      <c r="AC87" s="18">
        <v>6314.7907670982004</v>
      </c>
      <c r="AD87" s="18">
        <v>-275.44000729537998</v>
      </c>
      <c r="AE87" s="18">
        <v>-4915502</v>
      </c>
      <c r="AF87" s="18"/>
      <c r="AG87" s="18"/>
    </row>
    <row r="88" spans="1:33">
      <c r="A88" s="18" t="s">
        <v>732</v>
      </c>
      <c r="B88" s="18" t="s">
        <v>733</v>
      </c>
      <c r="C88" s="18" t="s">
        <v>413</v>
      </c>
      <c r="D88" s="18">
        <v>68811.695000000007</v>
      </c>
      <c r="E88" s="18">
        <v>3770</v>
      </c>
      <c r="F88" s="18">
        <v>72581.695000000007</v>
      </c>
      <c r="G88" s="18">
        <v>46942</v>
      </c>
      <c r="H88" s="18">
        <v>6318</v>
      </c>
      <c r="I88" s="18">
        <v>791</v>
      </c>
      <c r="J88" s="18">
        <v>0</v>
      </c>
      <c r="K88" s="18">
        <v>4261</v>
      </c>
      <c r="L88" s="18">
        <v>45</v>
      </c>
      <c r="M88" s="18">
        <v>9853</v>
      </c>
      <c r="N88" s="18">
        <v>3770</v>
      </c>
      <c r="O88" s="18">
        <v>0</v>
      </c>
      <c r="P88" s="18">
        <v>67845.272599999997</v>
      </c>
      <c r="Q88" s="18">
        <v>9664.5</v>
      </c>
      <c r="R88" s="18">
        <v>-8413.2999999999993</v>
      </c>
      <c r="S88" s="18">
        <v>1529.49</v>
      </c>
      <c r="T88" s="18">
        <v>70625.962599999999</v>
      </c>
      <c r="U88" s="18">
        <v>72581.695000000007</v>
      </c>
      <c r="V88" s="18">
        <v>61694.440750000002</v>
      </c>
      <c r="W88" s="18">
        <v>8931.5218499999992</v>
      </c>
      <c r="X88" s="18">
        <v>6252.0652950000003</v>
      </c>
      <c r="Y88" s="18">
        <v>1.0860000000000001</v>
      </c>
      <c r="Z88" s="18">
        <v>10713</v>
      </c>
      <c r="AA88" s="18">
        <v>78823.72077</v>
      </c>
      <c r="AB88" s="18">
        <v>79785.334525430197</v>
      </c>
      <c r="AC88" s="18">
        <v>7447.5249253645297</v>
      </c>
      <c r="AD88" s="18">
        <v>857.29415097094795</v>
      </c>
      <c r="AE88" s="18">
        <v>9184192</v>
      </c>
      <c r="AF88" s="18"/>
      <c r="AG88" s="33"/>
    </row>
    <row r="89" spans="1:33">
      <c r="A89" s="18" t="s">
        <v>732</v>
      </c>
      <c r="B89" s="18" t="s">
        <v>734</v>
      </c>
      <c r="C89" s="18" t="s">
        <v>414</v>
      </c>
      <c r="D89" s="18">
        <v>67753.376999999993</v>
      </c>
      <c r="E89" s="18">
        <v>3775</v>
      </c>
      <c r="F89" s="18">
        <v>71528.376999999993</v>
      </c>
      <c r="G89" s="18">
        <v>57434</v>
      </c>
      <c r="H89" s="18">
        <v>964</v>
      </c>
      <c r="I89" s="18">
        <v>124</v>
      </c>
      <c r="J89" s="18">
        <v>0</v>
      </c>
      <c r="K89" s="18">
        <v>2695</v>
      </c>
      <c r="L89" s="18">
        <v>180</v>
      </c>
      <c r="M89" s="18">
        <v>12312</v>
      </c>
      <c r="N89" s="18">
        <v>3775</v>
      </c>
      <c r="O89" s="18">
        <v>0</v>
      </c>
      <c r="P89" s="18">
        <v>83009.360199999996</v>
      </c>
      <c r="Q89" s="18">
        <v>3215.55</v>
      </c>
      <c r="R89" s="18">
        <v>-10618.2</v>
      </c>
      <c r="S89" s="18">
        <v>1115.71</v>
      </c>
      <c r="T89" s="18">
        <v>76722.420199999993</v>
      </c>
      <c r="U89" s="18">
        <v>71528.376999999993</v>
      </c>
      <c r="V89" s="18">
        <v>60799.120450000002</v>
      </c>
      <c r="W89" s="18">
        <v>15923.29975</v>
      </c>
      <c r="X89" s="18">
        <v>11146.309825</v>
      </c>
      <c r="Y89" s="18">
        <v>1.1559999999999999</v>
      </c>
      <c r="Z89" s="18">
        <v>9010</v>
      </c>
      <c r="AA89" s="18">
        <v>82686.803811999998</v>
      </c>
      <c r="AB89" s="18">
        <v>83695.545433956402</v>
      </c>
      <c r="AC89" s="18">
        <v>9289.1837329585396</v>
      </c>
      <c r="AD89" s="18">
        <v>2698.9529585649602</v>
      </c>
      <c r="AE89" s="18">
        <v>24317566</v>
      </c>
      <c r="AF89" s="18"/>
      <c r="AG89" s="18"/>
    </row>
    <row r="90" spans="1:33">
      <c r="A90" s="18" t="s">
        <v>732</v>
      </c>
      <c r="B90" s="18" t="s">
        <v>735</v>
      </c>
      <c r="C90" s="18" t="s">
        <v>415</v>
      </c>
      <c r="D90" s="18">
        <v>124904.07</v>
      </c>
      <c r="E90" s="18">
        <v>6165.0460000000003</v>
      </c>
      <c r="F90" s="18">
        <v>131069.11599999999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6165.0460000000003</v>
      </c>
      <c r="O90" s="18">
        <v>0</v>
      </c>
      <c r="P90" s="18">
        <v>0</v>
      </c>
      <c r="Q90" s="18">
        <v>0</v>
      </c>
      <c r="R90" s="18">
        <v>0</v>
      </c>
      <c r="S90" s="18">
        <v>5240.2891</v>
      </c>
      <c r="T90" s="18">
        <v>5240.2891</v>
      </c>
      <c r="U90" s="18">
        <v>131069.11599999999</v>
      </c>
      <c r="V90" s="18">
        <v>111408.74860000001</v>
      </c>
      <c r="W90" s="18">
        <v>-106168.4595</v>
      </c>
      <c r="X90" s="18">
        <v>-74317.921650000004</v>
      </c>
      <c r="Y90" s="18">
        <v>0</v>
      </c>
      <c r="Z90" s="18">
        <v>13805</v>
      </c>
      <c r="AA90" s="18">
        <v>136049.74240799999</v>
      </c>
      <c r="AB90" s="18">
        <v>137709.48775425201</v>
      </c>
      <c r="AC90" s="18">
        <v>9975.33413649053</v>
      </c>
      <c r="AD90" s="18">
        <v>3385.1033620969602</v>
      </c>
      <c r="AE90" s="18">
        <v>46731352</v>
      </c>
      <c r="AF90" s="18"/>
      <c r="AG90" s="18"/>
    </row>
    <row r="91" spans="1:33">
      <c r="A91" s="18" t="s">
        <v>732</v>
      </c>
      <c r="B91" s="18" t="s">
        <v>736</v>
      </c>
      <c r="C91" s="18" t="s">
        <v>416</v>
      </c>
      <c r="D91" s="18">
        <v>25219.867999999999</v>
      </c>
      <c r="E91" s="18">
        <v>1692</v>
      </c>
      <c r="F91" s="18">
        <v>26911.867999999999</v>
      </c>
      <c r="G91" s="18">
        <v>26381</v>
      </c>
      <c r="H91" s="18">
        <v>2041</v>
      </c>
      <c r="I91" s="18">
        <v>1266</v>
      </c>
      <c r="J91" s="18">
        <v>0</v>
      </c>
      <c r="K91" s="18">
        <v>2789</v>
      </c>
      <c r="L91" s="18">
        <v>0</v>
      </c>
      <c r="M91" s="18">
        <v>3527</v>
      </c>
      <c r="N91" s="18">
        <v>1692</v>
      </c>
      <c r="O91" s="18">
        <v>0</v>
      </c>
      <c r="P91" s="18">
        <v>38128.459300000002</v>
      </c>
      <c r="Q91" s="18">
        <v>5181.6000000000004</v>
      </c>
      <c r="R91" s="18">
        <v>-2997.95</v>
      </c>
      <c r="S91" s="18">
        <v>838.61</v>
      </c>
      <c r="T91" s="18">
        <v>41150.719299999997</v>
      </c>
      <c r="U91" s="18">
        <v>26911.867999999999</v>
      </c>
      <c r="V91" s="18">
        <v>22875.087800000001</v>
      </c>
      <c r="W91" s="18">
        <v>18275.6315</v>
      </c>
      <c r="X91" s="18">
        <v>12792.94205</v>
      </c>
      <c r="Y91" s="18">
        <v>1.4750000000000001</v>
      </c>
      <c r="Z91" s="18">
        <v>5426</v>
      </c>
      <c r="AA91" s="18">
        <v>39695.005299999997</v>
      </c>
      <c r="AB91" s="18">
        <v>40179.2664176619</v>
      </c>
      <c r="AC91" s="18">
        <v>7404.9514223483102</v>
      </c>
      <c r="AD91" s="18">
        <v>814.72064795473204</v>
      </c>
      <c r="AE91" s="18">
        <v>4420674</v>
      </c>
      <c r="AF91" s="18"/>
      <c r="AG91" s="18"/>
    </row>
    <row r="92" spans="1:33">
      <c r="A92" s="18" t="s">
        <v>732</v>
      </c>
      <c r="B92" s="18" t="s">
        <v>737</v>
      </c>
      <c r="C92" s="18" t="s">
        <v>417</v>
      </c>
      <c r="D92" s="18">
        <v>615623.85699999996</v>
      </c>
      <c r="E92" s="18">
        <v>34391</v>
      </c>
      <c r="F92" s="18">
        <v>650014.85699999996</v>
      </c>
      <c r="G92" s="18">
        <v>275945</v>
      </c>
      <c r="H92" s="18">
        <v>93859</v>
      </c>
      <c r="I92" s="18">
        <v>15227</v>
      </c>
      <c r="J92" s="18">
        <v>0</v>
      </c>
      <c r="K92" s="18">
        <v>14721</v>
      </c>
      <c r="L92" s="18">
        <v>2541</v>
      </c>
      <c r="M92" s="18">
        <v>0</v>
      </c>
      <c r="N92" s="18">
        <v>34391</v>
      </c>
      <c r="O92" s="18">
        <v>329</v>
      </c>
      <c r="P92" s="18">
        <v>398823.30849999998</v>
      </c>
      <c r="Q92" s="18">
        <v>105235.95</v>
      </c>
      <c r="R92" s="18">
        <v>-2439.5</v>
      </c>
      <c r="S92" s="18">
        <v>29232.35</v>
      </c>
      <c r="T92" s="18">
        <v>530852.10849999997</v>
      </c>
      <c r="U92" s="18">
        <v>650014.85699999996</v>
      </c>
      <c r="V92" s="18">
        <v>552512.62844999996</v>
      </c>
      <c r="W92" s="18">
        <v>-21660.519950000002</v>
      </c>
      <c r="X92" s="18">
        <v>-15162.363965</v>
      </c>
      <c r="Y92" s="18">
        <v>0.97699999999999998</v>
      </c>
      <c r="Z92" s="18">
        <v>72325</v>
      </c>
      <c r="AA92" s="18">
        <v>635064.515289</v>
      </c>
      <c r="AB92" s="18">
        <v>642812.01524868095</v>
      </c>
      <c r="AC92" s="18">
        <v>8887.8259972164706</v>
      </c>
      <c r="AD92" s="18">
        <v>2297.5952228228898</v>
      </c>
      <c r="AE92" s="18">
        <v>166173574</v>
      </c>
      <c r="AF92" s="18"/>
      <c r="AG92" s="18"/>
    </row>
    <row r="93" spans="1:33">
      <c r="A93" s="18" t="s">
        <v>732</v>
      </c>
      <c r="B93" s="18" t="s">
        <v>738</v>
      </c>
      <c r="C93" s="18" t="s">
        <v>418</v>
      </c>
      <c r="D93" s="18">
        <v>98361.040999999997</v>
      </c>
      <c r="E93" s="18">
        <v>9141</v>
      </c>
      <c r="F93" s="18">
        <v>107502.041</v>
      </c>
      <c r="G93" s="18">
        <v>85290</v>
      </c>
      <c r="H93" s="18">
        <v>7559</v>
      </c>
      <c r="I93" s="18">
        <v>930</v>
      </c>
      <c r="J93" s="18">
        <v>0</v>
      </c>
      <c r="K93" s="18">
        <v>11071</v>
      </c>
      <c r="L93" s="18">
        <v>0</v>
      </c>
      <c r="M93" s="18">
        <v>32074</v>
      </c>
      <c r="N93" s="18">
        <v>9141</v>
      </c>
      <c r="O93" s="18">
        <v>0</v>
      </c>
      <c r="P93" s="18">
        <v>123269.637</v>
      </c>
      <c r="Q93" s="18">
        <v>16626</v>
      </c>
      <c r="R93" s="18">
        <v>-27262.9</v>
      </c>
      <c r="S93" s="18">
        <v>2317.27</v>
      </c>
      <c r="T93" s="18">
        <v>114950.007</v>
      </c>
      <c r="U93" s="18">
        <v>107502.041</v>
      </c>
      <c r="V93" s="18">
        <v>91376.734849999993</v>
      </c>
      <c r="W93" s="18">
        <v>23573.272150000001</v>
      </c>
      <c r="X93" s="18">
        <v>16501.290505000001</v>
      </c>
      <c r="Y93" s="18">
        <v>1.153</v>
      </c>
      <c r="Z93" s="18">
        <v>13118</v>
      </c>
      <c r="AA93" s="18">
        <v>123949.853273</v>
      </c>
      <c r="AB93" s="18">
        <v>125461.98544243501</v>
      </c>
      <c r="AC93" s="18">
        <v>9564.1092729405991</v>
      </c>
      <c r="AD93" s="18">
        <v>2973.8784985470302</v>
      </c>
      <c r="AE93" s="18">
        <v>39011338</v>
      </c>
      <c r="AF93" s="18"/>
      <c r="AG93" s="18"/>
    </row>
    <row r="94" spans="1:33">
      <c r="A94" s="18" t="s">
        <v>732</v>
      </c>
      <c r="B94" s="18" t="s">
        <v>739</v>
      </c>
      <c r="C94" s="18" t="s">
        <v>419</v>
      </c>
      <c r="D94" s="18">
        <v>106631.38800000001</v>
      </c>
      <c r="E94" s="18">
        <v>9053</v>
      </c>
      <c r="F94" s="18">
        <v>115684.38800000001</v>
      </c>
      <c r="G94" s="18">
        <v>60592</v>
      </c>
      <c r="H94" s="18">
        <v>15054</v>
      </c>
      <c r="I94" s="18">
        <v>5573</v>
      </c>
      <c r="J94" s="18">
        <v>0</v>
      </c>
      <c r="K94" s="18">
        <v>3327</v>
      </c>
      <c r="L94" s="18">
        <v>3841</v>
      </c>
      <c r="M94" s="18">
        <v>4968</v>
      </c>
      <c r="N94" s="18">
        <v>9053</v>
      </c>
      <c r="O94" s="18">
        <v>193</v>
      </c>
      <c r="P94" s="18">
        <v>87573.617599999998</v>
      </c>
      <c r="Q94" s="18">
        <v>20360.900000000001</v>
      </c>
      <c r="R94" s="18">
        <v>-7651.7</v>
      </c>
      <c r="S94" s="18">
        <v>6850.49</v>
      </c>
      <c r="T94" s="18">
        <v>107133.3076</v>
      </c>
      <c r="U94" s="18">
        <v>115684.38800000001</v>
      </c>
      <c r="V94" s="18">
        <v>98331.729800000001</v>
      </c>
      <c r="W94" s="18">
        <v>8801.5777999999991</v>
      </c>
      <c r="X94" s="18">
        <v>6161.1044599999996</v>
      </c>
      <c r="Y94" s="18">
        <v>1.0529999999999999</v>
      </c>
      <c r="Z94" s="18">
        <v>16163</v>
      </c>
      <c r="AA94" s="18">
        <v>121815.66056400001</v>
      </c>
      <c r="AB94" s="18">
        <v>123301.756547301</v>
      </c>
      <c r="AC94" s="18">
        <v>7628.6429838087697</v>
      </c>
      <c r="AD94" s="18">
        <v>1038.4122094152001</v>
      </c>
      <c r="AE94" s="18">
        <v>16783857</v>
      </c>
      <c r="AF94" s="18"/>
      <c r="AG94" s="18"/>
    </row>
    <row r="95" spans="1:33">
      <c r="A95" s="18" t="s">
        <v>732</v>
      </c>
      <c r="B95" s="18" t="s">
        <v>740</v>
      </c>
      <c r="C95" s="18" t="s">
        <v>420</v>
      </c>
      <c r="D95" s="18">
        <v>159435.70000000001</v>
      </c>
      <c r="E95" s="18">
        <v>11678</v>
      </c>
      <c r="F95" s="18">
        <v>171113.7</v>
      </c>
      <c r="G95" s="18">
        <v>103135</v>
      </c>
      <c r="H95" s="18">
        <v>14544</v>
      </c>
      <c r="I95" s="18">
        <v>3945</v>
      </c>
      <c r="J95" s="18">
        <v>0</v>
      </c>
      <c r="K95" s="18">
        <v>8514</v>
      </c>
      <c r="L95" s="18">
        <v>653</v>
      </c>
      <c r="M95" s="18">
        <v>32515</v>
      </c>
      <c r="N95" s="18">
        <v>11678</v>
      </c>
      <c r="O95" s="18">
        <v>395</v>
      </c>
      <c r="P95" s="18">
        <v>149061.01550000001</v>
      </c>
      <c r="Q95" s="18">
        <v>22952.55</v>
      </c>
      <c r="R95" s="18">
        <v>-28528.55</v>
      </c>
      <c r="S95" s="18">
        <v>4398.75</v>
      </c>
      <c r="T95" s="18">
        <v>147883.76550000001</v>
      </c>
      <c r="U95" s="18">
        <v>171113.7</v>
      </c>
      <c r="V95" s="18">
        <v>145446.64499999999</v>
      </c>
      <c r="W95" s="18">
        <v>2437.12049999999</v>
      </c>
      <c r="X95" s="18">
        <v>1705.9843499999899</v>
      </c>
      <c r="Y95" s="18">
        <v>1.01</v>
      </c>
      <c r="Z95" s="18">
        <v>20101</v>
      </c>
      <c r="AA95" s="18">
        <v>172824.837</v>
      </c>
      <c r="AB95" s="18">
        <v>174933.22187343301</v>
      </c>
      <c r="AC95" s="18">
        <v>8702.7123960714907</v>
      </c>
      <c r="AD95" s="18">
        <v>2112.48162167791</v>
      </c>
      <c r="AE95" s="18">
        <v>42462993</v>
      </c>
      <c r="AF95" s="18"/>
      <c r="AG95" s="18"/>
    </row>
    <row r="96" spans="1:33">
      <c r="A96" s="18" t="s">
        <v>732</v>
      </c>
      <c r="B96" s="18" t="s">
        <v>741</v>
      </c>
      <c r="C96" s="18" t="s">
        <v>421</v>
      </c>
      <c r="D96" s="18">
        <v>165777.78400000001</v>
      </c>
      <c r="E96" s="18">
        <v>8988</v>
      </c>
      <c r="F96" s="18">
        <v>174765.78400000001</v>
      </c>
      <c r="G96" s="18">
        <v>95375</v>
      </c>
      <c r="H96" s="18">
        <v>30815</v>
      </c>
      <c r="I96" s="18">
        <v>4160</v>
      </c>
      <c r="J96" s="18">
        <v>0</v>
      </c>
      <c r="K96" s="18">
        <v>4302</v>
      </c>
      <c r="L96" s="18">
        <v>533</v>
      </c>
      <c r="M96" s="18">
        <v>20275</v>
      </c>
      <c r="N96" s="18">
        <v>8988</v>
      </c>
      <c r="O96" s="18">
        <v>0</v>
      </c>
      <c r="P96" s="18">
        <v>137845.48749999999</v>
      </c>
      <c r="Q96" s="18">
        <v>33385.449999999997</v>
      </c>
      <c r="R96" s="18">
        <v>-17686.8</v>
      </c>
      <c r="S96" s="18">
        <v>4193.05</v>
      </c>
      <c r="T96" s="18">
        <v>157737.1875</v>
      </c>
      <c r="U96" s="18">
        <v>174765.78400000001</v>
      </c>
      <c r="V96" s="18">
        <v>148550.91639999999</v>
      </c>
      <c r="W96" s="18">
        <v>9186.2710999999799</v>
      </c>
      <c r="X96" s="18">
        <v>6430.3897699999898</v>
      </c>
      <c r="Y96" s="18">
        <v>1.0369999999999999</v>
      </c>
      <c r="Z96" s="18">
        <v>26930</v>
      </c>
      <c r="AA96" s="18">
        <v>181232.11800799999</v>
      </c>
      <c r="AB96" s="18">
        <v>183443.067908611</v>
      </c>
      <c r="AC96" s="18">
        <v>6811.8480471077301</v>
      </c>
      <c r="AD96" s="18">
        <v>221.617272714151</v>
      </c>
      <c r="AE96" s="18">
        <v>5968153</v>
      </c>
      <c r="AF96" s="18"/>
      <c r="AG96" s="18"/>
    </row>
    <row r="97" spans="1:33">
      <c r="A97" s="18" t="s">
        <v>732</v>
      </c>
      <c r="B97" s="18" t="s">
        <v>742</v>
      </c>
      <c r="C97" s="18" t="s">
        <v>422</v>
      </c>
      <c r="D97" s="18">
        <v>45242.12</v>
      </c>
      <c r="E97" s="18">
        <v>2556</v>
      </c>
      <c r="F97" s="18">
        <v>47798.12</v>
      </c>
      <c r="G97" s="18">
        <v>21981</v>
      </c>
      <c r="H97" s="18">
        <v>6346</v>
      </c>
      <c r="I97" s="18">
        <v>634</v>
      </c>
      <c r="J97" s="18">
        <v>2881</v>
      </c>
      <c r="K97" s="18">
        <v>0</v>
      </c>
      <c r="L97" s="18">
        <v>515</v>
      </c>
      <c r="M97" s="18">
        <v>1803</v>
      </c>
      <c r="N97" s="18">
        <v>2556</v>
      </c>
      <c r="O97" s="18">
        <v>0</v>
      </c>
      <c r="P97" s="18">
        <v>31769.139299999999</v>
      </c>
      <c r="Q97" s="18">
        <v>8381.85</v>
      </c>
      <c r="R97" s="18">
        <v>-1970.3</v>
      </c>
      <c r="S97" s="18">
        <v>1866.09</v>
      </c>
      <c r="T97" s="18">
        <v>40046.779300000002</v>
      </c>
      <c r="U97" s="18">
        <v>47798.12</v>
      </c>
      <c r="V97" s="18">
        <v>40628.402000000002</v>
      </c>
      <c r="W97" s="18">
        <v>-581.62270000000694</v>
      </c>
      <c r="X97" s="18">
        <v>-407.13589000000502</v>
      </c>
      <c r="Y97" s="18">
        <v>0.99099999999999999</v>
      </c>
      <c r="Z97" s="18">
        <v>6972</v>
      </c>
      <c r="AA97" s="18">
        <v>47367.93692</v>
      </c>
      <c r="AB97" s="18">
        <v>47945.804334322303</v>
      </c>
      <c r="AC97" s="18">
        <v>6876.9082521976798</v>
      </c>
      <c r="AD97" s="18">
        <v>286.67747780410599</v>
      </c>
      <c r="AE97" s="18">
        <v>1998715</v>
      </c>
      <c r="AF97" s="18"/>
      <c r="AG97" s="18"/>
    </row>
    <row r="98" spans="1:33">
      <c r="A98" s="18" t="s">
        <v>732</v>
      </c>
      <c r="B98" s="18" t="s">
        <v>743</v>
      </c>
      <c r="C98" s="18" t="s">
        <v>423</v>
      </c>
      <c r="D98" s="18">
        <v>113167.22100000001</v>
      </c>
      <c r="E98" s="18">
        <v>4855</v>
      </c>
      <c r="F98" s="18">
        <v>118022.22100000001</v>
      </c>
      <c r="G98" s="18">
        <v>66260</v>
      </c>
      <c r="H98" s="18">
        <v>20141</v>
      </c>
      <c r="I98" s="18">
        <v>1143</v>
      </c>
      <c r="J98" s="18">
        <v>0</v>
      </c>
      <c r="K98" s="18">
        <v>3982</v>
      </c>
      <c r="L98" s="18">
        <v>339</v>
      </c>
      <c r="M98" s="18">
        <v>7352</v>
      </c>
      <c r="N98" s="18">
        <v>4855</v>
      </c>
      <c r="O98" s="18">
        <v>0</v>
      </c>
      <c r="P98" s="18">
        <v>95765.577999999994</v>
      </c>
      <c r="Q98" s="18">
        <v>21476.1</v>
      </c>
      <c r="R98" s="18">
        <v>-6537.35</v>
      </c>
      <c r="S98" s="18">
        <v>2876.91</v>
      </c>
      <c r="T98" s="18">
        <v>113581.238</v>
      </c>
      <c r="U98" s="18">
        <v>118022.22100000001</v>
      </c>
      <c r="V98" s="18">
        <v>100318.88785</v>
      </c>
      <c r="W98" s="18">
        <v>13262.35015</v>
      </c>
      <c r="X98" s="18">
        <v>9283.6451050000105</v>
      </c>
      <c r="Y98" s="18">
        <v>1.079</v>
      </c>
      <c r="Z98" s="18">
        <v>15407</v>
      </c>
      <c r="AA98" s="18">
        <v>127345.976459</v>
      </c>
      <c r="AB98" s="18">
        <v>128899.539795841</v>
      </c>
      <c r="AC98" s="18">
        <v>8366.2971244136406</v>
      </c>
      <c r="AD98" s="18">
        <v>1776.0663500200601</v>
      </c>
      <c r="AE98" s="18">
        <v>27363854</v>
      </c>
      <c r="AF98" s="18"/>
      <c r="AG98" s="18"/>
    </row>
    <row r="99" spans="1:33">
      <c r="A99" s="18" t="s">
        <v>732</v>
      </c>
      <c r="B99" s="18" t="s">
        <v>744</v>
      </c>
      <c r="C99" s="18" t="s">
        <v>424</v>
      </c>
      <c r="D99" s="18">
        <v>287974.125</v>
      </c>
      <c r="E99" s="18">
        <v>10940</v>
      </c>
      <c r="F99" s="18">
        <v>298914.125</v>
      </c>
      <c r="G99" s="18">
        <v>125070</v>
      </c>
      <c r="H99" s="18">
        <v>61706</v>
      </c>
      <c r="I99" s="18">
        <v>7259</v>
      </c>
      <c r="J99" s="18">
        <v>0</v>
      </c>
      <c r="K99" s="18">
        <v>10827</v>
      </c>
      <c r="L99" s="18">
        <v>4504</v>
      </c>
      <c r="M99" s="18">
        <v>12545</v>
      </c>
      <c r="N99" s="18">
        <v>10940</v>
      </c>
      <c r="O99" s="18">
        <v>576</v>
      </c>
      <c r="P99" s="18">
        <v>180763.671</v>
      </c>
      <c r="Q99" s="18">
        <v>67823.199999999997</v>
      </c>
      <c r="R99" s="18">
        <v>-14981.25</v>
      </c>
      <c r="S99" s="18">
        <v>7166.35</v>
      </c>
      <c r="T99" s="18">
        <v>240771.97099999999</v>
      </c>
      <c r="U99" s="18">
        <v>298914.125</v>
      </c>
      <c r="V99" s="18">
        <v>254077.00625000001</v>
      </c>
      <c r="W99" s="18">
        <v>-13305.035250000001</v>
      </c>
      <c r="X99" s="18">
        <v>-9313.5246750000097</v>
      </c>
      <c r="Y99" s="18">
        <v>0.96899999999999997</v>
      </c>
      <c r="Z99" s="18">
        <v>36376</v>
      </c>
      <c r="AA99" s="18">
        <v>289647.78712499997</v>
      </c>
      <c r="AB99" s="18">
        <v>293181.35917169403</v>
      </c>
      <c r="AC99" s="18">
        <v>8059.7470632200902</v>
      </c>
      <c r="AD99" s="18">
        <v>1469.5162888265199</v>
      </c>
      <c r="AE99" s="18">
        <v>53455125</v>
      </c>
      <c r="AF99" s="18"/>
      <c r="AG99" s="118"/>
    </row>
    <row r="100" spans="1:33">
      <c r="A100" s="18" t="s">
        <v>745</v>
      </c>
      <c r="B100" s="18" t="s">
        <v>746</v>
      </c>
      <c r="C100" s="18" t="s">
        <v>426</v>
      </c>
      <c r="D100" s="18">
        <v>406327.23200000002</v>
      </c>
      <c r="E100" s="18">
        <v>33848</v>
      </c>
      <c r="F100" s="18">
        <v>440175.23200000002</v>
      </c>
      <c r="G100" s="18">
        <v>147061</v>
      </c>
      <c r="H100" s="18">
        <v>84414</v>
      </c>
      <c r="I100" s="18">
        <v>6557</v>
      </c>
      <c r="J100" s="18">
        <v>0</v>
      </c>
      <c r="K100" s="18">
        <v>6526</v>
      </c>
      <c r="L100" s="18">
        <v>1086</v>
      </c>
      <c r="M100" s="18">
        <v>0</v>
      </c>
      <c r="N100" s="18">
        <v>33848</v>
      </c>
      <c r="O100" s="18">
        <v>0</v>
      </c>
      <c r="P100" s="18">
        <v>212547.26329999999</v>
      </c>
      <c r="Q100" s="18">
        <v>82872.45</v>
      </c>
      <c r="R100" s="18">
        <v>-923.1</v>
      </c>
      <c r="S100" s="18">
        <v>28770.799999999999</v>
      </c>
      <c r="T100" s="18">
        <v>323267.41330000001</v>
      </c>
      <c r="U100" s="18">
        <v>440175.23200000002</v>
      </c>
      <c r="V100" s="18">
        <v>374148.9472</v>
      </c>
      <c r="W100" s="18">
        <v>-50881.533900000002</v>
      </c>
      <c r="X100" s="18">
        <v>-35617.073729999996</v>
      </c>
      <c r="Y100" s="18">
        <v>0.91900000000000004</v>
      </c>
      <c r="Z100" s="18">
        <v>61023</v>
      </c>
      <c r="AA100" s="18">
        <v>404521.03820800001</v>
      </c>
      <c r="AB100" s="18">
        <v>409456.01198114501</v>
      </c>
      <c r="AC100" s="18">
        <v>6709.8636904305804</v>
      </c>
      <c r="AD100" s="18">
        <v>119.632916037006</v>
      </c>
      <c r="AE100" s="18">
        <v>7300359</v>
      </c>
      <c r="AF100" s="18"/>
      <c r="AG100" s="18"/>
    </row>
    <row r="101" spans="1:33">
      <c r="A101" s="18" t="s">
        <v>747</v>
      </c>
      <c r="B101" s="18" t="s">
        <v>748</v>
      </c>
      <c r="C101" s="18" t="s">
        <v>428</v>
      </c>
      <c r="D101" s="18">
        <v>284039.342</v>
      </c>
      <c r="E101" s="18">
        <v>10089</v>
      </c>
      <c r="F101" s="18">
        <v>294128.342</v>
      </c>
      <c r="G101" s="18">
        <v>113192</v>
      </c>
      <c r="H101" s="18">
        <v>67883</v>
      </c>
      <c r="I101" s="18">
        <v>8933</v>
      </c>
      <c r="J101" s="18">
        <v>7144</v>
      </c>
      <c r="K101" s="18">
        <v>0</v>
      </c>
      <c r="L101" s="18">
        <v>4</v>
      </c>
      <c r="M101" s="18">
        <v>0</v>
      </c>
      <c r="N101" s="18">
        <v>10089</v>
      </c>
      <c r="O101" s="18">
        <v>2247</v>
      </c>
      <c r="P101" s="18">
        <v>163596.3976</v>
      </c>
      <c r="Q101" s="18">
        <v>71366</v>
      </c>
      <c r="R101" s="18">
        <v>-1913.35</v>
      </c>
      <c r="S101" s="18">
        <v>8575.65</v>
      </c>
      <c r="T101" s="18">
        <v>241624.69760000001</v>
      </c>
      <c r="U101" s="18">
        <v>294128.342</v>
      </c>
      <c r="V101" s="18">
        <v>250009.0907</v>
      </c>
      <c r="W101" s="18">
        <v>-8384.3931000000193</v>
      </c>
      <c r="X101" s="18">
        <v>-5869.0751700000101</v>
      </c>
      <c r="Y101" s="18">
        <v>0.98</v>
      </c>
      <c r="Z101" s="18">
        <v>31919</v>
      </c>
      <c r="AA101" s="18">
        <v>288245.77516000002</v>
      </c>
      <c r="AB101" s="18">
        <v>291762.24329460203</v>
      </c>
      <c r="AC101" s="18">
        <v>9140.7075188634408</v>
      </c>
      <c r="AD101" s="18">
        <v>2550.47674446986</v>
      </c>
      <c r="AE101" s="18">
        <v>81408667</v>
      </c>
      <c r="AF101" s="18"/>
      <c r="AG101" s="18"/>
    </row>
    <row r="102" spans="1:33">
      <c r="A102" s="18" t="s">
        <v>747</v>
      </c>
      <c r="B102" s="18" t="s">
        <v>749</v>
      </c>
      <c r="C102" s="18" t="s">
        <v>429</v>
      </c>
      <c r="D102" s="18">
        <v>463734.25400000002</v>
      </c>
      <c r="E102" s="18">
        <v>26294</v>
      </c>
      <c r="F102" s="18">
        <v>490028.25400000002</v>
      </c>
      <c r="G102" s="18">
        <v>313931</v>
      </c>
      <c r="H102" s="18">
        <v>63767</v>
      </c>
      <c r="I102" s="18">
        <v>21093</v>
      </c>
      <c r="J102" s="18">
        <v>828</v>
      </c>
      <c r="K102" s="18">
        <v>28199</v>
      </c>
      <c r="L102" s="18">
        <v>1031</v>
      </c>
      <c r="M102" s="18">
        <v>46762</v>
      </c>
      <c r="N102" s="18">
        <v>26294</v>
      </c>
      <c r="O102" s="18">
        <v>1674</v>
      </c>
      <c r="P102" s="18">
        <v>453724.4743</v>
      </c>
      <c r="Q102" s="18">
        <v>96803.95</v>
      </c>
      <c r="R102" s="18">
        <v>-42046.95</v>
      </c>
      <c r="S102" s="18">
        <v>14400.36</v>
      </c>
      <c r="T102" s="18">
        <v>522881.83429999999</v>
      </c>
      <c r="U102" s="18">
        <v>490028.25400000002</v>
      </c>
      <c r="V102" s="18">
        <v>416524.0159</v>
      </c>
      <c r="W102" s="18">
        <v>106357.8184</v>
      </c>
      <c r="X102" s="18">
        <v>74450.472879999899</v>
      </c>
      <c r="Y102" s="18">
        <v>1.1519999999999999</v>
      </c>
      <c r="Z102" s="18">
        <v>66319</v>
      </c>
      <c r="AA102" s="18">
        <v>564512.54860800004</v>
      </c>
      <c r="AB102" s="18">
        <v>571399.34647229197</v>
      </c>
      <c r="AC102" s="18">
        <v>8615.9222315217594</v>
      </c>
      <c r="AD102" s="18">
        <v>2025.69145712819</v>
      </c>
      <c r="AE102" s="18">
        <v>134341832</v>
      </c>
      <c r="AF102" s="18"/>
      <c r="AG102" s="18"/>
    </row>
    <row r="103" spans="1:33">
      <c r="A103" s="18" t="s">
        <v>747</v>
      </c>
      <c r="B103" s="18" t="s">
        <v>750</v>
      </c>
      <c r="C103" s="18" t="s">
        <v>430</v>
      </c>
      <c r="D103" s="18">
        <v>90709.171000000002</v>
      </c>
      <c r="E103" s="18">
        <v>6464</v>
      </c>
      <c r="F103" s="18">
        <v>97173.171000000002</v>
      </c>
      <c r="G103" s="18">
        <v>62369</v>
      </c>
      <c r="H103" s="18">
        <v>21528</v>
      </c>
      <c r="I103" s="18">
        <v>3082</v>
      </c>
      <c r="J103" s="18">
        <v>0</v>
      </c>
      <c r="K103" s="18">
        <v>3433</v>
      </c>
      <c r="L103" s="18">
        <v>185</v>
      </c>
      <c r="M103" s="18">
        <v>15325</v>
      </c>
      <c r="N103" s="18">
        <v>6464</v>
      </c>
      <c r="O103" s="18">
        <v>27</v>
      </c>
      <c r="P103" s="18">
        <v>90141.915699999998</v>
      </c>
      <c r="Q103" s="18">
        <v>23836.55</v>
      </c>
      <c r="R103" s="18">
        <v>-13206.45</v>
      </c>
      <c r="S103" s="18">
        <v>2889.15</v>
      </c>
      <c r="T103" s="18">
        <v>103661.1657</v>
      </c>
      <c r="U103" s="18">
        <v>97173.171000000002</v>
      </c>
      <c r="V103" s="18">
        <v>82597.195349999995</v>
      </c>
      <c r="W103" s="18">
        <v>21063.97035</v>
      </c>
      <c r="X103" s="18">
        <v>14744.779245</v>
      </c>
      <c r="Y103" s="18">
        <v>1.1519999999999999</v>
      </c>
      <c r="Z103" s="18">
        <v>13029</v>
      </c>
      <c r="AA103" s="18">
        <v>111943.492992</v>
      </c>
      <c r="AB103" s="18">
        <v>113309.15299435001</v>
      </c>
      <c r="AC103" s="18">
        <v>8696.6883870097608</v>
      </c>
      <c r="AD103" s="18">
        <v>2106.4576126161801</v>
      </c>
      <c r="AE103" s="18">
        <v>27445036</v>
      </c>
      <c r="AF103" s="18"/>
      <c r="AG103" s="18"/>
    </row>
    <row r="104" spans="1:33">
      <c r="A104" s="18" t="s">
        <v>747</v>
      </c>
      <c r="B104" s="18" t="s">
        <v>751</v>
      </c>
      <c r="C104" s="18" t="s">
        <v>431</v>
      </c>
      <c r="D104" s="18">
        <v>213573.17199999999</v>
      </c>
      <c r="E104" s="18">
        <v>13441</v>
      </c>
      <c r="F104" s="18">
        <v>227014.17199999999</v>
      </c>
      <c r="G104" s="18">
        <v>99239</v>
      </c>
      <c r="H104" s="18">
        <v>51492</v>
      </c>
      <c r="I104" s="18">
        <v>677</v>
      </c>
      <c r="J104" s="18">
        <v>0</v>
      </c>
      <c r="K104" s="18">
        <v>4282</v>
      </c>
      <c r="L104" s="18">
        <v>471</v>
      </c>
      <c r="M104" s="18">
        <v>29344</v>
      </c>
      <c r="N104" s="18">
        <v>13441</v>
      </c>
      <c r="O104" s="18">
        <v>1535</v>
      </c>
      <c r="P104" s="18">
        <v>143430.12669999999</v>
      </c>
      <c r="Q104" s="18">
        <v>47983.35</v>
      </c>
      <c r="R104" s="18">
        <v>-26647.5</v>
      </c>
      <c r="S104" s="18">
        <v>6436.37</v>
      </c>
      <c r="T104" s="18">
        <v>171202.34669999999</v>
      </c>
      <c r="U104" s="18">
        <v>227014.17199999999</v>
      </c>
      <c r="V104" s="18">
        <v>192962.04620000001</v>
      </c>
      <c r="W104" s="18">
        <v>-21759.699499999999</v>
      </c>
      <c r="X104" s="18">
        <v>-15231.789650000001</v>
      </c>
      <c r="Y104" s="18">
        <v>0.93300000000000005</v>
      </c>
      <c r="Z104" s="18">
        <v>28921</v>
      </c>
      <c r="AA104" s="18">
        <v>211804.222476</v>
      </c>
      <c r="AB104" s="18">
        <v>214388.13822878999</v>
      </c>
      <c r="AC104" s="18">
        <v>7412.8881514743498</v>
      </c>
      <c r="AD104" s="18">
        <v>822.65737708077597</v>
      </c>
      <c r="AE104" s="18">
        <v>23792074</v>
      </c>
      <c r="AF104" s="18"/>
      <c r="AG104" s="18"/>
    </row>
    <row r="105" spans="1:33">
      <c r="A105" s="18" t="s">
        <v>747</v>
      </c>
      <c r="B105" s="18" t="s">
        <v>752</v>
      </c>
      <c r="C105" s="18" t="s">
        <v>432</v>
      </c>
      <c r="D105" s="18">
        <v>131636.77100000001</v>
      </c>
      <c r="E105" s="18">
        <v>7981</v>
      </c>
      <c r="F105" s="18">
        <v>139617.77100000001</v>
      </c>
      <c r="G105" s="18">
        <v>80739</v>
      </c>
      <c r="H105" s="18">
        <v>6306</v>
      </c>
      <c r="I105" s="18">
        <v>1217</v>
      </c>
      <c r="J105" s="18">
        <v>0</v>
      </c>
      <c r="K105" s="18">
        <v>8684</v>
      </c>
      <c r="L105" s="18">
        <v>170</v>
      </c>
      <c r="M105" s="18">
        <v>24765</v>
      </c>
      <c r="N105" s="18">
        <v>7981</v>
      </c>
      <c r="O105" s="18">
        <v>2406</v>
      </c>
      <c r="P105" s="18">
        <v>116692.07670000001</v>
      </c>
      <c r="Q105" s="18">
        <v>13775.95</v>
      </c>
      <c r="R105" s="18">
        <v>-23239.85</v>
      </c>
      <c r="S105" s="18">
        <v>2573.8000000000002</v>
      </c>
      <c r="T105" s="18">
        <v>109801.9767</v>
      </c>
      <c r="U105" s="18">
        <v>139617.77100000001</v>
      </c>
      <c r="V105" s="18">
        <v>118675.10535</v>
      </c>
      <c r="W105" s="18">
        <v>-8873.1286499999806</v>
      </c>
      <c r="X105" s="18">
        <v>-6211.19005499999</v>
      </c>
      <c r="Y105" s="18">
        <v>0.95599999999999996</v>
      </c>
      <c r="Z105" s="18">
        <v>17452</v>
      </c>
      <c r="AA105" s="18">
        <v>133474.589076</v>
      </c>
      <c r="AB105" s="18">
        <v>135102.91871588599</v>
      </c>
      <c r="AC105" s="18">
        <v>7741.4003389803902</v>
      </c>
      <c r="AD105" s="18">
        <v>1151.1695645868101</v>
      </c>
      <c r="AE105" s="18">
        <v>20090211</v>
      </c>
      <c r="AF105" s="18"/>
      <c r="AG105" s="18"/>
    </row>
    <row r="106" spans="1:33">
      <c r="A106" s="18" t="s">
        <v>753</v>
      </c>
      <c r="B106" s="18" t="s">
        <v>754</v>
      </c>
      <c r="C106" s="18" t="s">
        <v>434</v>
      </c>
      <c r="D106" s="18">
        <v>79330.096999999994</v>
      </c>
      <c r="E106" s="18">
        <v>8824</v>
      </c>
      <c r="F106" s="18">
        <v>88154.096999999994</v>
      </c>
      <c r="G106" s="18">
        <v>1342</v>
      </c>
      <c r="H106" s="18">
        <v>82842</v>
      </c>
      <c r="I106" s="18">
        <v>9</v>
      </c>
      <c r="J106" s="18">
        <v>429</v>
      </c>
      <c r="K106" s="18">
        <v>639</v>
      </c>
      <c r="L106" s="18">
        <v>0</v>
      </c>
      <c r="M106" s="18">
        <v>16146</v>
      </c>
      <c r="N106" s="18">
        <v>8824</v>
      </c>
      <c r="O106" s="18">
        <v>0</v>
      </c>
      <c r="P106" s="18">
        <v>1939.5925999999999</v>
      </c>
      <c r="Q106" s="18">
        <v>71331.149999999994</v>
      </c>
      <c r="R106" s="18">
        <v>-13724.1</v>
      </c>
      <c r="S106" s="18">
        <v>4755.58</v>
      </c>
      <c r="T106" s="18">
        <v>64302.222600000001</v>
      </c>
      <c r="U106" s="18">
        <v>88154.096999999994</v>
      </c>
      <c r="V106" s="18">
        <v>74930.982449999996</v>
      </c>
      <c r="W106" s="18">
        <v>-10628.75985</v>
      </c>
      <c r="X106" s="18">
        <v>-7440.1318950000004</v>
      </c>
      <c r="Y106" s="18">
        <v>0.91600000000000004</v>
      </c>
      <c r="Z106" s="18">
        <v>15977</v>
      </c>
      <c r="AA106" s="18">
        <v>80749.152851999999</v>
      </c>
      <c r="AB106" s="18">
        <v>81734.256008299693</v>
      </c>
      <c r="AC106" s="18">
        <v>5115.7448837891798</v>
      </c>
      <c r="AD106" s="18">
        <v>-1474.4858906044001</v>
      </c>
      <c r="AE106" s="18">
        <v>-23557861</v>
      </c>
      <c r="AF106" s="18"/>
      <c r="AG106" s="18"/>
    </row>
    <row r="107" spans="1:33">
      <c r="A107" s="18" t="s">
        <v>753</v>
      </c>
      <c r="B107" s="18" t="s">
        <v>755</v>
      </c>
      <c r="C107" s="18" t="s">
        <v>435</v>
      </c>
      <c r="D107" s="18">
        <v>72909.483999999997</v>
      </c>
      <c r="E107" s="18">
        <v>3935</v>
      </c>
      <c r="F107" s="18">
        <v>76844.483999999997</v>
      </c>
      <c r="G107" s="18">
        <v>43188</v>
      </c>
      <c r="H107" s="18">
        <v>7243</v>
      </c>
      <c r="I107" s="18">
        <v>535</v>
      </c>
      <c r="J107" s="18">
        <v>0</v>
      </c>
      <c r="K107" s="18">
        <v>4497</v>
      </c>
      <c r="L107" s="18">
        <v>0</v>
      </c>
      <c r="M107" s="18">
        <v>9461</v>
      </c>
      <c r="N107" s="18">
        <v>3935</v>
      </c>
      <c r="O107" s="18">
        <v>0</v>
      </c>
      <c r="P107" s="18">
        <v>62419.616399999999</v>
      </c>
      <c r="Q107" s="18">
        <v>10433.75</v>
      </c>
      <c r="R107" s="18">
        <v>-8041.85</v>
      </c>
      <c r="S107" s="18">
        <v>1736.38</v>
      </c>
      <c r="T107" s="18">
        <v>66547.896399999998</v>
      </c>
      <c r="U107" s="18">
        <v>76844.483999999997</v>
      </c>
      <c r="V107" s="18">
        <v>65317.811399999999</v>
      </c>
      <c r="W107" s="18">
        <v>1230.085</v>
      </c>
      <c r="X107" s="18">
        <v>861.05949999999905</v>
      </c>
      <c r="Y107" s="18">
        <v>1.0109999999999999</v>
      </c>
      <c r="Z107" s="18">
        <v>12490</v>
      </c>
      <c r="AA107" s="18">
        <v>77689.773323999994</v>
      </c>
      <c r="AB107" s="18">
        <v>78637.553433271896</v>
      </c>
      <c r="AC107" s="18">
        <v>6296.0411075477896</v>
      </c>
      <c r="AD107" s="18">
        <v>-294.18966684578697</v>
      </c>
      <c r="AE107" s="18">
        <v>-3674429</v>
      </c>
      <c r="AF107" s="18"/>
      <c r="AG107" s="18"/>
    </row>
    <row r="108" spans="1:33">
      <c r="A108" s="18" t="s">
        <v>753</v>
      </c>
      <c r="B108" s="18" t="s">
        <v>756</v>
      </c>
      <c r="C108" s="18" t="s">
        <v>436</v>
      </c>
      <c r="D108" s="18">
        <v>62271.618999999999</v>
      </c>
      <c r="E108" s="18">
        <v>6994</v>
      </c>
      <c r="F108" s="18">
        <v>69265.619000000006</v>
      </c>
      <c r="G108" s="18">
        <v>19880</v>
      </c>
      <c r="H108" s="18">
        <v>16906</v>
      </c>
      <c r="I108" s="18">
        <v>651</v>
      </c>
      <c r="J108" s="18">
        <v>1578</v>
      </c>
      <c r="K108" s="18">
        <v>2517</v>
      </c>
      <c r="L108" s="18">
        <v>11</v>
      </c>
      <c r="M108" s="18">
        <v>827</v>
      </c>
      <c r="N108" s="18">
        <v>6994</v>
      </c>
      <c r="O108" s="18">
        <v>0</v>
      </c>
      <c r="P108" s="18">
        <v>28732.563999999998</v>
      </c>
      <c r="Q108" s="18">
        <v>18404.2</v>
      </c>
      <c r="R108" s="18">
        <v>-712.3</v>
      </c>
      <c r="S108" s="18">
        <v>5804.31</v>
      </c>
      <c r="T108" s="18">
        <v>52228.773999999998</v>
      </c>
      <c r="U108" s="18">
        <v>69265.619000000006</v>
      </c>
      <c r="V108" s="18">
        <v>58875.776149999998</v>
      </c>
      <c r="W108" s="18">
        <v>-6647.0021500000103</v>
      </c>
      <c r="X108" s="18">
        <v>-4652.9015050000098</v>
      </c>
      <c r="Y108" s="18">
        <v>0.93300000000000005</v>
      </c>
      <c r="Z108" s="18">
        <v>19904</v>
      </c>
      <c r="AA108" s="18">
        <v>64624.822526999997</v>
      </c>
      <c r="AB108" s="18">
        <v>65413.216143504404</v>
      </c>
      <c r="AC108" s="18">
        <v>3286.4356985281602</v>
      </c>
      <c r="AD108" s="18">
        <v>-3303.7950758654201</v>
      </c>
      <c r="AE108" s="18">
        <v>-65758737</v>
      </c>
      <c r="AF108" s="18"/>
      <c r="AG108" s="18"/>
    </row>
    <row r="109" spans="1:33">
      <c r="A109" s="18" t="s">
        <v>753</v>
      </c>
      <c r="B109" s="18" t="s">
        <v>757</v>
      </c>
      <c r="C109" s="18" t="s">
        <v>437</v>
      </c>
      <c r="D109" s="18">
        <v>50921.036</v>
      </c>
      <c r="E109" s="18">
        <v>6561</v>
      </c>
      <c r="F109" s="18">
        <v>57482.036</v>
      </c>
      <c r="G109" s="18">
        <v>39658</v>
      </c>
      <c r="H109" s="18">
        <v>5451</v>
      </c>
      <c r="I109" s="18">
        <v>377</v>
      </c>
      <c r="J109" s="18">
        <v>0</v>
      </c>
      <c r="K109" s="18">
        <v>3488</v>
      </c>
      <c r="L109" s="18">
        <v>0</v>
      </c>
      <c r="M109" s="18">
        <v>12540</v>
      </c>
      <c r="N109" s="18">
        <v>6561</v>
      </c>
      <c r="O109" s="18">
        <v>0</v>
      </c>
      <c r="P109" s="18">
        <v>57317.707399999999</v>
      </c>
      <c r="Q109" s="18">
        <v>7918.6</v>
      </c>
      <c r="R109" s="18">
        <v>-10659</v>
      </c>
      <c r="S109" s="18">
        <v>3445.05</v>
      </c>
      <c r="T109" s="18">
        <v>58022.357400000001</v>
      </c>
      <c r="U109" s="18">
        <v>57482.036</v>
      </c>
      <c r="V109" s="18">
        <v>48859.730600000003</v>
      </c>
      <c r="W109" s="18">
        <v>9162.6268000000091</v>
      </c>
      <c r="X109" s="18">
        <v>6413.8387599999996</v>
      </c>
      <c r="Y109" s="18">
        <v>1.1120000000000001</v>
      </c>
      <c r="Z109" s="18">
        <v>15857</v>
      </c>
      <c r="AA109" s="18">
        <v>63920.024032000001</v>
      </c>
      <c r="AB109" s="18">
        <v>64699.819425520604</v>
      </c>
      <c r="AC109" s="18">
        <v>4080.2055512089701</v>
      </c>
      <c r="AD109" s="18">
        <v>-2510.0252231846098</v>
      </c>
      <c r="AE109" s="18">
        <v>-39801470</v>
      </c>
      <c r="AF109" s="18"/>
      <c r="AG109" s="18"/>
    </row>
    <row r="110" spans="1:33">
      <c r="A110" s="18" t="s">
        <v>753</v>
      </c>
      <c r="B110" s="18" t="s">
        <v>758</v>
      </c>
      <c r="C110" s="18" t="s">
        <v>438</v>
      </c>
      <c r="D110" s="18">
        <v>318304.97100000002</v>
      </c>
      <c r="E110" s="18">
        <v>17533</v>
      </c>
      <c r="F110" s="18">
        <v>335837.97100000002</v>
      </c>
      <c r="G110" s="18">
        <v>149647</v>
      </c>
      <c r="H110" s="18">
        <v>19778</v>
      </c>
      <c r="I110" s="18">
        <v>3651</v>
      </c>
      <c r="J110" s="18">
        <v>0</v>
      </c>
      <c r="K110" s="18">
        <v>10063</v>
      </c>
      <c r="L110" s="18">
        <v>408</v>
      </c>
      <c r="M110" s="18">
        <v>33190</v>
      </c>
      <c r="N110" s="18">
        <v>17533</v>
      </c>
      <c r="O110" s="18">
        <v>1186</v>
      </c>
      <c r="P110" s="18">
        <v>216284.80910000001</v>
      </c>
      <c r="Q110" s="18">
        <v>28468.2</v>
      </c>
      <c r="R110" s="18">
        <v>-29566.400000000001</v>
      </c>
      <c r="S110" s="18">
        <v>9260.75</v>
      </c>
      <c r="T110" s="18">
        <v>224447.3591</v>
      </c>
      <c r="U110" s="18">
        <v>335837.97100000002</v>
      </c>
      <c r="V110" s="18">
        <v>285462.27535000001</v>
      </c>
      <c r="W110" s="18">
        <v>-61014.916250000002</v>
      </c>
      <c r="X110" s="18">
        <v>-42710.441375000002</v>
      </c>
      <c r="Y110" s="18">
        <v>0.873</v>
      </c>
      <c r="Z110" s="18">
        <v>34833</v>
      </c>
      <c r="AA110" s="18">
        <v>293186.54868299997</v>
      </c>
      <c r="AB110" s="18">
        <v>296763.29202074901</v>
      </c>
      <c r="AC110" s="18">
        <v>8519.6018723839097</v>
      </c>
      <c r="AD110" s="18">
        <v>1929.3710979903301</v>
      </c>
      <c r="AE110" s="18">
        <v>67205783</v>
      </c>
      <c r="AF110" s="18"/>
      <c r="AG110" s="18"/>
    </row>
    <row r="111" spans="1:33">
      <c r="A111" s="18" t="s">
        <v>753</v>
      </c>
      <c r="B111" s="18" t="s">
        <v>759</v>
      </c>
      <c r="C111" s="18" t="s">
        <v>439</v>
      </c>
      <c r="D111" s="18">
        <v>703445.81299999997</v>
      </c>
      <c r="E111" s="18">
        <v>73066</v>
      </c>
      <c r="F111" s="18">
        <v>776511.81299999997</v>
      </c>
      <c r="G111" s="18">
        <v>336504</v>
      </c>
      <c r="H111" s="18">
        <v>179831</v>
      </c>
      <c r="I111" s="18">
        <v>41509</v>
      </c>
      <c r="J111" s="18">
        <v>0</v>
      </c>
      <c r="K111" s="18">
        <v>25264</v>
      </c>
      <c r="L111" s="18">
        <v>21815</v>
      </c>
      <c r="M111" s="18">
        <v>30728</v>
      </c>
      <c r="N111" s="18">
        <v>73066</v>
      </c>
      <c r="O111" s="18">
        <v>114</v>
      </c>
      <c r="P111" s="18">
        <v>486349.23119999998</v>
      </c>
      <c r="Q111" s="18">
        <v>209613.4</v>
      </c>
      <c r="R111" s="18">
        <v>-44758.45</v>
      </c>
      <c r="S111" s="18">
        <v>56882.34</v>
      </c>
      <c r="T111" s="18">
        <v>708086.52119999996</v>
      </c>
      <c r="U111" s="18">
        <v>776511.81299999997</v>
      </c>
      <c r="V111" s="18">
        <v>660035.04105</v>
      </c>
      <c r="W111" s="18">
        <v>48051.480150000098</v>
      </c>
      <c r="X111" s="18">
        <v>33636.036105000101</v>
      </c>
      <c r="Y111" s="18">
        <v>1.0429999999999999</v>
      </c>
      <c r="Z111" s="18">
        <v>151404</v>
      </c>
      <c r="AA111" s="18">
        <v>809901.82095900003</v>
      </c>
      <c r="AB111" s="18">
        <v>819782.25700000604</v>
      </c>
      <c r="AC111" s="18">
        <v>5414.5349990753602</v>
      </c>
      <c r="AD111" s="18">
        <v>-1175.6957753182201</v>
      </c>
      <c r="AE111" s="18">
        <v>-178005043</v>
      </c>
      <c r="AF111" s="18"/>
      <c r="AG111" s="18"/>
    </row>
    <row r="112" spans="1:33">
      <c r="A112" s="18" t="s">
        <v>753</v>
      </c>
      <c r="B112" s="18" t="s">
        <v>760</v>
      </c>
      <c r="C112" s="18" t="s">
        <v>440</v>
      </c>
      <c r="D112" s="18">
        <v>370988.44099999999</v>
      </c>
      <c r="E112" s="18">
        <v>22368</v>
      </c>
      <c r="F112" s="18">
        <v>393356.44099999999</v>
      </c>
      <c r="G112" s="18">
        <v>194148</v>
      </c>
      <c r="H112" s="18">
        <v>46666</v>
      </c>
      <c r="I112" s="18">
        <v>147921</v>
      </c>
      <c r="J112" s="18">
        <v>0</v>
      </c>
      <c r="K112" s="18">
        <v>9122</v>
      </c>
      <c r="L112" s="18">
        <v>139630</v>
      </c>
      <c r="M112" s="18">
        <v>12754</v>
      </c>
      <c r="N112" s="18">
        <v>22368</v>
      </c>
      <c r="O112" s="18">
        <v>319</v>
      </c>
      <c r="P112" s="18">
        <v>280602.10440000001</v>
      </c>
      <c r="Q112" s="18">
        <v>173152.65</v>
      </c>
      <c r="R112" s="18">
        <v>-129797.55</v>
      </c>
      <c r="S112" s="18">
        <v>16844.62</v>
      </c>
      <c r="T112" s="18">
        <v>340801.82439999998</v>
      </c>
      <c r="U112" s="18">
        <v>393356.44099999999</v>
      </c>
      <c r="V112" s="18">
        <v>334352.97485</v>
      </c>
      <c r="W112" s="18">
        <v>6448.8495499999799</v>
      </c>
      <c r="X112" s="18">
        <v>4514.1946849999904</v>
      </c>
      <c r="Y112" s="18">
        <v>1.0109999999999999</v>
      </c>
      <c r="Z112" s="18">
        <v>52165</v>
      </c>
      <c r="AA112" s="18">
        <v>397683.36185099999</v>
      </c>
      <c r="AB112" s="18">
        <v>402534.91906405601</v>
      </c>
      <c r="AC112" s="18">
        <v>7716.5708629168203</v>
      </c>
      <c r="AD112" s="18">
        <v>1126.34008852325</v>
      </c>
      <c r="AE112" s="18">
        <v>58755531</v>
      </c>
      <c r="AF112" s="18"/>
      <c r="AG112" s="18"/>
    </row>
    <row r="113" spans="1:33">
      <c r="A113" s="18" t="s">
        <v>753</v>
      </c>
      <c r="B113" s="18" t="s">
        <v>761</v>
      </c>
      <c r="C113" s="18" t="s">
        <v>441</v>
      </c>
      <c r="D113" s="18">
        <v>148985.008</v>
      </c>
      <c r="E113" s="18">
        <v>10659</v>
      </c>
      <c r="F113" s="18">
        <v>159644.008</v>
      </c>
      <c r="G113" s="18">
        <v>3911</v>
      </c>
      <c r="H113" s="18">
        <v>148862</v>
      </c>
      <c r="I113" s="18">
        <v>946</v>
      </c>
      <c r="J113" s="18">
        <v>6454</v>
      </c>
      <c r="K113" s="18">
        <v>0</v>
      </c>
      <c r="L113" s="18">
        <v>3</v>
      </c>
      <c r="M113" s="18">
        <v>30146</v>
      </c>
      <c r="N113" s="18">
        <v>10659</v>
      </c>
      <c r="O113" s="18">
        <v>0</v>
      </c>
      <c r="P113" s="18">
        <v>5652.5682999999999</v>
      </c>
      <c r="Q113" s="18">
        <v>132822.70000000001</v>
      </c>
      <c r="R113" s="18">
        <v>-25626.65</v>
      </c>
      <c r="S113" s="18">
        <v>3935.33</v>
      </c>
      <c r="T113" s="18">
        <v>116783.9483</v>
      </c>
      <c r="U113" s="18">
        <v>159644.008</v>
      </c>
      <c r="V113" s="18">
        <v>135697.4068</v>
      </c>
      <c r="W113" s="18">
        <v>-18913.458500000001</v>
      </c>
      <c r="X113" s="18">
        <v>-13239.42095</v>
      </c>
      <c r="Y113" s="18">
        <v>0.91700000000000004</v>
      </c>
      <c r="Z113" s="18">
        <v>28199</v>
      </c>
      <c r="AA113" s="18">
        <v>146393.55533599999</v>
      </c>
      <c r="AB113" s="18">
        <v>148179.49052330499</v>
      </c>
      <c r="AC113" s="18">
        <v>5254.7782021810999</v>
      </c>
      <c r="AD113" s="18">
        <v>-1335.4525722124799</v>
      </c>
      <c r="AE113" s="18">
        <v>-37658427</v>
      </c>
      <c r="AF113" s="18"/>
      <c r="AG113" s="18"/>
    </row>
    <row r="114" spans="1:33">
      <c r="A114" s="18" t="s">
        <v>753</v>
      </c>
      <c r="B114" s="18" t="s">
        <v>762</v>
      </c>
      <c r="C114" s="18" t="s">
        <v>442</v>
      </c>
      <c r="D114" s="18">
        <v>101681.894</v>
      </c>
      <c r="E114" s="18">
        <v>5894</v>
      </c>
      <c r="F114" s="18">
        <v>107575.894</v>
      </c>
      <c r="G114" s="18">
        <v>45127</v>
      </c>
      <c r="H114" s="18">
        <v>13130</v>
      </c>
      <c r="I114" s="18">
        <v>1217</v>
      </c>
      <c r="J114" s="18">
        <v>0</v>
      </c>
      <c r="K114" s="18">
        <v>3856</v>
      </c>
      <c r="L114" s="18">
        <v>208</v>
      </c>
      <c r="M114" s="18">
        <v>2128</v>
      </c>
      <c r="N114" s="18">
        <v>5894</v>
      </c>
      <c r="O114" s="18">
        <v>1031</v>
      </c>
      <c r="P114" s="18">
        <v>65222.053099999997</v>
      </c>
      <c r="Q114" s="18">
        <v>15472.55</v>
      </c>
      <c r="R114" s="18">
        <v>-2861.95</v>
      </c>
      <c r="S114" s="18">
        <v>4648.1400000000003</v>
      </c>
      <c r="T114" s="18">
        <v>82480.793099999995</v>
      </c>
      <c r="U114" s="18">
        <v>107575.894</v>
      </c>
      <c r="V114" s="18">
        <v>91439.509900000005</v>
      </c>
      <c r="W114" s="18">
        <v>-8958.7167999999892</v>
      </c>
      <c r="X114" s="18">
        <v>-6271.1017599999996</v>
      </c>
      <c r="Y114" s="18">
        <v>0.94199999999999995</v>
      </c>
      <c r="Z114" s="18">
        <v>15555</v>
      </c>
      <c r="AA114" s="18">
        <v>101336.492148</v>
      </c>
      <c r="AB114" s="18">
        <v>102572.751535715</v>
      </c>
      <c r="AC114" s="18">
        <v>6594.19810579976</v>
      </c>
      <c r="AD114" s="18">
        <v>3.9673314061792602</v>
      </c>
      <c r="AE114" s="18">
        <v>61712</v>
      </c>
      <c r="AF114" s="18"/>
      <c r="AG114" s="18"/>
    </row>
    <row r="115" spans="1:33">
      <c r="A115" s="18" t="s">
        <v>753</v>
      </c>
      <c r="B115" s="18" t="s">
        <v>763</v>
      </c>
      <c r="C115" s="18" t="s">
        <v>443</v>
      </c>
      <c r="D115" s="18">
        <v>90154.217000000004</v>
      </c>
      <c r="E115" s="18">
        <v>7638</v>
      </c>
      <c r="F115" s="18">
        <v>97792.217000000004</v>
      </c>
      <c r="G115" s="18">
        <v>39193</v>
      </c>
      <c r="H115" s="18">
        <v>30651</v>
      </c>
      <c r="I115" s="18">
        <v>1714</v>
      </c>
      <c r="J115" s="18">
        <v>3024</v>
      </c>
      <c r="K115" s="18">
        <v>0</v>
      </c>
      <c r="L115" s="18">
        <v>302</v>
      </c>
      <c r="M115" s="18">
        <v>10720</v>
      </c>
      <c r="N115" s="18">
        <v>7638</v>
      </c>
      <c r="O115" s="18">
        <v>234</v>
      </c>
      <c r="P115" s="18">
        <v>56645.642899999999</v>
      </c>
      <c r="Q115" s="18">
        <v>30080.65</v>
      </c>
      <c r="R115" s="18">
        <v>-9567.6</v>
      </c>
      <c r="S115" s="18">
        <v>4669.8999999999996</v>
      </c>
      <c r="T115" s="18">
        <v>81828.592900000003</v>
      </c>
      <c r="U115" s="18">
        <v>97792.217000000004</v>
      </c>
      <c r="V115" s="18">
        <v>83123.384449999998</v>
      </c>
      <c r="W115" s="18">
        <v>-1294.7915500000099</v>
      </c>
      <c r="X115" s="18">
        <v>-906.35408500000597</v>
      </c>
      <c r="Y115" s="18">
        <v>0.99099999999999999</v>
      </c>
      <c r="Z115" s="18">
        <v>17428</v>
      </c>
      <c r="AA115" s="18">
        <v>96912.087046999994</v>
      </c>
      <c r="AB115" s="18">
        <v>98094.3706928553</v>
      </c>
      <c r="AC115" s="18">
        <v>5628.55007418266</v>
      </c>
      <c r="AD115" s="18">
        <v>-961.68070021092103</v>
      </c>
      <c r="AE115" s="18">
        <v>-16760171</v>
      </c>
      <c r="AF115" s="18"/>
      <c r="AG115" s="18"/>
    </row>
    <row r="116" spans="1:33">
      <c r="A116" s="18" t="s">
        <v>753</v>
      </c>
      <c r="B116" s="18" t="s">
        <v>764</v>
      </c>
      <c r="C116" s="18" t="s">
        <v>444</v>
      </c>
      <c r="D116" s="18">
        <v>110664.75199999999</v>
      </c>
      <c r="E116" s="18">
        <v>11132</v>
      </c>
      <c r="F116" s="18">
        <v>121796.75199999999</v>
      </c>
      <c r="G116" s="18">
        <v>48842</v>
      </c>
      <c r="H116" s="18">
        <v>27103</v>
      </c>
      <c r="I116" s="18">
        <v>1247</v>
      </c>
      <c r="J116" s="18">
        <v>0</v>
      </c>
      <c r="K116" s="18">
        <v>3934</v>
      </c>
      <c r="L116" s="18">
        <v>316</v>
      </c>
      <c r="M116" s="18">
        <v>1795</v>
      </c>
      <c r="N116" s="18">
        <v>11132</v>
      </c>
      <c r="O116" s="18">
        <v>184</v>
      </c>
      <c r="P116" s="18">
        <v>70591.342600000004</v>
      </c>
      <c r="Q116" s="18">
        <v>27441.4</v>
      </c>
      <c r="R116" s="18">
        <v>-1950.75</v>
      </c>
      <c r="S116" s="18">
        <v>9157.0499999999993</v>
      </c>
      <c r="T116" s="18">
        <v>105239.0426</v>
      </c>
      <c r="U116" s="18">
        <v>121796.75199999999</v>
      </c>
      <c r="V116" s="18">
        <v>103527.2392</v>
      </c>
      <c r="W116" s="18">
        <v>1711.8034</v>
      </c>
      <c r="X116" s="18">
        <v>1198.2623799999999</v>
      </c>
      <c r="Y116" s="18">
        <v>1.01</v>
      </c>
      <c r="Z116" s="18">
        <v>17727</v>
      </c>
      <c r="AA116" s="18">
        <v>123014.71952</v>
      </c>
      <c r="AB116" s="18">
        <v>124515.44348044301</v>
      </c>
      <c r="AC116" s="18">
        <v>7024.0561561709901</v>
      </c>
      <c r="AD116" s="18">
        <v>433.82538177740798</v>
      </c>
      <c r="AE116" s="18">
        <v>7690423</v>
      </c>
      <c r="AF116" s="18"/>
      <c r="AG116" s="18"/>
    </row>
    <row r="117" spans="1:33">
      <c r="A117" s="18" t="s">
        <v>753</v>
      </c>
      <c r="B117" s="18" t="s">
        <v>765</v>
      </c>
      <c r="C117" s="18" t="s">
        <v>445</v>
      </c>
      <c r="D117" s="18">
        <v>618984.38500000001</v>
      </c>
      <c r="E117" s="18">
        <v>46917</v>
      </c>
      <c r="F117" s="18">
        <v>665901.38500000001</v>
      </c>
      <c r="G117" s="18">
        <v>364111</v>
      </c>
      <c r="H117" s="18">
        <v>66990</v>
      </c>
      <c r="I117" s="18">
        <v>21624</v>
      </c>
      <c r="J117" s="18">
        <v>247</v>
      </c>
      <c r="K117" s="18">
        <v>16336</v>
      </c>
      <c r="L117" s="18">
        <v>2431</v>
      </c>
      <c r="M117" s="18">
        <v>55384</v>
      </c>
      <c r="N117" s="18">
        <v>46917</v>
      </c>
      <c r="O117" s="18">
        <v>0</v>
      </c>
      <c r="P117" s="18">
        <v>526249.62829999998</v>
      </c>
      <c r="Q117" s="18">
        <v>89417.45</v>
      </c>
      <c r="R117" s="18">
        <v>-49142.75</v>
      </c>
      <c r="S117" s="18">
        <v>30464.17</v>
      </c>
      <c r="T117" s="18">
        <v>596988.49829999998</v>
      </c>
      <c r="U117" s="18">
        <v>665901.38500000001</v>
      </c>
      <c r="V117" s="18">
        <v>566016.17724999995</v>
      </c>
      <c r="W117" s="18">
        <v>30972.321049999999</v>
      </c>
      <c r="X117" s="18">
        <v>21680.624735000001</v>
      </c>
      <c r="Y117" s="18">
        <v>1.0329999999999999</v>
      </c>
      <c r="Z117" s="18">
        <v>86361</v>
      </c>
      <c r="AA117" s="18">
        <v>687876.13070500002</v>
      </c>
      <c r="AB117" s="18">
        <v>696267.90849544597</v>
      </c>
      <c r="AC117" s="18">
        <v>8062.2955789702</v>
      </c>
      <c r="AD117" s="18">
        <v>1472.06480457663</v>
      </c>
      <c r="AE117" s="18">
        <v>127128989</v>
      </c>
      <c r="AF117" s="18"/>
      <c r="AG117" s="18"/>
    </row>
    <row r="118" spans="1:33">
      <c r="A118" s="18" t="s">
        <v>753</v>
      </c>
      <c r="B118" s="18" t="s">
        <v>766</v>
      </c>
      <c r="C118" s="18" t="s">
        <v>446</v>
      </c>
      <c r="D118" s="18">
        <v>136075.889</v>
      </c>
      <c r="E118" s="18">
        <v>10714</v>
      </c>
      <c r="F118" s="18">
        <v>146789.889</v>
      </c>
      <c r="G118" s="18">
        <v>60909</v>
      </c>
      <c r="H118" s="18">
        <v>32050</v>
      </c>
      <c r="I118" s="18">
        <v>82179</v>
      </c>
      <c r="J118" s="18">
        <v>0</v>
      </c>
      <c r="K118" s="18">
        <v>4807</v>
      </c>
      <c r="L118" s="18">
        <v>85881</v>
      </c>
      <c r="M118" s="18">
        <v>1795</v>
      </c>
      <c r="N118" s="18">
        <v>10714</v>
      </c>
      <c r="O118" s="18">
        <v>39</v>
      </c>
      <c r="P118" s="18">
        <v>88031.777700000006</v>
      </c>
      <c r="Q118" s="18">
        <v>101180.6</v>
      </c>
      <c r="R118" s="18">
        <v>-74557.75</v>
      </c>
      <c r="S118" s="18">
        <v>8801.75</v>
      </c>
      <c r="T118" s="18">
        <v>123456.3777</v>
      </c>
      <c r="U118" s="18">
        <v>146789.889</v>
      </c>
      <c r="V118" s="18">
        <v>124771.40565</v>
      </c>
      <c r="W118" s="18">
        <v>-1315.0279499999699</v>
      </c>
      <c r="X118" s="18">
        <v>-920.51956499998198</v>
      </c>
      <c r="Y118" s="18">
        <v>0.99399999999999999</v>
      </c>
      <c r="Z118" s="18">
        <v>32371</v>
      </c>
      <c r="AA118" s="18">
        <v>145909.14966600001</v>
      </c>
      <c r="AB118" s="18">
        <v>147689.17532314101</v>
      </c>
      <c r="AC118" s="18">
        <v>4562.39150236759</v>
      </c>
      <c r="AD118" s="18">
        <v>-2027.8392720259901</v>
      </c>
      <c r="AE118" s="18">
        <v>-65643185</v>
      </c>
      <c r="AF118" s="18"/>
      <c r="AG118" s="18"/>
    </row>
    <row r="119" spans="1:33">
      <c r="A119" s="18" t="s">
        <v>753</v>
      </c>
      <c r="B119" s="18" t="s">
        <v>767</v>
      </c>
      <c r="C119" s="18" t="s">
        <v>447</v>
      </c>
      <c r="D119" s="18">
        <v>251022.323</v>
      </c>
      <c r="E119" s="18">
        <v>20255</v>
      </c>
      <c r="F119" s="18">
        <v>271277.32299999997</v>
      </c>
      <c r="G119" s="18">
        <v>132227</v>
      </c>
      <c r="H119" s="18">
        <v>41708</v>
      </c>
      <c r="I119" s="18">
        <v>205213</v>
      </c>
      <c r="J119" s="18">
        <v>0</v>
      </c>
      <c r="K119" s="18">
        <v>13744</v>
      </c>
      <c r="L119" s="18">
        <v>197159</v>
      </c>
      <c r="M119" s="18">
        <v>18259</v>
      </c>
      <c r="N119" s="18">
        <v>20255</v>
      </c>
      <c r="O119" s="18">
        <v>0</v>
      </c>
      <c r="P119" s="18">
        <v>191107.68309999999</v>
      </c>
      <c r="Q119" s="18">
        <v>221565.25</v>
      </c>
      <c r="R119" s="18">
        <v>-183105.3</v>
      </c>
      <c r="S119" s="18">
        <v>14112.72</v>
      </c>
      <c r="T119" s="18">
        <v>243680.35310000001</v>
      </c>
      <c r="U119" s="18">
        <v>271277.32299999997</v>
      </c>
      <c r="V119" s="18">
        <v>230585.72455000001</v>
      </c>
      <c r="W119" s="18">
        <v>13094.628550000099</v>
      </c>
      <c r="X119" s="18">
        <v>9166.2399850000402</v>
      </c>
      <c r="Y119" s="18">
        <v>1.034</v>
      </c>
      <c r="Z119" s="18">
        <v>47120</v>
      </c>
      <c r="AA119" s="18">
        <v>280500.75198200002</v>
      </c>
      <c r="AB119" s="18">
        <v>283922.73433552799</v>
      </c>
      <c r="AC119" s="18">
        <v>6025.5249222310804</v>
      </c>
      <c r="AD119" s="18">
        <v>-564.70585216250095</v>
      </c>
      <c r="AE119" s="18">
        <v>-26608940</v>
      </c>
      <c r="AF119" s="18"/>
      <c r="AG119" s="18"/>
    </row>
    <row r="120" spans="1:33">
      <c r="A120" s="18" t="s">
        <v>753</v>
      </c>
      <c r="B120" s="18" t="s">
        <v>768</v>
      </c>
      <c r="C120" s="18" t="s">
        <v>448</v>
      </c>
      <c r="D120" s="18">
        <v>81339.89</v>
      </c>
      <c r="E120" s="18">
        <v>9761</v>
      </c>
      <c r="F120" s="18">
        <v>91100.89</v>
      </c>
      <c r="G120" s="18">
        <v>35921</v>
      </c>
      <c r="H120" s="18">
        <v>20479</v>
      </c>
      <c r="I120" s="18">
        <v>1106</v>
      </c>
      <c r="J120" s="18">
        <v>2576</v>
      </c>
      <c r="K120" s="18">
        <v>-4</v>
      </c>
      <c r="L120" s="18">
        <v>0</v>
      </c>
      <c r="M120" s="18">
        <v>0</v>
      </c>
      <c r="N120" s="18">
        <v>9761</v>
      </c>
      <c r="O120" s="18">
        <v>0</v>
      </c>
      <c r="P120" s="18">
        <v>51916.621299999999</v>
      </c>
      <c r="Q120" s="18">
        <v>20533.45</v>
      </c>
      <c r="R120" s="18">
        <v>0</v>
      </c>
      <c r="S120" s="18">
        <v>8296.85</v>
      </c>
      <c r="T120" s="18">
        <v>80746.921300000002</v>
      </c>
      <c r="U120" s="18">
        <v>91100.89</v>
      </c>
      <c r="V120" s="18">
        <v>77435.756500000003</v>
      </c>
      <c r="W120" s="18">
        <v>3311.1648</v>
      </c>
      <c r="X120" s="18">
        <v>2317.8153600000001</v>
      </c>
      <c r="Y120" s="18">
        <v>1.0249999999999999</v>
      </c>
      <c r="Z120" s="18">
        <v>24583</v>
      </c>
      <c r="AA120" s="18">
        <v>93378.412249999994</v>
      </c>
      <c r="AB120" s="18">
        <v>94517.586660985195</v>
      </c>
      <c r="AC120" s="18">
        <v>3844.8353195698301</v>
      </c>
      <c r="AD120" s="18">
        <v>-2745.3954548237398</v>
      </c>
      <c r="AE120" s="18">
        <v>-67490056</v>
      </c>
      <c r="AF120" s="18"/>
      <c r="AG120" s="18"/>
    </row>
    <row r="121" spans="1:33">
      <c r="A121" s="18" t="s">
        <v>753</v>
      </c>
      <c r="B121" s="18" t="s">
        <v>769</v>
      </c>
      <c r="C121" s="18" t="s">
        <v>449</v>
      </c>
      <c r="D121" s="18">
        <v>789026.73400000005</v>
      </c>
      <c r="E121" s="18">
        <v>49656</v>
      </c>
      <c r="F121" s="18">
        <v>838682.73400000005</v>
      </c>
      <c r="G121" s="18">
        <v>397518</v>
      </c>
      <c r="H121" s="18">
        <v>157251</v>
      </c>
      <c r="I121" s="18">
        <v>24703</v>
      </c>
      <c r="J121" s="18">
        <v>0</v>
      </c>
      <c r="K121" s="18">
        <v>15377</v>
      </c>
      <c r="L121" s="18">
        <v>1937</v>
      </c>
      <c r="M121" s="18">
        <v>0</v>
      </c>
      <c r="N121" s="18">
        <v>49656</v>
      </c>
      <c r="O121" s="18">
        <v>2150</v>
      </c>
      <c r="P121" s="18">
        <v>574532.76540000003</v>
      </c>
      <c r="Q121" s="18">
        <v>167731.35</v>
      </c>
      <c r="R121" s="18">
        <v>-3473.95</v>
      </c>
      <c r="S121" s="18">
        <v>42207.6</v>
      </c>
      <c r="T121" s="18">
        <v>780997.76540000003</v>
      </c>
      <c r="U121" s="18">
        <v>838682.73400000005</v>
      </c>
      <c r="V121" s="18">
        <v>712880.32389999996</v>
      </c>
      <c r="W121" s="18">
        <v>68117.441500000001</v>
      </c>
      <c r="X121" s="18">
        <v>47682.209049999998</v>
      </c>
      <c r="Y121" s="18">
        <v>1.0569999999999999</v>
      </c>
      <c r="Z121" s="18">
        <v>130375</v>
      </c>
      <c r="AA121" s="18">
        <v>886487.64983799995</v>
      </c>
      <c r="AB121" s="18">
        <v>897302.39836516697</v>
      </c>
      <c r="AC121" s="18">
        <v>6882.4728541911199</v>
      </c>
      <c r="AD121" s="18">
        <v>292.242079797538</v>
      </c>
      <c r="AE121" s="18">
        <v>38101061</v>
      </c>
      <c r="AF121" s="18"/>
      <c r="AG121" s="18"/>
    </row>
    <row r="122" spans="1:33">
      <c r="A122" s="18" t="s">
        <v>753</v>
      </c>
      <c r="B122" s="18" t="s">
        <v>770</v>
      </c>
      <c r="C122" s="18" t="s">
        <v>450</v>
      </c>
      <c r="D122" s="18">
        <v>1796985.87</v>
      </c>
      <c r="E122" s="18">
        <v>134996</v>
      </c>
      <c r="F122" s="18">
        <v>1931981.87</v>
      </c>
      <c r="G122" s="18">
        <v>1161425</v>
      </c>
      <c r="H122" s="18">
        <v>215120</v>
      </c>
      <c r="I122" s="18">
        <v>80917</v>
      </c>
      <c r="J122" s="18">
        <v>0</v>
      </c>
      <c r="K122" s="18">
        <v>8413</v>
      </c>
      <c r="L122" s="18">
        <v>46410</v>
      </c>
      <c r="M122" s="18">
        <v>84221</v>
      </c>
      <c r="N122" s="18">
        <v>134996</v>
      </c>
      <c r="O122" s="18">
        <v>355</v>
      </c>
      <c r="P122" s="18">
        <v>1678607.5525</v>
      </c>
      <c r="Q122" s="18">
        <v>258782.5</v>
      </c>
      <c r="R122" s="18">
        <v>-111338.1</v>
      </c>
      <c r="S122" s="18">
        <v>100429.03</v>
      </c>
      <c r="T122" s="18">
        <v>1926480.9824999999</v>
      </c>
      <c r="U122" s="18">
        <v>1931981.87</v>
      </c>
      <c r="V122" s="18">
        <v>1642184.5895</v>
      </c>
      <c r="W122" s="18">
        <v>284296.39299999998</v>
      </c>
      <c r="X122" s="18">
        <v>199007.47510000001</v>
      </c>
      <c r="Y122" s="18">
        <v>1.103</v>
      </c>
      <c r="Z122" s="18">
        <v>362893</v>
      </c>
      <c r="AA122" s="18">
        <v>2130976.0026099999</v>
      </c>
      <c r="AB122" s="18">
        <v>2156972.9463800201</v>
      </c>
      <c r="AC122" s="18">
        <v>5943.8262693962697</v>
      </c>
      <c r="AD122" s="18">
        <v>-646.40450499731196</v>
      </c>
      <c r="AE122" s="18">
        <v>-234575670</v>
      </c>
      <c r="AF122" s="18"/>
      <c r="AG122" s="18"/>
    </row>
    <row r="123" spans="1:33">
      <c r="A123" s="18" t="s">
        <v>753</v>
      </c>
      <c r="B123" s="18" t="s">
        <v>771</v>
      </c>
      <c r="C123" s="18" t="s">
        <v>451</v>
      </c>
      <c r="D123" s="18">
        <v>78697.695000000007</v>
      </c>
      <c r="E123" s="18">
        <v>3618</v>
      </c>
      <c r="F123" s="18">
        <v>82315.695000000007</v>
      </c>
      <c r="G123" s="18">
        <v>38260</v>
      </c>
      <c r="H123" s="18">
        <v>3796</v>
      </c>
      <c r="I123" s="18">
        <v>312</v>
      </c>
      <c r="J123" s="18">
        <v>0</v>
      </c>
      <c r="K123" s="18">
        <v>3929</v>
      </c>
      <c r="L123" s="18">
        <v>156</v>
      </c>
      <c r="M123" s="18">
        <v>4390</v>
      </c>
      <c r="N123" s="18">
        <v>3618</v>
      </c>
      <c r="O123" s="18">
        <v>841</v>
      </c>
      <c r="P123" s="18">
        <v>55297.178</v>
      </c>
      <c r="Q123" s="18">
        <v>6831.45</v>
      </c>
      <c r="R123" s="18">
        <v>-4578.95</v>
      </c>
      <c r="S123" s="18">
        <v>2329</v>
      </c>
      <c r="T123" s="18">
        <v>59878.678</v>
      </c>
      <c r="U123" s="18">
        <v>82315.695000000007</v>
      </c>
      <c r="V123" s="18">
        <v>69968.340750000003</v>
      </c>
      <c r="W123" s="18">
        <v>-10089.66275</v>
      </c>
      <c r="X123" s="18">
        <v>-7062.7639250000002</v>
      </c>
      <c r="Y123" s="18">
        <v>0.91400000000000003</v>
      </c>
      <c r="Z123" s="18">
        <v>13085</v>
      </c>
      <c r="AA123" s="18">
        <v>75236.545230000003</v>
      </c>
      <c r="AB123" s="18">
        <v>76154.397065684301</v>
      </c>
      <c r="AC123" s="18">
        <v>5819.9768487339898</v>
      </c>
      <c r="AD123" s="18">
        <v>-770.25392565958498</v>
      </c>
      <c r="AE123" s="18">
        <v>-10078773</v>
      </c>
      <c r="AF123" s="18"/>
      <c r="AG123" s="18"/>
    </row>
    <row r="124" spans="1:33">
      <c r="A124" s="18" t="s">
        <v>753</v>
      </c>
      <c r="B124" s="18" t="s">
        <v>772</v>
      </c>
      <c r="C124" s="18" t="s">
        <v>452</v>
      </c>
      <c r="D124" s="18">
        <v>37469.726000000002</v>
      </c>
      <c r="E124" s="18">
        <v>1997</v>
      </c>
      <c r="F124" s="18">
        <v>39466.726000000002</v>
      </c>
      <c r="G124" s="18">
        <v>13014</v>
      </c>
      <c r="H124" s="18">
        <v>2555</v>
      </c>
      <c r="I124" s="18">
        <v>435</v>
      </c>
      <c r="J124" s="18">
        <v>0</v>
      </c>
      <c r="K124" s="18">
        <v>2584</v>
      </c>
      <c r="L124" s="18">
        <v>0</v>
      </c>
      <c r="M124" s="18">
        <v>0</v>
      </c>
      <c r="N124" s="18">
        <v>1997</v>
      </c>
      <c r="O124" s="18">
        <v>0</v>
      </c>
      <c r="P124" s="18">
        <v>18809.1342</v>
      </c>
      <c r="Q124" s="18">
        <v>4737.8999999999996</v>
      </c>
      <c r="R124" s="18">
        <v>0</v>
      </c>
      <c r="S124" s="18">
        <v>1697.45</v>
      </c>
      <c r="T124" s="18">
        <v>25244.484199999999</v>
      </c>
      <c r="U124" s="18">
        <v>39466.726000000002</v>
      </c>
      <c r="V124" s="18">
        <v>33546.717100000002</v>
      </c>
      <c r="W124" s="18">
        <v>-8302.2329000000009</v>
      </c>
      <c r="X124" s="18">
        <v>-5811.5630300000003</v>
      </c>
      <c r="Y124" s="18">
        <v>0.85299999999999998</v>
      </c>
      <c r="Z124" s="18">
        <v>7319</v>
      </c>
      <c r="AA124" s="18">
        <v>33665.117277999998</v>
      </c>
      <c r="AB124" s="18">
        <v>34075.816488040502</v>
      </c>
      <c r="AC124" s="18">
        <v>4655.8022254461703</v>
      </c>
      <c r="AD124" s="18">
        <v>-1934.42854894741</v>
      </c>
      <c r="AE124" s="18">
        <v>-14158083</v>
      </c>
      <c r="AF124" s="18"/>
      <c r="AG124" s="18"/>
    </row>
    <row r="125" spans="1:33">
      <c r="A125" s="18" t="s">
        <v>753</v>
      </c>
      <c r="B125" s="18" t="s">
        <v>773</v>
      </c>
      <c r="C125" s="18" t="s">
        <v>453</v>
      </c>
      <c r="D125" s="18">
        <v>116212.359</v>
      </c>
      <c r="E125" s="18">
        <v>10539</v>
      </c>
      <c r="F125" s="18">
        <v>126751.359</v>
      </c>
      <c r="G125" s="18">
        <v>57493</v>
      </c>
      <c r="H125" s="18">
        <v>13510</v>
      </c>
      <c r="I125" s="18">
        <v>5273</v>
      </c>
      <c r="J125" s="18">
        <v>0</v>
      </c>
      <c r="K125" s="18">
        <v>4192</v>
      </c>
      <c r="L125" s="18">
        <v>3880</v>
      </c>
      <c r="M125" s="18">
        <v>103</v>
      </c>
      <c r="N125" s="18">
        <v>10539</v>
      </c>
      <c r="O125" s="18">
        <v>508</v>
      </c>
      <c r="P125" s="18">
        <v>83094.632899999997</v>
      </c>
      <c r="Q125" s="18">
        <v>19528.75</v>
      </c>
      <c r="R125" s="18">
        <v>-3817.35</v>
      </c>
      <c r="S125" s="18">
        <v>8940.64</v>
      </c>
      <c r="T125" s="18">
        <v>107746.67290000001</v>
      </c>
      <c r="U125" s="18">
        <v>126751.359</v>
      </c>
      <c r="V125" s="18">
        <v>107738.65515000001</v>
      </c>
      <c r="W125" s="18">
        <v>8.0177499999990705</v>
      </c>
      <c r="X125" s="18">
        <v>5.6124249999993499</v>
      </c>
      <c r="Y125" s="18">
        <v>1</v>
      </c>
      <c r="Z125" s="18">
        <v>18967</v>
      </c>
      <c r="AA125" s="18">
        <v>126751.359</v>
      </c>
      <c r="AB125" s="18">
        <v>128297.668272681</v>
      </c>
      <c r="AC125" s="18">
        <v>6764.2573033521903</v>
      </c>
      <c r="AD125" s="18">
        <v>174.02652895860999</v>
      </c>
      <c r="AE125" s="18">
        <v>3300761</v>
      </c>
      <c r="AF125" s="18"/>
      <c r="AG125" s="18"/>
    </row>
    <row r="126" spans="1:33">
      <c r="A126" s="18" t="s">
        <v>753</v>
      </c>
      <c r="B126" s="18" t="s">
        <v>774</v>
      </c>
      <c r="C126" s="18" t="s">
        <v>454</v>
      </c>
      <c r="D126" s="18">
        <v>98025.335999999996</v>
      </c>
      <c r="E126" s="18">
        <v>5348</v>
      </c>
      <c r="F126" s="18">
        <v>103373.336</v>
      </c>
      <c r="G126" s="18">
        <v>60563</v>
      </c>
      <c r="H126" s="18">
        <v>11045</v>
      </c>
      <c r="I126" s="18">
        <v>3768</v>
      </c>
      <c r="J126" s="18">
        <v>0</v>
      </c>
      <c r="K126" s="18">
        <v>6402</v>
      </c>
      <c r="L126" s="18">
        <v>3321</v>
      </c>
      <c r="M126" s="18">
        <v>0</v>
      </c>
      <c r="N126" s="18">
        <v>5348</v>
      </c>
      <c r="O126" s="18">
        <v>246</v>
      </c>
      <c r="P126" s="18">
        <v>87531.703899999993</v>
      </c>
      <c r="Q126" s="18">
        <v>18032.75</v>
      </c>
      <c r="R126" s="18">
        <v>-3031.95</v>
      </c>
      <c r="S126" s="18">
        <v>4545.8</v>
      </c>
      <c r="T126" s="18">
        <v>107078.3039</v>
      </c>
      <c r="U126" s="18">
        <v>103373.336</v>
      </c>
      <c r="V126" s="18">
        <v>87867.335600000006</v>
      </c>
      <c r="W126" s="18">
        <v>19210.9683</v>
      </c>
      <c r="X126" s="18">
        <v>13447.677809999999</v>
      </c>
      <c r="Y126" s="18">
        <v>1.1299999999999999</v>
      </c>
      <c r="Z126" s="18">
        <v>19373</v>
      </c>
      <c r="AA126" s="18">
        <v>116811.86968</v>
      </c>
      <c r="AB126" s="18">
        <v>118236.921676842</v>
      </c>
      <c r="AC126" s="18">
        <v>6103.1808019843002</v>
      </c>
      <c r="AD126" s="18">
        <v>-487.04997240927202</v>
      </c>
      <c r="AE126" s="18">
        <v>-9435619</v>
      </c>
      <c r="AF126" s="18"/>
      <c r="AG126" s="18"/>
    </row>
    <row r="127" spans="1:33">
      <c r="A127" s="18" t="s">
        <v>753</v>
      </c>
      <c r="B127" s="18" t="s">
        <v>775</v>
      </c>
      <c r="C127" s="18" t="s">
        <v>455</v>
      </c>
      <c r="D127" s="18">
        <v>80690.872000000003</v>
      </c>
      <c r="E127" s="18">
        <v>7425</v>
      </c>
      <c r="F127" s="18">
        <v>88115.872000000003</v>
      </c>
      <c r="G127" s="18">
        <v>39350</v>
      </c>
      <c r="H127" s="18">
        <v>9890</v>
      </c>
      <c r="I127" s="18">
        <v>705</v>
      </c>
      <c r="J127" s="18">
        <v>0</v>
      </c>
      <c r="K127" s="18">
        <v>4503</v>
      </c>
      <c r="L127" s="18">
        <v>1</v>
      </c>
      <c r="M127" s="18">
        <v>0</v>
      </c>
      <c r="N127" s="18">
        <v>7425</v>
      </c>
      <c r="O127" s="18">
        <v>156</v>
      </c>
      <c r="P127" s="18">
        <v>56872.555</v>
      </c>
      <c r="Q127" s="18">
        <v>12833.3</v>
      </c>
      <c r="R127" s="18">
        <v>-133.44999999999999</v>
      </c>
      <c r="S127" s="18">
        <v>6311.25</v>
      </c>
      <c r="T127" s="18">
        <v>75883.654999999999</v>
      </c>
      <c r="U127" s="18">
        <v>88115.872000000003</v>
      </c>
      <c r="V127" s="18">
        <v>74898.491200000004</v>
      </c>
      <c r="W127" s="18">
        <v>985.16379999999504</v>
      </c>
      <c r="X127" s="18">
        <v>689.61465999999598</v>
      </c>
      <c r="Y127" s="18">
        <v>1.008</v>
      </c>
      <c r="Z127" s="18">
        <v>16903</v>
      </c>
      <c r="AA127" s="18">
        <v>88820.798976000005</v>
      </c>
      <c r="AB127" s="18">
        <v>89904.372565641097</v>
      </c>
      <c r="AC127" s="18">
        <v>5318.8411859220896</v>
      </c>
      <c r="AD127" s="18">
        <v>-1271.38958847149</v>
      </c>
      <c r="AE127" s="18">
        <v>-21490298</v>
      </c>
      <c r="AF127" s="18"/>
      <c r="AG127" s="18"/>
    </row>
    <row r="128" spans="1:33">
      <c r="A128" s="18" t="s">
        <v>753</v>
      </c>
      <c r="B128" s="18" t="s">
        <v>776</v>
      </c>
      <c r="C128" s="18" t="s">
        <v>456</v>
      </c>
      <c r="D128" s="18">
        <v>96766.717000000004</v>
      </c>
      <c r="E128" s="18">
        <v>11299</v>
      </c>
      <c r="F128" s="18">
        <v>108065.717</v>
      </c>
      <c r="G128" s="18">
        <v>8812</v>
      </c>
      <c r="H128" s="18">
        <v>70347</v>
      </c>
      <c r="I128" s="18">
        <v>1</v>
      </c>
      <c r="J128" s="18">
        <v>3603</v>
      </c>
      <c r="K128" s="18">
        <v>0</v>
      </c>
      <c r="L128" s="18">
        <v>20</v>
      </c>
      <c r="M128" s="18">
        <v>6090</v>
      </c>
      <c r="N128" s="18">
        <v>11299</v>
      </c>
      <c r="O128" s="18">
        <v>0</v>
      </c>
      <c r="P128" s="18">
        <v>12735.9836</v>
      </c>
      <c r="Q128" s="18">
        <v>62858.35</v>
      </c>
      <c r="R128" s="18">
        <v>-5193.5</v>
      </c>
      <c r="S128" s="18">
        <v>8568.85</v>
      </c>
      <c r="T128" s="18">
        <v>78969.683600000004</v>
      </c>
      <c r="U128" s="18">
        <v>108065.717</v>
      </c>
      <c r="V128" s="18">
        <v>91855.859450000004</v>
      </c>
      <c r="W128" s="18">
        <v>-12886.17585</v>
      </c>
      <c r="X128" s="18">
        <v>-9020.3230949999997</v>
      </c>
      <c r="Y128" s="18">
        <v>0.91700000000000004</v>
      </c>
      <c r="Z128" s="18">
        <v>27171</v>
      </c>
      <c r="AA128" s="18">
        <v>99096.262489000001</v>
      </c>
      <c r="AB128" s="18">
        <v>100305.192087733</v>
      </c>
      <c r="AC128" s="18">
        <v>3691.6268112227499</v>
      </c>
      <c r="AD128" s="18">
        <v>-2898.60396317083</v>
      </c>
      <c r="AE128" s="18">
        <v>-78757968</v>
      </c>
      <c r="AF128" s="18"/>
      <c r="AG128" s="18"/>
    </row>
    <row r="129" spans="1:33">
      <c r="A129" s="18" t="s">
        <v>753</v>
      </c>
      <c r="B129" s="18" t="s">
        <v>777</v>
      </c>
      <c r="C129" s="18" t="s">
        <v>457</v>
      </c>
      <c r="D129" s="18">
        <v>76784.607000000004</v>
      </c>
      <c r="E129" s="18">
        <v>4982</v>
      </c>
      <c r="F129" s="18">
        <v>81766.607000000004</v>
      </c>
      <c r="G129" s="18">
        <v>39191</v>
      </c>
      <c r="H129" s="18">
        <v>15300</v>
      </c>
      <c r="I129" s="18">
        <v>200</v>
      </c>
      <c r="J129" s="18">
        <v>0</v>
      </c>
      <c r="K129" s="18">
        <v>4939</v>
      </c>
      <c r="L129" s="18">
        <v>0</v>
      </c>
      <c r="M129" s="18">
        <v>11170</v>
      </c>
      <c r="N129" s="18">
        <v>4982</v>
      </c>
      <c r="O129" s="18">
        <v>0</v>
      </c>
      <c r="P129" s="18">
        <v>56642.7523</v>
      </c>
      <c r="Q129" s="18">
        <v>17373.150000000001</v>
      </c>
      <c r="R129" s="18">
        <v>-9494.5</v>
      </c>
      <c r="S129" s="18">
        <v>2335.8000000000002</v>
      </c>
      <c r="T129" s="18">
        <v>66857.202300000004</v>
      </c>
      <c r="U129" s="18">
        <v>81766.607000000004</v>
      </c>
      <c r="V129" s="18">
        <v>69501.615950000007</v>
      </c>
      <c r="W129" s="18">
        <v>-2644.41365</v>
      </c>
      <c r="X129" s="18">
        <v>-1851.089555</v>
      </c>
      <c r="Y129" s="18">
        <v>0.97699999999999998</v>
      </c>
      <c r="Z129" s="18">
        <v>14507</v>
      </c>
      <c r="AA129" s="18">
        <v>79885.975038999997</v>
      </c>
      <c r="AB129" s="18">
        <v>80860.547816243095</v>
      </c>
      <c r="AC129" s="18">
        <v>5573.8986569409999</v>
      </c>
      <c r="AD129" s="18">
        <v>-1016.33211745258</v>
      </c>
      <c r="AE129" s="18">
        <v>-14743930</v>
      </c>
      <c r="AF129" s="18"/>
      <c r="AG129" s="18"/>
    </row>
    <row r="130" spans="1:33">
      <c r="A130" s="18" t="s">
        <v>753</v>
      </c>
      <c r="B130" s="18" t="s">
        <v>778</v>
      </c>
      <c r="C130" s="18" t="s">
        <v>458</v>
      </c>
      <c r="D130" s="18">
        <v>81511.698000000004</v>
      </c>
      <c r="E130" s="18">
        <v>5186</v>
      </c>
      <c r="F130" s="18">
        <v>86697.698000000004</v>
      </c>
      <c r="G130" s="18">
        <v>32374</v>
      </c>
      <c r="H130" s="18">
        <v>27728</v>
      </c>
      <c r="I130" s="18">
        <v>574</v>
      </c>
      <c r="J130" s="18">
        <v>0</v>
      </c>
      <c r="K130" s="18">
        <v>4300</v>
      </c>
      <c r="L130" s="18">
        <v>54</v>
      </c>
      <c r="M130" s="18">
        <v>4887</v>
      </c>
      <c r="N130" s="18">
        <v>5186</v>
      </c>
      <c r="O130" s="18">
        <v>0</v>
      </c>
      <c r="P130" s="18">
        <v>46790.142200000002</v>
      </c>
      <c r="Q130" s="18">
        <v>27711.7</v>
      </c>
      <c r="R130" s="18">
        <v>-4199.8500000000004</v>
      </c>
      <c r="S130" s="18">
        <v>3577.31</v>
      </c>
      <c r="T130" s="18">
        <v>73879.302200000006</v>
      </c>
      <c r="U130" s="18">
        <v>86697.698000000004</v>
      </c>
      <c r="V130" s="18">
        <v>73693.043300000005</v>
      </c>
      <c r="W130" s="18">
        <v>186.258899999986</v>
      </c>
      <c r="X130" s="18">
        <v>130.38122999999001</v>
      </c>
      <c r="Y130" s="18">
        <v>1.002</v>
      </c>
      <c r="Z130" s="18">
        <v>23434</v>
      </c>
      <c r="AA130" s="18">
        <v>86871.093395999997</v>
      </c>
      <c r="AB130" s="18">
        <v>87930.881459070501</v>
      </c>
      <c r="AC130" s="18">
        <v>3752.2779490940702</v>
      </c>
      <c r="AD130" s="18">
        <v>-2837.9528252995001</v>
      </c>
      <c r="AE130" s="18">
        <v>-66504587</v>
      </c>
      <c r="AF130" s="18"/>
      <c r="AG130" s="18"/>
    </row>
    <row r="131" spans="1:33">
      <c r="A131" s="18" t="s">
        <v>753</v>
      </c>
      <c r="B131" s="18" t="s">
        <v>779</v>
      </c>
      <c r="C131" s="18" t="s">
        <v>459</v>
      </c>
      <c r="D131" s="18">
        <v>81425.456000000006</v>
      </c>
      <c r="E131" s="18">
        <v>10999</v>
      </c>
      <c r="F131" s="18">
        <v>92424.456000000006</v>
      </c>
      <c r="G131" s="18">
        <v>35311</v>
      </c>
      <c r="H131" s="18">
        <v>22152</v>
      </c>
      <c r="I131" s="18">
        <v>24633</v>
      </c>
      <c r="J131" s="18">
        <v>0</v>
      </c>
      <c r="K131" s="18">
        <v>7534</v>
      </c>
      <c r="L131" s="18">
        <v>24648</v>
      </c>
      <c r="M131" s="18">
        <v>0</v>
      </c>
      <c r="N131" s="18">
        <v>10999</v>
      </c>
      <c r="O131" s="18">
        <v>132</v>
      </c>
      <c r="P131" s="18">
        <v>51034.988299999997</v>
      </c>
      <c r="Q131" s="18">
        <v>46171.15</v>
      </c>
      <c r="R131" s="18">
        <v>-21063</v>
      </c>
      <c r="S131" s="18">
        <v>9349.15</v>
      </c>
      <c r="T131" s="18">
        <v>85492.2883</v>
      </c>
      <c r="U131" s="18">
        <v>92424.456000000006</v>
      </c>
      <c r="V131" s="18">
        <v>78560.787599999996</v>
      </c>
      <c r="W131" s="18">
        <v>6931.5007000000196</v>
      </c>
      <c r="X131" s="18">
        <v>4852.0504900000096</v>
      </c>
      <c r="Y131" s="18">
        <v>1.052</v>
      </c>
      <c r="Z131" s="18">
        <v>13616</v>
      </c>
      <c r="AA131" s="18">
        <v>97230.527711999996</v>
      </c>
      <c r="AB131" s="18">
        <v>98416.696189994196</v>
      </c>
      <c r="AC131" s="18">
        <v>7228.0182278197899</v>
      </c>
      <c r="AD131" s="18">
        <v>637.78745342621005</v>
      </c>
      <c r="AE131" s="18">
        <v>8684114</v>
      </c>
      <c r="AF131" s="18"/>
      <c r="AG131" s="18"/>
    </row>
    <row r="132" spans="1:33">
      <c r="A132" s="18" t="s">
        <v>753</v>
      </c>
      <c r="B132" s="18" t="s">
        <v>780</v>
      </c>
      <c r="C132" s="18" t="s">
        <v>460</v>
      </c>
      <c r="D132" s="18">
        <v>280732.06800000003</v>
      </c>
      <c r="E132" s="18">
        <v>25274</v>
      </c>
      <c r="F132" s="18">
        <v>306006.06800000003</v>
      </c>
      <c r="G132" s="18">
        <v>119702</v>
      </c>
      <c r="H132" s="18">
        <v>51137</v>
      </c>
      <c r="I132" s="18">
        <v>3206</v>
      </c>
      <c r="J132" s="18">
        <v>0</v>
      </c>
      <c r="K132" s="18">
        <v>9289</v>
      </c>
      <c r="L132" s="18">
        <v>15</v>
      </c>
      <c r="M132" s="18">
        <v>1394</v>
      </c>
      <c r="N132" s="18">
        <v>25274</v>
      </c>
      <c r="O132" s="18">
        <v>465</v>
      </c>
      <c r="P132" s="18">
        <v>173005.30059999999</v>
      </c>
      <c r="Q132" s="18">
        <v>54087.199999999997</v>
      </c>
      <c r="R132" s="18">
        <v>-1592.9</v>
      </c>
      <c r="S132" s="18">
        <v>21245.919999999998</v>
      </c>
      <c r="T132" s="18">
        <v>246745.52059999999</v>
      </c>
      <c r="U132" s="18">
        <v>306006.06800000003</v>
      </c>
      <c r="V132" s="18">
        <v>260105.15779999999</v>
      </c>
      <c r="W132" s="18">
        <v>-13359.637199999999</v>
      </c>
      <c r="X132" s="18">
        <v>-9351.74603999998</v>
      </c>
      <c r="Y132" s="18">
        <v>0.96899999999999997</v>
      </c>
      <c r="Z132" s="18">
        <v>46919</v>
      </c>
      <c r="AA132" s="18">
        <v>296519.879892</v>
      </c>
      <c r="AB132" s="18">
        <v>300137.288363425</v>
      </c>
      <c r="AC132" s="18">
        <v>6396.9242388675202</v>
      </c>
      <c r="AD132" s="18">
        <v>-193.30653552605901</v>
      </c>
      <c r="AE132" s="18">
        <v>-9069749</v>
      </c>
      <c r="AF132" s="18"/>
      <c r="AG132" s="18"/>
    </row>
    <row r="133" spans="1:33">
      <c r="A133" s="18" t="s">
        <v>753</v>
      </c>
      <c r="B133" s="18" t="s">
        <v>781</v>
      </c>
      <c r="C133" s="18" t="s">
        <v>461</v>
      </c>
      <c r="D133" s="18">
        <v>130963.755</v>
      </c>
      <c r="E133" s="18">
        <v>16820</v>
      </c>
      <c r="F133" s="18">
        <v>147783.755</v>
      </c>
      <c r="G133" s="18">
        <v>38255</v>
      </c>
      <c r="H133" s="18">
        <v>45848</v>
      </c>
      <c r="I133" s="18">
        <v>69941</v>
      </c>
      <c r="J133" s="18">
        <v>0</v>
      </c>
      <c r="K133" s="18">
        <v>5704</v>
      </c>
      <c r="L133" s="18">
        <v>65167</v>
      </c>
      <c r="M133" s="18">
        <v>0</v>
      </c>
      <c r="N133" s="18">
        <v>16820</v>
      </c>
      <c r="O133" s="18">
        <v>0</v>
      </c>
      <c r="P133" s="18">
        <v>55289.951500000003</v>
      </c>
      <c r="Q133" s="18">
        <v>103269.05</v>
      </c>
      <c r="R133" s="18">
        <v>-55391.95</v>
      </c>
      <c r="S133" s="18">
        <v>14297</v>
      </c>
      <c r="T133" s="18">
        <v>117464.0515</v>
      </c>
      <c r="U133" s="18">
        <v>147783.755</v>
      </c>
      <c r="V133" s="18">
        <v>125616.19175</v>
      </c>
      <c r="W133" s="18">
        <v>-8152.1402499999804</v>
      </c>
      <c r="X133" s="18">
        <v>-5706.4981749999897</v>
      </c>
      <c r="Y133" s="18">
        <v>0.96099999999999997</v>
      </c>
      <c r="Z133" s="18">
        <v>37639</v>
      </c>
      <c r="AA133" s="18">
        <v>142020.188555</v>
      </c>
      <c r="AB133" s="18">
        <v>143752.770644873</v>
      </c>
      <c r="AC133" s="18">
        <v>3819.2505285707198</v>
      </c>
      <c r="AD133" s="18">
        <v>-2770.9802458228601</v>
      </c>
      <c r="AE133" s="18">
        <v>-104296925</v>
      </c>
      <c r="AF133" s="18"/>
      <c r="AG133" s="18"/>
    </row>
    <row r="134" spans="1:33">
      <c r="A134" s="18" t="s">
        <v>753</v>
      </c>
      <c r="B134" s="18" t="s">
        <v>782</v>
      </c>
      <c r="C134" s="18" t="s">
        <v>462</v>
      </c>
      <c r="D134" s="18">
        <v>216052.65100000001</v>
      </c>
      <c r="E134" s="18">
        <v>11274</v>
      </c>
      <c r="F134" s="18">
        <v>227326.65100000001</v>
      </c>
      <c r="G134" s="18">
        <v>107689</v>
      </c>
      <c r="H134" s="18">
        <v>28171</v>
      </c>
      <c r="I134" s="18">
        <v>12769</v>
      </c>
      <c r="J134" s="18">
        <v>0</v>
      </c>
      <c r="K134" s="18">
        <v>2946</v>
      </c>
      <c r="L134" s="18">
        <v>12269</v>
      </c>
      <c r="M134" s="18">
        <v>6615</v>
      </c>
      <c r="N134" s="18">
        <v>11274</v>
      </c>
      <c r="O134" s="18">
        <v>1948</v>
      </c>
      <c r="P134" s="18">
        <v>155642.9117</v>
      </c>
      <c r="Q134" s="18">
        <v>37303.1</v>
      </c>
      <c r="R134" s="18">
        <v>-17707.2</v>
      </c>
      <c r="S134" s="18">
        <v>8458.35</v>
      </c>
      <c r="T134" s="18">
        <v>183697.1617</v>
      </c>
      <c r="U134" s="18">
        <v>227326.65100000001</v>
      </c>
      <c r="V134" s="18">
        <v>193227.65335000001</v>
      </c>
      <c r="W134" s="18">
        <v>-9530.4916500000108</v>
      </c>
      <c r="X134" s="18">
        <v>-6671.3441550000098</v>
      </c>
      <c r="Y134" s="18">
        <v>0.97099999999999997</v>
      </c>
      <c r="Z134" s="18">
        <v>31954</v>
      </c>
      <c r="AA134" s="18">
        <v>220734.178121</v>
      </c>
      <c r="AB134" s="18">
        <v>223427.035295226</v>
      </c>
      <c r="AC134" s="18">
        <v>6992.1460629413104</v>
      </c>
      <c r="AD134" s="18">
        <v>401.91528854772901</v>
      </c>
      <c r="AE134" s="18">
        <v>12842801</v>
      </c>
      <c r="AF134" s="18"/>
      <c r="AG134" s="18"/>
    </row>
    <row r="135" spans="1:33">
      <c r="A135" s="18" t="s">
        <v>753</v>
      </c>
      <c r="B135" s="18" t="s">
        <v>783</v>
      </c>
      <c r="C135" s="18" t="s">
        <v>463</v>
      </c>
      <c r="D135" s="18">
        <v>70414.354999999996</v>
      </c>
      <c r="E135" s="18">
        <v>7263</v>
      </c>
      <c r="F135" s="18">
        <v>77677.354999999996</v>
      </c>
      <c r="G135" s="18">
        <v>28347</v>
      </c>
      <c r="H135" s="18">
        <v>5463</v>
      </c>
      <c r="I135" s="18">
        <v>549</v>
      </c>
      <c r="J135" s="18">
        <v>0</v>
      </c>
      <c r="K135" s="18">
        <v>1891</v>
      </c>
      <c r="L135" s="18">
        <v>0</v>
      </c>
      <c r="M135" s="18">
        <v>4739</v>
      </c>
      <c r="N135" s="18">
        <v>7263</v>
      </c>
      <c r="O135" s="18">
        <v>0</v>
      </c>
      <c r="P135" s="18">
        <v>40969.919099999999</v>
      </c>
      <c r="Q135" s="18">
        <v>6717.55</v>
      </c>
      <c r="R135" s="18">
        <v>-4028.15</v>
      </c>
      <c r="S135" s="18">
        <v>5367.92</v>
      </c>
      <c r="T135" s="18">
        <v>49027.239099999999</v>
      </c>
      <c r="U135" s="18">
        <v>77677.354999999996</v>
      </c>
      <c r="V135" s="18">
        <v>66025.751749999996</v>
      </c>
      <c r="W135" s="18">
        <v>-16998.512650000001</v>
      </c>
      <c r="X135" s="18">
        <v>-11898.958855000001</v>
      </c>
      <c r="Y135" s="18">
        <v>0.84699999999999998</v>
      </c>
      <c r="Z135" s="18">
        <v>16445</v>
      </c>
      <c r="AA135" s="18">
        <v>65792.719685000004</v>
      </c>
      <c r="AB135" s="18">
        <v>66595.361118799599</v>
      </c>
      <c r="AC135" s="18">
        <v>4049.5810957007998</v>
      </c>
      <c r="AD135" s="18">
        <v>-2540.6496786927801</v>
      </c>
      <c r="AE135" s="18">
        <v>-41780984</v>
      </c>
      <c r="AF135" s="18"/>
      <c r="AG135" s="18"/>
    </row>
    <row r="136" spans="1:33">
      <c r="A136" s="18" t="s">
        <v>753</v>
      </c>
      <c r="B136" s="18" t="s">
        <v>784</v>
      </c>
      <c r="C136" s="18" t="s">
        <v>464</v>
      </c>
      <c r="D136" s="18">
        <v>263000.73</v>
      </c>
      <c r="E136" s="18">
        <v>20654</v>
      </c>
      <c r="F136" s="18">
        <v>283654.73</v>
      </c>
      <c r="G136" s="18">
        <v>152407</v>
      </c>
      <c r="H136" s="18">
        <v>42777</v>
      </c>
      <c r="I136" s="18">
        <v>7274</v>
      </c>
      <c r="J136" s="18">
        <v>13826</v>
      </c>
      <c r="K136" s="18">
        <v>0</v>
      </c>
      <c r="L136" s="18">
        <v>68</v>
      </c>
      <c r="M136" s="18">
        <v>36880</v>
      </c>
      <c r="N136" s="18">
        <v>20654</v>
      </c>
      <c r="O136" s="18">
        <v>2695</v>
      </c>
      <c r="P136" s="18">
        <v>220273.8371</v>
      </c>
      <c r="Q136" s="18">
        <v>54295.45</v>
      </c>
      <c r="R136" s="18">
        <v>-33696.550000000003</v>
      </c>
      <c r="S136" s="18">
        <v>11286.3</v>
      </c>
      <c r="T136" s="18">
        <v>252159.03709999999</v>
      </c>
      <c r="U136" s="18">
        <v>283654.73</v>
      </c>
      <c r="V136" s="18">
        <v>241106.52050000001</v>
      </c>
      <c r="W136" s="18">
        <v>11052.516600000001</v>
      </c>
      <c r="X136" s="18">
        <v>7736.7616200000202</v>
      </c>
      <c r="Y136" s="18">
        <v>1.0269999999999999</v>
      </c>
      <c r="Z136" s="18">
        <v>44899</v>
      </c>
      <c r="AA136" s="18">
        <v>291313.40771</v>
      </c>
      <c r="AB136" s="18">
        <v>294867.29957476701</v>
      </c>
      <c r="AC136" s="18">
        <v>6567.34670203717</v>
      </c>
      <c r="AD136" s="18">
        <v>-22.884072356407199</v>
      </c>
      <c r="AE136" s="18">
        <v>-1027472</v>
      </c>
      <c r="AF136" s="18"/>
      <c r="AG136" s="18"/>
    </row>
    <row r="137" spans="1:33">
      <c r="A137" s="18" t="s">
        <v>753</v>
      </c>
      <c r="B137" s="18" t="s">
        <v>785</v>
      </c>
      <c r="C137" s="18" t="s">
        <v>465</v>
      </c>
      <c r="D137" s="18">
        <v>62198.317999999999</v>
      </c>
      <c r="E137" s="18">
        <v>5223</v>
      </c>
      <c r="F137" s="18">
        <v>67421.317999999999</v>
      </c>
      <c r="G137" s="18">
        <v>32033</v>
      </c>
      <c r="H137" s="18">
        <v>5651</v>
      </c>
      <c r="I137" s="18">
        <v>624</v>
      </c>
      <c r="J137" s="18">
        <v>0</v>
      </c>
      <c r="K137" s="18">
        <v>2721</v>
      </c>
      <c r="L137" s="18">
        <v>0</v>
      </c>
      <c r="M137" s="18">
        <v>9467</v>
      </c>
      <c r="N137" s="18">
        <v>5223</v>
      </c>
      <c r="O137" s="18">
        <v>0</v>
      </c>
      <c r="P137" s="18">
        <v>46297.294900000001</v>
      </c>
      <c r="Q137" s="18">
        <v>7646.6</v>
      </c>
      <c r="R137" s="18">
        <v>-8046.95</v>
      </c>
      <c r="S137" s="18">
        <v>2830.16</v>
      </c>
      <c r="T137" s="18">
        <v>48727.104899999998</v>
      </c>
      <c r="U137" s="18">
        <v>67421.317999999999</v>
      </c>
      <c r="V137" s="18">
        <v>57308.120300000002</v>
      </c>
      <c r="W137" s="18">
        <v>-8581.0153999999893</v>
      </c>
      <c r="X137" s="18">
        <v>-6006.7107799999903</v>
      </c>
      <c r="Y137" s="18">
        <v>0.91100000000000003</v>
      </c>
      <c r="Z137" s="18">
        <v>10314</v>
      </c>
      <c r="AA137" s="18">
        <v>61420.820698000003</v>
      </c>
      <c r="AB137" s="18">
        <v>62170.126940791401</v>
      </c>
      <c r="AC137" s="18">
        <v>6027.7416076004802</v>
      </c>
      <c r="AD137" s="18">
        <v>-562.489166793094</v>
      </c>
      <c r="AE137" s="18">
        <v>-5801513</v>
      </c>
      <c r="AF137" s="18"/>
      <c r="AG137" s="18"/>
    </row>
    <row r="138" spans="1:33">
      <c r="A138" s="18" t="s">
        <v>753</v>
      </c>
      <c r="B138" s="18" t="s">
        <v>786</v>
      </c>
      <c r="C138" s="18" t="s">
        <v>466</v>
      </c>
      <c r="D138" s="18">
        <v>106484.304</v>
      </c>
      <c r="E138" s="18">
        <v>9974</v>
      </c>
      <c r="F138" s="18">
        <v>116458.304</v>
      </c>
      <c r="G138" s="18">
        <v>45542</v>
      </c>
      <c r="H138" s="18">
        <v>23854</v>
      </c>
      <c r="I138" s="18">
        <v>1522</v>
      </c>
      <c r="J138" s="18">
        <v>0</v>
      </c>
      <c r="K138" s="18">
        <v>4970</v>
      </c>
      <c r="L138" s="18">
        <v>197</v>
      </c>
      <c r="M138" s="18">
        <v>11249</v>
      </c>
      <c r="N138" s="18">
        <v>9974</v>
      </c>
      <c r="O138" s="18">
        <v>0</v>
      </c>
      <c r="P138" s="18">
        <v>65821.852599999998</v>
      </c>
      <c r="Q138" s="18">
        <v>25794.1</v>
      </c>
      <c r="R138" s="18">
        <v>-9729.1</v>
      </c>
      <c r="S138" s="18">
        <v>6565.57</v>
      </c>
      <c r="T138" s="18">
        <v>88452.422600000005</v>
      </c>
      <c r="U138" s="18">
        <v>116458.304</v>
      </c>
      <c r="V138" s="18">
        <v>98989.558399999994</v>
      </c>
      <c r="W138" s="18">
        <v>-10537.1358</v>
      </c>
      <c r="X138" s="18">
        <v>-7375.9950600000002</v>
      </c>
      <c r="Y138" s="18">
        <v>0.93700000000000006</v>
      </c>
      <c r="Z138" s="18">
        <v>14182</v>
      </c>
      <c r="AA138" s="18">
        <v>109121.430848</v>
      </c>
      <c r="AB138" s="18">
        <v>110452.66296811101</v>
      </c>
      <c r="AC138" s="18">
        <v>7788.2289499443395</v>
      </c>
      <c r="AD138" s="18">
        <v>1197.9981755507599</v>
      </c>
      <c r="AE138" s="18">
        <v>16990010</v>
      </c>
      <c r="AF138" s="18"/>
      <c r="AG138" s="18"/>
    </row>
    <row r="139" spans="1:33">
      <c r="A139" s="18" t="s">
        <v>787</v>
      </c>
      <c r="B139" s="18" t="s">
        <v>788</v>
      </c>
      <c r="C139" s="18" t="s">
        <v>468</v>
      </c>
      <c r="D139" s="18">
        <v>301641.83199999999</v>
      </c>
      <c r="E139" s="18">
        <v>24214</v>
      </c>
      <c r="F139" s="18">
        <v>325855.83199999999</v>
      </c>
      <c r="G139" s="18">
        <v>101219</v>
      </c>
      <c r="H139" s="18">
        <v>140899</v>
      </c>
      <c r="I139" s="18">
        <v>2030</v>
      </c>
      <c r="J139" s="18">
        <v>0</v>
      </c>
      <c r="K139" s="18">
        <v>9399</v>
      </c>
      <c r="L139" s="18">
        <v>513</v>
      </c>
      <c r="M139" s="18">
        <v>0</v>
      </c>
      <c r="N139" s="18">
        <v>24214</v>
      </c>
      <c r="O139" s="18">
        <v>7</v>
      </c>
      <c r="P139" s="18">
        <v>146291.82070000001</v>
      </c>
      <c r="Q139" s="18">
        <v>129478.8</v>
      </c>
      <c r="R139" s="18">
        <v>-442</v>
      </c>
      <c r="S139" s="18">
        <v>20581.900000000001</v>
      </c>
      <c r="T139" s="18">
        <v>295910.52069999999</v>
      </c>
      <c r="U139" s="18">
        <v>325855.83199999999</v>
      </c>
      <c r="V139" s="18">
        <v>276977.4572</v>
      </c>
      <c r="W139" s="18">
        <v>18933.0635</v>
      </c>
      <c r="X139" s="18">
        <v>13253.14445</v>
      </c>
      <c r="Y139" s="18">
        <v>1.0409999999999999</v>
      </c>
      <c r="Z139" s="18">
        <v>47083</v>
      </c>
      <c r="AA139" s="18">
        <v>339215.92111200001</v>
      </c>
      <c r="AB139" s="18">
        <v>343354.20198247599</v>
      </c>
      <c r="AC139" s="18">
        <v>7292.5302547092497</v>
      </c>
      <c r="AD139" s="18">
        <v>702.29948031567199</v>
      </c>
      <c r="AE139" s="18">
        <v>33066366</v>
      </c>
      <c r="AF139" s="18"/>
      <c r="AG139" s="18"/>
    </row>
    <row r="140" spans="1:33">
      <c r="A140" s="18" t="s">
        <v>787</v>
      </c>
      <c r="B140" s="18" t="s">
        <v>789</v>
      </c>
      <c r="C140" s="18" t="s">
        <v>469</v>
      </c>
      <c r="D140" s="18">
        <v>586625.23800000001</v>
      </c>
      <c r="E140" s="18">
        <v>34339</v>
      </c>
      <c r="F140" s="18">
        <v>620964.23800000001</v>
      </c>
      <c r="G140" s="18">
        <v>382237</v>
      </c>
      <c r="H140" s="18">
        <v>53634</v>
      </c>
      <c r="I140" s="18">
        <v>45240</v>
      </c>
      <c r="J140" s="18">
        <v>0</v>
      </c>
      <c r="K140" s="18">
        <v>11411</v>
      </c>
      <c r="L140" s="18">
        <v>9520</v>
      </c>
      <c r="M140" s="18">
        <v>32319</v>
      </c>
      <c r="N140" s="18">
        <v>34339</v>
      </c>
      <c r="O140" s="18">
        <v>589</v>
      </c>
      <c r="P140" s="18">
        <v>552447.1361</v>
      </c>
      <c r="Q140" s="18">
        <v>93742.25</v>
      </c>
      <c r="R140" s="18">
        <v>-36063.800000000003</v>
      </c>
      <c r="S140" s="18">
        <v>23693.919999999998</v>
      </c>
      <c r="T140" s="18">
        <v>633819.5061</v>
      </c>
      <c r="U140" s="18">
        <v>620964.23800000001</v>
      </c>
      <c r="V140" s="18">
        <v>527819.60230000003</v>
      </c>
      <c r="W140" s="18">
        <v>105999.9038</v>
      </c>
      <c r="X140" s="18">
        <v>74199.932660000006</v>
      </c>
      <c r="Y140" s="18">
        <v>1.119</v>
      </c>
      <c r="Z140" s="18">
        <v>105691</v>
      </c>
      <c r="AA140" s="18">
        <v>694858.98232199997</v>
      </c>
      <c r="AB140" s="18">
        <v>703335.94774506998</v>
      </c>
      <c r="AC140" s="18">
        <v>6654.6437042422704</v>
      </c>
      <c r="AD140" s="18">
        <v>64.4129298486951</v>
      </c>
      <c r="AE140" s="18">
        <v>6807867</v>
      </c>
      <c r="AF140" s="18"/>
      <c r="AG140" s="18"/>
    </row>
    <row r="141" spans="1:33">
      <c r="A141" s="18" t="s">
        <v>787</v>
      </c>
      <c r="B141" s="18" t="s">
        <v>790</v>
      </c>
      <c r="C141" s="18" t="s">
        <v>470</v>
      </c>
      <c r="D141" s="18">
        <v>48614.154999999999</v>
      </c>
      <c r="E141" s="18">
        <v>2043</v>
      </c>
      <c r="F141" s="18">
        <v>50657.154999999999</v>
      </c>
      <c r="G141" s="18">
        <v>26425</v>
      </c>
      <c r="H141" s="18">
        <v>14646</v>
      </c>
      <c r="I141" s="18">
        <v>1141</v>
      </c>
      <c r="J141" s="18">
        <v>0</v>
      </c>
      <c r="K141" s="18">
        <v>1932</v>
      </c>
      <c r="L141" s="18">
        <v>0</v>
      </c>
      <c r="M141" s="18">
        <v>4061</v>
      </c>
      <c r="N141" s="18">
        <v>2043</v>
      </c>
      <c r="O141" s="18">
        <v>361</v>
      </c>
      <c r="P141" s="18">
        <v>38192.052499999998</v>
      </c>
      <c r="Q141" s="18">
        <v>15061.15</v>
      </c>
      <c r="R141" s="18">
        <v>-3758.7</v>
      </c>
      <c r="S141" s="18">
        <v>1046.18</v>
      </c>
      <c r="T141" s="18">
        <v>50540.682500000003</v>
      </c>
      <c r="U141" s="18">
        <v>50657.154999999999</v>
      </c>
      <c r="V141" s="18">
        <v>43058.581749999998</v>
      </c>
      <c r="W141" s="18">
        <v>7482.1007500000096</v>
      </c>
      <c r="X141" s="18">
        <v>5237.4705249999997</v>
      </c>
      <c r="Y141" s="18">
        <v>1.103</v>
      </c>
      <c r="Z141" s="18">
        <v>10243</v>
      </c>
      <c r="AA141" s="18">
        <v>55874.841965</v>
      </c>
      <c r="AB141" s="18">
        <v>56556.489774709597</v>
      </c>
      <c r="AC141" s="18">
        <v>5521.4770843219303</v>
      </c>
      <c r="AD141" s="18">
        <v>-1068.75369007164</v>
      </c>
      <c r="AE141" s="18">
        <v>-10947244</v>
      </c>
      <c r="AF141" s="18"/>
      <c r="AG141" s="18"/>
    </row>
    <row r="142" spans="1:33">
      <c r="A142" s="18" t="s">
        <v>787</v>
      </c>
      <c r="B142" s="18" t="s">
        <v>791</v>
      </c>
      <c r="C142" s="18" t="s">
        <v>471</v>
      </c>
      <c r="D142" s="18">
        <v>463747.88</v>
      </c>
      <c r="E142" s="18">
        <v>19371</v>
      </c>
      <c r="F142" s="18">
        <v>483118.88</v>
      </c>
      <c r="G142" s="18">
        <v>286881</v>
      </c>
      <c r="H142" s="18">
        <v>88262</v>
      </c>
      <c r="I142" s="18">
        <v>15204</v>
      </c>
      <c r="J142" s="18">
        <v>397</v>
      </c>
      <c r="K142" s="18">
        <v>18014</v>
      </c>
      <c r="L142" s="18">
        <v>1293</v>
      </c>
      <c r="M142" s="18">
        <v>31604</v>
      </c>
      <c r="N142" s="18">
        <v>19371</v>
      </c>
      <c r="O142" s="18">
        <v>3979</v>
      </c>
      <c r="P142" s="18">
        <v>414629.10930000001</v>
      </c>
      <c r="Q142" s="18">
        <v>103595.45</v>
      </c>
      <c r="R142" s="18">
        <v>-31344.6</v>
      </c>
      <c r="S142" s="18">
        <v>11092.67</v>
      </c>
      <c r="T142" s="18">
        <v>497972.62929999997</v>
      </c>
      <c r="U142" s="18">
        <v>483118.88</v>
      </c>
      <c r="V142" s="18">
        <v>410651.04800000001</v>
      </c>
      <c r="W142" s="18">
        <v>87321.581300000005</v>
      </c>
      <c r="X142" s="18">
        <v>61125.106910000002</v>
      </c>
      <c r="Y142" s="18">
        <v>1.127</v>
      </c>
      <c r="Z142" s="18">
        <v>85503</v>
      </c>
      <c r="AA142" s="18">
        <v>544474.97776000004</v>
      </c>
      <c r="AB142" s="18">
        <v>551117.32631937903</v>
      </c>
      <c r="AC142" s="18">
        <v>6445.5905210270903</v>
      </c>
      <c r="AD142" s="18">
        <v>-144.64025336648501</v>
      </c>
      <c r="AE142" s="18">
        <v>-12367176</v>
      </c>
      <c r="AF142" s="18"/>
      <c r="AG142" s="18"/>
    </row>
    <row r="143" spans="1:33">
      <c r="A143" s="18" t="s">
        <v>787</v>
      </c>
      <c r="B143" s="18" t="s">
        <v>792</v>
      </c>
      <c r="C143" s="18" t="s">
        <v>472</v>
      </c>
      <c r="D143" s="18">
        <v>149672.065</v>
      </c>
      <c r="E143" s="18">
        <v>11714</v>
      </c>
      <c r="F143" s="18">
        <v>161386.065</v>
      </c>
      <c r="G143" s="18">
        <v>85696</v>
      </c>
      <c r="H143" s="18">
        <v>19742</v>
      </c>
      <c r="I143" s="18">
        <v>2313</v>
      </c>
      <c r="J143" s="18">
        <v>7038</v>
      </c>
      <c r="K143" s="18">
        <v>3766</v>
      </c>
      <c r="L143" s="18">
        <v>156</v>
      </c>
      <c r="M143" s="18">
        <v>22391</v>
      </c>
      <c r="N143" s="18">
        <v>11714</v>
      </c>
      <c r="O143" s="18">
        <v>11</v>
      </c>
      <c r="P143" s="18">
        <v>123856.42879999999</v>
      </c>
      <c r="Q143" s="18">
        <v>27930.15</v>
      </c>
      <c r="R143" s="18">
        <v>-19174.3</v>
      </c>
      <c r="S143" s="18">
        <v>6150.43</v>
      </c>
      <c r="T143" s="18">
        <v>138762.70879999999</v>
      </c>
      <c r="U143" s="18">
        <v>161386.065</v>
      </c>
      <c r="V143" s="18">
        <v>137178.15525000001</v>
      </c>
      <c r="W143" s="18">
        <v>1584.5535500000101</v>
      </c>
      <c r="X143" s="18">
        <v>1109.1874850000099</v>
      </c>
      <c r="Y143" s="18">
        <v>1.0069999999999999</v>
      </c>
      <c r="Z143" s="18">
        <v>26521</v>
      </c>
      <c r="AA143" s="18">
        <v>162515.76745499999</v>
      </c>
      <c r="AB143" s="18">
        <v>164498.38634094401</v>
      </c>
      <c r="AC143" s="18">
        <v>6202.5710320479802</v>
      </c>
      <c r="AD143" s="18">
        <v>-387.659742345599</v>
      </c>
      <c r="AE143" s="18">
        <v>-10281124</v>
      </c>
      <c r="AF143" s="18"/>
      <c r="AG143" s="18"/>
    </row>
    <row r="144" spans="1:33">
      <c r="A144" s="18" t="s">
        <v>787</v>
      </c>
      <c r="B144" s="18" t="s">
        <v>793</v>
      </c>
      <c r="C144" s="18" t="s">
        <v>473</v>
      </c>
      <c r="D144" s="18">
        <v>325983.32500000001</v>
      </c>
      <c r="E144" s="18">
        <v>24597</v>
      </c>
      <c r="F144" s="18">
        <v>350580.32500000001</v>
      </c>
      <c r="G144" s="18">
        <v>192571</v>
      </c>
      <c r="H144" s="18">
        <v>36051</v>
      </c>
      <c r="I144" s="18">
        <v>23950</v>
      </c>
      <c r="J144" s="18">
        <v>0</v>
      </c>
      <c r="K144" s="18">
        <v>10772</v>
      </c>
      <c r="L144" s="18">
        <v>1733</v>
      </c>
      <c r="M144" s="18">
        <v>22651</v>
      </c>
      <c r="N144" s="18">
        <v>24597</v>
      </c>
      <c r="O144" s="18">
        <v>638</v>
      </c>
      <c r="P144" s="18">
        <v>278322.86629999999</v>
      </c>
      <c r="Q144" s="18">
        <v>60157.05</v>
      </c>
      <c r="R144" s="18">
        <v>-21268.7</v>
      </c>
      <c r="S144" s="18">
        <v>17056.78</v>
      </c>
      <c r="T144" s="18">
        <v>334267.9963</v>
      </c>
      <c r="U144" s="18">
        <v>350580.32500000001</v>
      </c>
      <c r="V144" s="18">
        <v>297993.27625</v>
      </c>
      <c r="W144" s="18">
        <v>36274.720050000004</v>
      </c>
      <c r="X144" s="18">
        <v>25392.304035000001</v>
      </c>
      <c r="Y144" s="18">
        <v>1.0720000000000001</v>
      </c>
      <c r="Z144" s="18">
        <v>68393</v>
      </c>
      <c r="AA144" s="18">
        <v>375822.10840000003</v>
      </c>
      <c r="AB144" s="18">
        <v>380406.968204915</v>
      </c>
      <c r="AC144" s="18">
        <v>5562.07460127374</v>
      </c>
      <c r="AD144" s="18">
        <v>-1028.1561731198401</v>
      </c>
      <c r="AE144" s="18">
        <v>-70318685</v>
      </c>
      <c r="AF144" s="18"/>
      <c r="AG144" s="18"/>
    </row>
    <row r="145" spans="1:33">
      <c r="A145" s="18" t="s">
        <v>794</v>
      </c>
      <c r="B145" s="18" t="s">
        <v>795</v>
      </c>
      <c r="C145" s="18" t="s">
        <v>475</v>
      </c>
      <c r="D145" s="18">
        <v>184001.87299999999</v>
      </c>
      <c r="E145" s="18">
        <v>8336</v>
      </c>
      <c r="F145" s="18">
        <v>192337.87299999999</v>
      </c>
      <c r="G145" s="18">
        <v>118380</v>
      </c>
      <c r="H145" s="18">
        <v>35016</v>
      </c>
      <c r="I145" s="18">
        <v>3764</v>
      </c>
      <c r="J145" s="18">
        <v>0</v>
      </c>
      <c r="K145" s="18">
        <v>11198</v>
      </c>
      <c r="L145" s="18">
        <v>90</v>
      </c>
      <c r="M145" s="18">
        <v>13559</v>
      </c>
      <c r="N145" s="18">
        <v>8336</v>
      </c>
      <c r="O145" s="18">
        <v>4793</v>
      </c>
      <c r="P145" s="18">
        <v>171094.614</v>
      </c>
      <c r="Q145" s="18">
        <v>42481.3</v>
      </c>
      <c r="R145" s="18">
        <v>-15675.7</v>
      </c>
      <c r="S145" s="18">
        <v>4780.57</v>
      </c>
      <c r="T145" s="18">
        <v>202680.78400000001</v>
      </c>
      <c r="U145" s="18">
        <v>192337.87299999999</v>
      </c>
      <c r="V145" s="18">
        <v>163487.19205000001</v>
      </c>
      <c r="W145" s="18">
        <v>39193.591950000002</v>
      </c>
      <c r="X145" s="18">
        <v>27435.514364999999</v>
      </c>
      <c r="Y145" s="18">
        <v>1.143</v>
      </c>
      <c r="Z145" s="18">
        <v>32475</v>
      </c>
      <c r="AA145" s="18">
        <v>219842.18883900001</v>
      </c>
      <c r="AB145" s="18">
        <v>222524.16414727399</v>
      </c>
      <c r="AC145" s="18">
        <v>6852.1682570369303</v>
      </c>
      <c r="AD145" s="18">
        <v>261.93748264335397</v>
      </c>
      <c r="AE145" s="18">
        <v>8506420</v>
      </c>
      <c r="AF145" s="18"/>
      <c r="AG145" s="18"/>
    </row>
    <row r="146" spans="1:33">
      <c r="A146" s="18" t="s">
        <v>794</v>
      </c>
      <c r="B146" s="18" t="s">
        <v>796</v>
      </c>
      <c r="C146" s="18" t="s">
        <v>476</v>
      </c>
      <c r="D146" s="18">
        <v>293856.22700000001</v>
      </c>
      <c r="E146" s="18">
        <v>30560</v>
      </c>
      <c r="F146" s="18">
        <v>324416.22700000001</v>
      </c>
      <c r="G146" s="18">
        <v>223311</v>
      </c>
      <c r="H146" s="18">
        <v>38954</v>
      </c>
      <c r="I146" s="18">
        <v>8488</v>
      </c>
      <c r="J146" s="18">
        <v>0</v>
      </c>
      <c r="K146" s="18">
        <v>9705</v>
      </c>
      <c r="L146" s="18">
        <v>1783</v>
      </c>
      <c r="M146" s="18">
        <v>92362</v>
      </c>
      <c r="N146" s="18">
        <v>30560</v>
      </c>
      <c r="O146" s="18">
        <v>196</v>
      </c>
      <c r="P146" s="18">
        <v>322751.38829999999</v>
      </c>
      <c r="Q146" s="18">
        <v>48574.95</v>
      </c>
      <c r="R146" s="18">
        <v>-80189.850000000006</v>
      </c>
      <c r="S146" s="18">
        <v>10274.459999999999</v>
      </c>
      <c r="T146" s="18">
        <v>301410.94829999999</v>
      </c>
      <c r="U146" s="18">
        <v>324416.22700000001</v>
      </c>
      <c r="V146" s="18">
        <v>275753.79294999997</v>
      </c>
      <c r="W146" s="18">
        <v>25657.155350000001</v>
      </c>
      <c r="X146" s="18">
        <v>17960.008744999999</v>
      </c>
      <c r="Y146" s="18">
        <v>1.0549999999999999</v>
      </c>
      <c r="Z146" s="18">
        <v>42447</v>
      </c>
      <c r="AA146" s="18">
        <v>342259.11948499997</v>
      </c>
      <c r="AB146" s="18">
        <v>346434.52599972801</v>
      </c>
      <c r="AC146" s="18">
        <v>8161.5785803408598</v>
      </c>
      <c r="AD146" s="18">
        <v>1571.34780594728</v>
      </c>
      <c r="AE146" s="18">
        <v>66699000</v>
      </c>
      <c r="AF146" s="18"/>
      <c r="AG146" s="18"/>
    </row>
    <row r="147" spans="1:33">
      <c r="A147" s="18" t="s">
        <v>794</v>
      </c>
      <c r="B147" s="18" t="s">
        <v>797</v>
      </c>
      <c r="C147" s="18" t="s">
        <v>477</v>
      </c>
      <c r="D147" s="18">
        <v>54070.364999999998</v>
      </c>
      <c r="E147" s="18">
        <v>5690</v>
      </c>
      <c r="F147" s="18">
        <v>59760.364999999998</v>
      </c>
      <c r="G147" s="18">
        <v>26861</v>
      </c>
      <c r="H147" s="18">
        <v>19314</v>
      </c>
      <c r="I147" s="18">
        <v>427</v>
      </c>
      <c r="J147" s="18">
        <v>0</v>
      </c>
      <c r="K147" s="18">
        <v>2237</v>
      </c>
      <c r="L147" s="18">
        <v>67</v>
      </c>
      <c r="M147" s="18">
        <v>9907</v>
      </c>
      <c r="N147" s="18">
        <v>5690</v>
      </c>
      <c r="O147" s="18">
        <v>137</v>
      </c>
      <c r="P147" s="18">
        <v>38822.203300000001</v>
      </c>
      <c r="Q147" s="18">
        <v>18681.3</v>
      </c>
      <c r="R147" s="18">
        <v>-8594.35</v>
      </c>
      <c r="S147" s="18">
        <v>3152.31</v>
      </c>
      <c r="T147" s="18">
        <v>52061.463300000003</v>
      </c>
      <c r="U147" s="18">
        <v>59760.364999999998</v>
      </c>
      <c r="V147" s="18">
        <v>50796.310250000002</v>
      </c>
      <c r="W147" s="18">
        <v>1265.1530499999999</v>
      </c>
      <c r="X147" s="18">
        <v>885.60713500000099</v>
      </c>
      <c r="Y147" s="18">
        <v>1.0149999999999999</v>
      </c>
      <c r="Z147" s="18">
        <v>9104</v>
      </c>
      <c r="AA147" s="18">
        <v>60656.770474999998</v>
      </c>
      <c r="AB147" s="18">
        <v>61396.755650514897</v>
      </c>
      <c r="AC147" s="18">
        <v>6743.9318596786998</v>
      </c>
      <c r="AD147" s="18">
        <v>153.70108528512699</v>
      </c>
      <c r="AE147" s="18">
        <v>1399295</v>
      </c>
      <c r="AF147" s="18"/>
      <c r="AG147" s="18"/>
    </row>
    <row r="148" spans="1:33">
      <c r="A148" s="18" t="s">
        <v>794</v>
      </c>
      <c r="B148" s="18" t="s">
        <v>798</v>
      </c>
      <c r="C148" s="18" t="s">
        <v>478</v>
      </c>
      <c r="D148" s="18">
        <v>52319.502</v>
      </c>
      <c r="E148" s="18">
        <v>5743</v>
      </c>
      <c r="F148" s="18">
        <v>58062.502</v>
      </c>
      <c r="G148" s="18">
        <v>24647</v>
      </c>
      <c r="H148" s="18">
        <v>16805</v>
      </c>
      <c r="I148" s="18">
        <v>1085</v>
      </c>
      <c r="J148" s="18">
        <v>0</v>
      </c>
      <c r="K148" s="18">
        <v>3556</v>
      </c>
      <c r="L148" s="18">
        <v>677</v>
      </c>
      <c r="M148" s="18">
        <v>8828</v>
      </c>
      <c r="N148" s="18">
        <v>5743</v>
      </c>
      <c r="O148" s="18">
        <v>0</v>
      </c>
      <c r="P148" s="18">
        <v>35622.309099999999</v>
      </c>
      <c r="Q148" s="18">
        <v>18229.099999999999</v>
      </c>
      <c r="R148" s="18">
        <v>-8079.25</v>
      </c>
      <c r="S148" s="18">
        <v>3380.79</v>
      </c>
      <c r="T148" s="18">
        <v>49152.949099999998</v>
      </c>
      <c r="U148" s="18">
        <v>58062.502</v>
      </c>
      <c r="V148" s="18">
        <v>49353.126700000001</v>
      </c>
      <c r="W148" s="18">
        <v>-200.177600000003</v>
      </c>
      <c r="X148" s="18">
        <v>-140.124320000002</v>
      </c>
      <c r="Y148" s="18">
        <v>0.998</v>
      </c>
      <c r="Z148" s="18">
        <v>9712</v>
      </c>
      <c r="AA148" s="18">
        <v>57946.376995999999</v>
      </c>
      <c r="AB148" s="18">
        <v>58653.296596500499</v>
      </c>
      <c r="AC148" s="18">
        <v>6039.2603579592796</v>
      </c>
      <c r="AD148" s="18">
        <v>-550.970416434296</v>
      </c>
      <c r="AE148" s="18">
        <v>-5351025</v>
      </c>
      <c r="AF148" s="18"/>
      <c r="AG148" s="18"/>
    </row>
    <row r="149" spans="1:33">
      <c r="A149" s="18" t="s">
        <v>794</v>
      </c>
      <c r="B149" s="18" t="s">
        <v>799</v>
      </c>
      <c r="C149" s="18" t="s">
        <v>479</v>
      </c>
      <c r="D149" s="18">
        <v>652755.71499999997</v>
      </c>
      <c r="E149" s="18">
        <v>60294</v>
      </c>
      <c r="F149" s="18">
        <v>713049.71499999997</v>
      </c>
      <c r="G149" s="18">
        <v>334777</v>
      </c>
      <c r="H149" s="18">
        <v>175452</v>
      </c>
      <c r="I149" s="18">
        <v>94587</v>
      </c>
      <c r="J149" s="18">
        <v>0</v>
      </c>
      <c r="K149" s="18">
        <v>1163</v>
      </c>
      <c r="L149" s="18">
        <v>70187</v>
      </c>
      <c r="M149" s="18">
        <v>75890</v>
      </c>
      <c r="N149" s="18">
        <v>60294</v>
      </c>
      <c r="O149" s="18">
        <v>4481</v>
      </c>
      <c r="P149" s="18">
        <v>483853.19809999998</v>
      </c>
      <c r="Q149" s="18">
        <v>230521.7</v>
      </c>
      <c r="R149" s="18">
        <v>-127974.3</v>
      </c>
      <c r="S149" s="18">
        <v>38348.6</v>
      </c>
      <c r="T149" s="18">
        <v>624749.19810000004</v>
      </c>
      <c r="U149" s="18">
        <v>713049.71499999997</v>
      </c>
      <c r="V149" s="18">
        <v>606092.25774999999</v>
      </c>
      <c r="W149" s="18">
        <v>18656.940349999899</v>
      </c>
      <c r="X149" s="18">
        <v>13059.858244999999</v>
      </c>
      <c r="Y149" s="18">
        <v>1.018</v>
      </c>
      <c r="Z149" s="18">
        <v>114566</v>
      </c>
      <c r="AA149" s="18">
        <v>725884.60987000004</v>
      </c>
      <c r="AB149" s="18">
        <v>734740.07392177696</v>
      </c>
      <c r="AC149" s="18">
        <v>6413.2471581601603</v>
      </c>
      <c r="AD149" s="18">
        <v>-176.983616233417</v>
      </c>
      <c r="AE149" s="18">
        <v>-20276305</v>
      </c>
      <c r="AF149" s="18"/>
      <c r="AG149" s="18"/>
    </row>
    <row r="150" spans="1:33">
      <c r="A150" s="18" t="s">
        <v>794</v>
      </c>
      <c r="B150" s="18" t="s">
        <v>800</v>
      </c>
      <c r="C150" s="18" t="s">
        <v>480</v>
      </c>
      <c r="D150" s="18">
        <v>59527.159</v>
      </c>
      <c r="E150" s="18">
        <v>2495</v>
      </c>
      <c r="F150" s="18">
        <v>62022.159</v>
      </c>
      <c r="G150" s="18">
        <v>42313</v>
      </c>
      <c r="H150" s="18">
        <v>934</v>
      </c>
      <c r="I150" s="18">
        <v>2693</v>
      </c>
      <c r="J150" s="18">
        <v>0</v>
      </c>
      <c r="K150" s="18">
        <v>4945</v>
      </c>
      <c r="L150" s="18">
        <v>1974</v>
      </c>
      <c r="M150" s="18">
        <v>7270</v>
      </c>
      <c r="N150" s="18">
        <v>2495</v>
      </c>
      <c r="O150" s="18">
        <v>21898</v>
      </c>
      <c r="P150" s="18">
        <v>61154.978900000002</v>
      </c>
      <c r="Q150" s="18">
        <v>7286.2</v>
      </c>
      <c r="R150" s="18">
        <v>-26470.7</v>
      </c>
      <c r="S150" s="18">
        <v>884.85</v>
      </c>
      <c r="T150" s="18">
        <v>42855.3289</v>
      </c>
      <c r="U150" s="18">
        <v>62022.159</v>
      </c>
      <c r="V150" s="18">
        <v>52718.835149999999</v>
      </c>
      <c r="W150" s="18">
        <v>-9863.5062500000004</v>
      </c>
      <c r="X150" s="18">
        <v>-6904.4543750000003</v>
      </c>
      <c r="Y150" s="18">
        <v>0.88900000000000001</v>
      </c>
      <c r="Z150" s="18">
        <v>4601</v>
      </c>
      <c r="AA150" s="18">
        <v>55137.699351000003</v>
      </c>
      <c r="AB150" s="18">
        <v>55810.354354097399</v>
      </c>
      <c r="AC150" s="18">
        <v>12130.048762029401</v>
      </c>
      <c r="AD150" s="18">
        <v>5539.8179876358499</v>
      </c>
      <c r="AE150" s="18">
        <v>25488703</v>
      </c>
      <c r="AF150" s="18"/>
      <c r="AG150" s="18"/>
    </row>
    <row r="151" spans="1:33">
      <c r="A151" s="18" t="s">
        <v>794</v>
      </c>
      <c r="B151" s="18" t="s">
        <v>801</v>
      </c>
      <c r="C151" s="18" t="s">
        <v>481</v>
      </c>
      <c r="D151" s="18">
        <v>45641.906999999999</v>
      </c>
      <c r="E151" s="18">
        <v>3294</v>
      </c>
      <c r="F151" s="18">
        <v>48935.906999999999</v>
      </c>
      <c r="G151" s="18">
        <v>30953</v>
      </c>
      <c r="H151" s="18">
        <v>7143</v>
      </c>
      <c r="I151" s="18">
        <v>6814</v>
      </c>
      <c r="J151" s="18">
        <v>0</v>
      </c>
      <c r="K151" s="18">
        <v>3452</v>
      </c>
      <c r="L151" s="18">
        <v>5443</v>
      </c>
      <c r="M151" s="18">
        <v>9319</v>
      </c>
      <c r="N151" s="18">
        <v>3294</v>
      </c>
      <c r="O151" s="18">
        <v>0</v>
      </c>
      <c r="P151" s="18">
        <v>44736.370900000002</v>
      </c>
      <c r="Q151" s="18">
        <v>14797.65</v>
      </c>
      <c r="R151" s="18">
        <v>-12547.7</v>
      </c>
      <c r="S151" s="18">
        <v>1215.67</v>
      </c>
      <c r="T151" s="18">
        <v>48201.990899999997</v>
      </c>
      <c r="U151" s="18">
        <v>48935.906999999999</v>
      </c>
      <c r="V151" s="18">
        <v>41595.520949999998</v>
      </c>
      <c r="W151" s="18">
        <v>6606.4699500000097</v>
      </c>
      <c r="X151" s="18">
        <v>4624.5289650000004</v>
      </c>
      <c r="Y151" s="18">
        <v>1.095</v>
      </c>
      <c r="Z151" s="18">
        <v>5628</v>
      </c>
      <c r="AA151" s="18">
        <v>53584.818164999997</v>
      </c>
      <c r="AB151" s="18">
        <v>54238.528719720503</v>
      </c>
      <c r="AC151" s="18">
        <v>9637.2652309382502</v>
      </c>
      <c r="AD151" s="18">
        <v>3047.0344565446699</v>
      </c>
      <c r="AE151" s="18">
        <v>17148710</v>
      </c>
      <c r="AF151" s="18"/>
      <c r="AG151" s="18"/>
    </row>
    <row r="152" spans="1:33">
      <c r="A152" s="18" t="s">
        <v>794</v>
      </c>
      <c r="B152" s="18" t="s">
        <v>802</v>
      </c>
      <c r="C152" s="18" t="s">
        <v>482</v>
      </c>
      <c r="D152" s="18">
        <v>226236.364</v>
      </c>
      <c r="E152" s="18">
        <v>25336</v>
      </c>
      <c r="F152" s="18">
        <v>251572.364</v>
      </c>
      <c r="G152" s="18">
        <v>140646</v>
      </c>
      <c r="H152" s="18">
        <v>17713</v>
      </c>
      <c r="I152" s="18">
        <v>11341</v>
      </c>
      <c r="J152" s="18">
        <v>0</v>
      </c>
      <c r="K152" s="18">
        <v>6669</v>
      </c>
      <c r="L152" s="18">
        <v>14935</v>
      </c>
      <c r="M152" s="18">
        <v>52747</v>
      </c>
      <c r="N152" s="18">
        <v>25336</v>
      </c>
      <c r="O152" s="18">
        <v>226</v>
      </c>
      <c r="P152" s="18">
        <v>203275.66380000001</v>
      </c>
      <c r="Q152" s="18">
        <v>30364.55</v>
      </c>
      <c r="R152" s="18">
        <v>-57721.8</v>
      </c>
      <c r="S152" s="18">
        <v>12568.61</v>
      </c>
      <c r="T152" s="18">
        <v>188487.0238</v>
      </c>
      <c r="U152" s="18">
        <v>251572.364</v>
      </c>
      <c r="V152" s="18">
        <v>213836.50940000001</v>
      </c>
      <c r="W152" s="18">
        <v>-25349.4856</v>
      </c>
      <c r="X152" s="18">
        <v>-17744.639920000001</v>
      </c>
      <c r="Y152" s="18">
        <v>0.92900000000000005</v>
      </c>
      <c r="Z152" s="18">
        <v>32879</v>
      </c>
      <c r="AA152" s="18">
        <v>233710.72615599999</v>
      </c>
      <c r="AB152" s="18">
        <v>236561.89134926599</v>
      </c>
      <c r="AC152" s="18">
        <v>7194.9235484432702</v>
      </c>
      <c r="AD152" s="18">
        <v>604.69277404969796</v>
      </c>
      <c r="AE152" s="18">
        <v>19881694</v>
      </c>
      <c r="AF152" s="18"/>
      <c r="AG152" s="18"/>
    </row>
    <row r="153" spans="1:33">
      <c r="A153" s="18" t="s">
        <v>794</v>
      </c>
      <c r="B153" s="18" t="s">
        <v>803</v>
      </c>
      <c r="C153" s="18" t="s">
        <v>483</v>
      </c>
      <c r="D153" s="18">
        <v>30713.823</v>
      </c>
      <c r="E153" s="18">
        <v>1034</v>
      </c>
      <c r="F153" s="18">
        <v>31747.823</v>
      </c>
      <c r="G153" s="18">
        <v>8415</v>
      </c>
      <c r="H153" s="18">
        <v>8297</v>
      </c>
      <c r="I153" s="18">
        <v>239</v>
      </c>
      <c r="J153" s="18">
        <v>0</v>
      </c>
      <c r="K153" s="18">
        <v>1393</v>
      </c>
      <c r="L153" s="18">
        <v>98</v>
      </c>
      <c r="M153" s="18">
        <v>0</v>
      </c>
      <c r="N153" s="18">
        <v>1034</v>
      </c>
      <c r="O153" s="18">
        <v>0</v>
      </c>
      <c r="P153" s="18">
        <v>12162.199500000001</v>
      </c>
      <c r="Q153" s="18">
        <v>8439.65</v>
      </c>
      <c r="R153" s="18">
        <v>-83.3</v>
      </c>
      <c r="S153" s="18">
        <v>878.9</v>
      </c>
      <c r="T153" s="18">
        <v>21397.449499999999</v>
      </c>
      <c r="U153" s="18">
        <v>31747.823</v>
      </c>
      <c r="V153" s="18">
        <v>26985.649549999998</v>
      </c>
      <c r="W153" s="18">
        <v>-5588.2000500000004</v>
      </c>
      <c r="X153" s="18">
        <v>-3911.7400349999998</v>
      </c>
      <c r="Y153" s="18">
        <v>0.877</v>
      </c>
      <c r="Z153" s="18">
        <v>6432</v>
      </c>
      <c r="AA153" s="18">
        <v>27842.840770999999</v>
      </c>
      <c r="AB153" s="18">
        <v>28182.510840036299</v>
      </c>
      <c r="AC153" s="18">
        <v>4381.6092723936999</v>
      </c>
      <c r="AD153" s="18">
        <v>-2208.6215019998699</v>
      </c>
      <c r="AE153" s="18">
        <v>-14205854</v>
      </c>
      <c r="AF153" s="18"/>
      <c r="AG153" s="18"/>
    </row>
    <row r="154" spans="1:33">
      <c r="A154" s="18" t="s">
        <v>794</v>
      </c>
      <c r="B154" s="18" t="s">
        <v>804</v>
      </c>
      <c r="C154" s="18" t="s">
        <v>484</v>
      </c>
      <c r="D154" s="18">
        <v>40263.726999999999</v>
      </c>
      <c r="E154" s="18">
        <v>3367</v>
      </c>
      <c r="F154" s="18">
        <v>43630.726999999999</v>
      </c>
      <c r="G154" s="18">
        <v>34003</v>
      </c>
      <c r="H154" s="18">
        <v>6759</v>
      </c>
      <c r="I154" s="18">
        <v>133</v>
      </c>
      <c r="J154" s="18">
        <v>0</v>
      </c>
      <c r="K154" s="18">
        <v>5126</v>
      </c>
      <c r="L154" s="18">
        <v>3</v>
      </c>
      <c r="M154" s="18">
        <v>19881</v>
      </c>
      <c r="N154" s="18">
        <v>3367</v>
      </c>
      <c r="O154" s="18">
        <v>228</v>
      </c>
      <c r="P154" s="18">
        <v>49144.535900000003</v>
      </c>
      <c r="Q154" s="18">
        <v>10215.299999999999</v>
      </c>
      <c r="R154" s="18">
        <v>-17095.2</v>
      </c>
      <c r="S154" s="18">
        <v>-517.82000000000005</v>
      </c>
      <c r="T154" s="18">
        <v>41746.815900000001</v>
      </c>
      <c r="U154" s="18">
        <v>43630.726999999999</v>
      </c>
      <c r="V154" s="18">
        <v>37086.11795</v>
      </c>
      <c r="W154" s="18">
        <v>4660.6979500000098</v>
      </c>
      <c r="X154" s="18">
        <v>3262.4885650000101</v>
      </c>
      <c r="Y154" s="18">
        <v>1.075</v>
      </c>
      <c r="Z154" s="18">
        <v>5565</v>
      </c>
      <c r="AA154" s="18">
        <v>46903.031524999999</v>
      </c>
      <c r="AB154" s="18">
        <v>47475.2273036974</v>
      </c>
      <c r="AC154" s="18">
        <v>8531.0381498108509</v>
      </c>
      <c r="AD154" s="18">
        <v>1940.8073754172699</v>
      </c>
      <c r="AE154" s="18">
        <v>10800593</v>
      </c>
      <c r="AF154" s="18"/>
      <c r="AG154" s="18"/>
    </row>
    <row r="155" spans="1:33">
      <c r="A155" s="18" t="s">
        <v>794</v>
      </c>
      <c r="B155" s="18" t="s">
        <v>805</v>
      </c>
      <c r="C155" s="18" t="s">
        <v>485</v>
      </c>
      <c r="D155" s="18">
        <v>35473.781999999999</v>
      </c>
      <c r="E155" s="18">
        <v>1666</v>
      </c>
      <c r="F155" s="18">
        <v>37139.781999999999</v>
      </c>
      <c r="G155" s="18">
        <v>20703</v>
      </c>
      <c r="H155" s="18">
        <v>1881</v>
      </c>
      <c r="I155" s="18">
        <v>504</v>
      </c>
      <c r="J155" s="18">
        <v>0</v>
      </c>
      <c r="K155" s="18">
        <v>3252</v>
      </c>
      <c r="L155" s="18">
        <v>265</v>
      </c>
      <c r="M155" s="18">
        <v>3313</v>
      </c>
      <c r="N155" s="18">
        <v>1666</v>
      </c>
      <c r="O155" s="18">
        <v>14</v>
      </c>
      <c r="P155" s="18">
        <v>29922.045900000001</v>
      </c>
      <c r="Q155" s="18">
        <v>4791.45</v>
      </c>
      <c r="R155" s="18">
        <v>-3053.2</v>
      </c>
      <c r="S155" s="18">
        <v>852.89</v>
      </c>
      <c r="T155" s="18">
        <v>32513.1859</v>
      </c>
      <c r="U155" s="18">
        <v>37139.781999999999</v>
      </c>
      <c r="V155" s="18">
        <v>31568.814699999999</v>
      </c>
      <c r="W155" s="18">
        <v>944.37120000000095</v>
      </c>
      <c r="X155" s="18">
        <v>661.05984000000103</v>
      </c>
      <c r="Y155" s="18">
        <v>1.018</v>
      </c>
      <c r="Z155" s="18">
        <v>5112</v>
      </c>
      <c r="AA155" s="18">
        <v>37808.298075999999</v>
      </c>
      <c r="AB155" s="18">
        <v>38269.5422185516</v>
      </c>
      <c r="AC155" s="18">
        <v>7486.2171789028898</v>
      </c>
      <c r="AD155" s="18">
        <v>895.98640450931498</v>
      </c>
      <c r="AE155" s="18">
        <v>4580282</v>
      </c>
      <c r="AF155" s="18"/>
      <c r="AG155" s="18"/>
    </row>
    <row r="156" spans="1:33">
      <c r="A156" s="18" t="s">
        <v>794</v>
      </c>
      <c r="B156" s="18" t="s">
        <v>806</v>
      </c>
      <c r="C156" s="18" t="s">
        <v>486</v>
      </c>
      <c r="D156" s="18">
        <v>3491877.8560000001</v>
      </c>
      <c r="E156" s="18">
        <v>217746</v>
      </c>
      <c r="F156" s="18">
        <v>3709623.8560000001</v>
      </c>
      <c r="G156" s="18">
        <v>1981948</v>
      </c>
      <c r="H156" s="18">
        <v>1028440</v>
      </c>
      <c r="I156" s="18">
        <v>889707</v>
      </c>
      <c r="J156" s="18">
        <v>0</v>
      </c>
      <c r="K156" s="18">
        <v>98760</v>
      </c>
      <c r="L156" s="18">
        <v>699227</v>
      </c>
      <c r="M156" s="18">
        <v>124675</v>
      </c>
      <c r="N156" s="18">
        <v>217746</v>
      </c>
      <c r="O156" s="18">
        <v>7402</v>
      </c>
      <c r="P156" s="18">
        <v>2864509.4443999999</v>
      </c>
      <c r="Q156" s="18">
        <v>1714370.95</v>
      </c>
      <c r="R156" s="18">
        <v>-706608.4</v>
      </c>
      <c r="S156" s="18">
        <v>163889.35</v>
      </c>
      <c r="T156" s="18">
        <v>4036161.3443999998</v>
      </c>
      <c r="U156" s="18">
        <v>3709623.8560000001</v>
      </c>
      <c r="V156" s="18">
        <v>3153180.2776000001</v>
      </c>
      <c r="W156" s="18">
        <v>882981.06680000003</v>
      </c>
      <c r="X156" s="18">
        <v>618086.74676000001</v>
      </c>
      <c r="Y156" s="18">
        <v>1.167</v>
      </c>
      <c r="Z156" s="18">
        <v>605326</v>
      </c>
      <c r="AA156" s="18">
        <v>4329131.0399519997</v>
      </c>
      <c r="AB156" s="18">
        <v>4381944.4813426305</v>
      </c>
      <c r="AC156" s="18">
        <v>7238.9827652250597</v>
      </c>
      <c r="AD156" s="18">
        <v>648.75199083148402</v>
      </c>
      <c r="AE156" s="18">
        <v>392706448</v>
      </c>
      <c r="AF156" s="18"/>
      <c r="AG156" s="18"/>
    </row>
    <row r="157" spans="1:33">
      <c r="A157" s="18" t="s">
        <v>794</v>
      </c>
      <c r="B157" s="18" t="s">
        <v>807</v>
      </c>
      <c r="C157" s="18" t="s">
        <v>487</v>
      </c>
      <c r="D157" s="18">
        <v>60223.864999999998</v>
      </c>
      <c r="E157" s="18">
        <v>3972</v>
      </c>
      <c r="F157" s="18">
        <v>64195.864999999998</v>
      </c>
      <c r="G157" s="18">
        <v>49973</v>
      </c>
      <c r="H157" s="18">
        <v>6377</v>
      </c>
      <c r="I157" s="18">
        <v>2160</v>
      </c>
      <c r="J157" s="18">
        <v>0</v>
      </c>
      <c r="K157" s="18">
        <v>6620</v>
      </c>
      <c r="L157" s="18">
        <v>1247</v>
      </c>
      <c r="M157" s="18">
        <v>9791</v>
      </c>
      <c r="N157" s="18">
        <v>3972</v>
      </c>
      <c r="O157" s="18">
        <v>1513</v>
      </c>
      <c r="P157" s="18">
        <v>72225.976899999994</v>
      </c>
      <c r="Q157" s="18">
        <v>12883.45</v>
      </c>
      <c r="R157" s="18">
        <v>-10668.35</v>
      </c>
      <c r="S157" s="18">
        <v>1711.73</v>
      </c>
      <c r="T157" s="18">
        <v>76152.806899999996</v>
      </c>
      <c r="U157" s="18">
        <v>64195.864999999998</v>
      </c>
      <c r="V157" s="18">
        <v>54566.485249999998</v>
      </c>
      <c r="W157" s="18">
        <v>21586.321650000002</v>
      </c>
      <c r="X157" s="18">
        <v>15110.425155000001</v>
      </c>
      <c r="Y157" s="18">
        <v>1.2350000000000001</v>
      </c>
      <c r="Z157" s="18">
        <v>13217</v>
      </c>
      <c r="AA157" s="18">
        <v>79281.893274999995</v>
      </c>
      <c r="AB157" s="18">
        <v>80249.096527841102</v>
      </c>
      <c r="AC157" s="18">
        <v>6071.6574508467202</v>
      </c>
      <c r="AD157" s="18">
        <v>-518.573323546854</v>
      </c>
      <c r="AE157" s="18">
        <v>-6853984</v>
      </c>
      <c r="AF157" s="18"/>
      <c r="AG157" s="18"/>
    </row>
    <row r="158" spans="1:33">
      <c r="A158" s="18" t="s">
        <v>794</v>
      </c>
      <c r="B158" s="18" t="s">
        <v>808</v>
      </c>
      <c r="C158" s="18" t="s">
        <v>488</v>
      </c>
      <c r="D158" s="18">
        <v>45091.786999999997</v>
      </c>
      <c r="E158" s="18">
        <v>3559</v>
      </c>
      <c r="F158" s="18">
        <v>48650.786999999997</v>
      </c>
      <c r="G158" s="18">
        <v>18959</v>
      </c>
      <c r="H158" s="18">
        <v>17619</v>
      </c>
      <c r="I158" s="18">
        <v>1271</v>
      </c>
      <c r="J158" s="18">
        <v>0</v>
      </c>
      <c r="K158" s="18">
        <v>1937</v>
      </c>
      <c r="L158" s="18">
        <v>57</v>
      </c>
      <c r="M158" s="18">
        <v>1753</v>
      </c>
      <c r="N158" s="18">
        <v>3559</v>
      </c>
      <c r="O158" s="18">
        <v>0</v>
      </c>
      <c r="P158" s="18">
        <v>27401.4427</v>
      </c>
      <c r="Q158" s="18">
        <v>17702.95</v>
      </c>
      <c r="R158" s="18">
        <v>-1538.5</v>
      </c>
      <c r="S158" s="18">
        <v>2727.14</v>
      </c>
      <c r="T158" s="18">
        <v>46293.032700000003</v>
      </c>
      <c r="U158" s="18">
        <v>48650.786999999997</v>
      </c>
      <c r="V158" s="18">
        <v>41353.168949999999</v>
      </c>
      <c r="W158" s="18">
        <v>4939.8637500000004</v>
      </c>
      <c r="X158" s="18">
        <v>3457.9046250000001</v>
      </c>
      <c r="Y158" s="18">
        <v>1.071</v>
      </c>
      <c r="Z158" s="18">
        <v>9446</v>
      </c>
      <c r="AA158" s="18">
        <v>52104.992876999997</v>
      </c>
      <c r="AB158" s="18">
        <v>52740.650232268898</v>
      </c>
      <c r="AC158" s="18">
        <v>5583.3845259653699</v>
      </c>
      <c r="AD158" s="18">
        <v>-1006.8462484282099</v>
      </c>
      <c r="AE158" s="18">
        <v>-9510670</v>
      </c>
      <c r="AF158" s="18"/>
      <c r="AG158" s="18"/>
    </row>
    <row r="159" spans="1:33">
      <c r="A159" s="18" t="s">
        <v>794</v>
      </c>
      <c r="B159" s="18" t="s">
        <v>809</v>
      </c>
      <c r="C159" s="18" t="s">
        <v>489</v>
      </c>
      <c r="D159" s="18">
        <v>52997.021999999997</v>
      </c>
      <c r="E159" s="18">
        <v>6821</v>
      </c>
      <c r="F159" s="18">
        <v>59818.021999999997</v>
      </c>
      <c r="G159" s="18">
        <v>31053</v>
      </c>
      <c r="H159" s="18">
        <v>578</v>
      </c>
      <c r="I159" s="18">
        <v>1130</v>
      </c>
      <c r="J159" s="18">
        <v>0</v>
      </c>
      <c r="K159" s="18">
        <v>4412</v>
      </c>
      <c r="L159" s="18">
        <v>621</v>
      </c>
      <c r="M159" s="18">
        <v>16803</v>
      </c>
      <c r="N159" s="18">
        <v>6821</v>
      </c>
      <c r="O159" s="18">
        <v>315</v>
      </c>
      <c r="P159" s="18">
        <v>44880.900900000001</v>
      </c>
      <c r="Q159" s="18">
        <v>5202</v>
      </c>
      <c r="R159" s="18">
        <v>-15078.15</v>
      </c>
      <c r="S159" s="18">
        <v>2941.34</v>
      </c>
      <c r="T159" s="18">
        <v>37946.090900000003</v>
      </c>
      <c r="U159" s="18">
        <v>59818.021999999997</v>
      </c>
      <c r="V159" s="18">
        <v>50845.318700000003</v>
      </c>
      <c r="W159" s="18">
        <v>-12899.227800000001</v>
      </c>
      <c r="X159" s="18">
        <v>-9029.45946</v>
      </c>
      <c r="Y159" s="18">
        <v>0.84899999999999998</v>
      </c>
      <c r="Z159" s="18">
        <v>9275</v>
      </c>
      <c r="AA159" s="18">
        <v>50785.500677999997</v>
      </c>
      <c r="AB159" s="18">
        <v>51405.060825013003</v>
      </c>
      <c r="AC159" s="18">
        <v>5542.3246172520703</v>
      </c>
      <c r="AD159" s="18">
        <v>-1047.9061571415</v>
      </c>
      <c r="AE159" s="18">
        <v>-9719330</v>
      </c>
      <c r="AF159" s="18"/>
      <c r="AG159" s="18"/>
    </row>
    <row r="160" spans="1:33">
      <c r="A160" s="18" t="s">
        <v>794</v>
      </c>
      <c r="B160" s="18" t="s">
        <v>810</v>
      </c>
      <c r="C160" s="18" t="s">
        <v>490</v>
      </c>
      <c r="D160" s="18">
        <v>211102.511</v>
      </c>
      <c r="E160" s="18">
        <v>12593</v>
      </c>
      <c r="F160" s="18">
        <v>223695.511</v>
      </c>
      <c r="G160" s="18">
        <v>89908</v>
      </c>
      <c r="H160" s="18">
        <v>56454</v>
      </c>
      <c r="I160" s="18">
        <v>3443</v>
      </c>
      <c r="J160" s="18">
        <v>0</v>
      </c>
      <c r="K160" s="18">
        <v>5859</v>
      </c>
      <c r="L160" s="18">
        <v>1644</v>
      </c>
      <c r="M160" s="18">
        <v>4859</v>
      </c>
      <c r="N160" s="18">
        <v>12593</v>
      </c>
      <c r="O160" s="18">
        <v>771</v>
      </c>
      <c r="P160" s="18">
        <v>129944.0324</v>
      </c>
      <c r="Q160" s="18">
        <v>55892.6</v>
      </c>
      <c r="R160" s="18">
        <v>-6182.9</v>
      </c>
      <c r="S160" s="18">
        <v>9878.02</v>
      </c>
      <c r="T160" s="18">
        <v>189531.7524</v>
      </c>
      <c r="U160" s="18">
        <v>223695.511</v>
      </c>
      <c r="V160" s="18">
        <v>190141.18435</v>
      </c>
      <c r="W160" s="18">
        <v>-609.43194999999798</v>
      </c>
      <c r="X160" s="18">
        <v>-426.602364999999</v>
      </c>
      <c r="Y160" s="18">
        <v>0.998</v>
      </c>
      <c r="Z160" s="18">
        <v>39810</v>
      </c>
      <c r="AA160" s="18">
        <v>223248.119978</v>
      </c>
      <c r="AB160" s="18">
        <v>225971.64610627299</v>
      </c>
      <c r="AC160" s="18">
        <v>5676.2533560982802</v>
      </c>
      <c r="AD160" s="18">
        <v>-913.977418295294</v>
      </c>
      <c r="AE160" s="18">
        <v>-36385441</v>
      </c>
      <c r="AF160" s="18"/>
      <c r="AG160" s="18"/>
    </row>
    <row r="161" spans="1:33">
      <c r="A161" s="18" t="s">
        <v>794</v>
      </c>
      <c r="B161" s="18" t="s">
        <v>811</v>
      </c>
      <c r="C161" s="18" t="s">
        <v>491</v>
      </c>
      <c r="D161" s="18">
        <v>25355.405999999999</v>
      </c>
      <c r="E161" s="18">
        <v>3127</v>
      </c>
      <c r="F161" s="18">
        <v>28482.405999999999</v>
      </c>
      <c r="G161" s="18">
        <v>22797</v>
      </c>
      <c r="H161" s="18">
        <v>2513</v>
      </c>
      <c r="I161" s="18">
        <v>757</v>
      </c>
      <c r="J161" s="18">
        <v>0</v>
      </c>
      <c r="K161" s="18">
        <v>2631</v>
      </c>
      <c r="L161" s="18">
        <v>5</v>
      </c>
      <c r="M161" s="18">
        <v>11969</v>
      </c>
      <c r="N161" s="18">
        <v>3127</v>
      </c>
      <c r="O161" s="18">
        <v>0</v>
      </c>
      <c r="P161" s="18">
        <v>32948.504099999998</v>
      </c>
      <c r="Q161" s="18">
        <v>5015.8500000000004</v>
      </c>
      <c r="R161" s="18">
        <v>-10177.9</v>
      </c>
      <c r="S161" s="18">
        <v>623.22</v>
      </c>
      <c r="T161" s="18">
        <v>28409.6741</v>
      </c>
      <c r="U161" s="18">
        <v>28482.405999999999</v>
      </c>
      <c r="V161" s="18">
        <v>24210.045099999999</v>
      </c>
      <c r="W161" s="18">
        <v>4199.6289999999999</v>
      </c>
      <c r="X161" s="18">
        <v>2939.7402999999999</v>
      </c>
      <c r="Y161" s="18">
        <v>1.103</v>
      </c>
      <c r="Z161" s="18">
        <v>7033</v>
      </c>
      <c r="AA161" s="18">
        <v>31416.093818000001</v>
      </c>
      <c r="AB161" s="18">
        <v>31799.3559586622</v>
      </c>
      <c r="AC161" s="18">
        <v>4521.4497310766701</v>
      </c>
      <c r="AD161" s="18">
        <v>-2068.7810433169102</v>
      </c>
      <c r="AE161" s="18">
        <v>-14549737</v>
      </c>
      <c r="AF161" s="18"/>
      <c r="AG161" s="18"/>
    </row>
    <row r="162" spans="1:33">
      <c r="A162" s="18" t="s">
        <v>794</v>
      </c>
      <c r="B162" s="18" t="s">
        <v>812</v>
      </c>
      <c r="C162" s="18" t="s">
        <v>492</v>
      </c>
      <c r="D162" s="18">
        <v>265303.89199999999</v>
      </c>
      <c r="E162" s="18">
        <v>10106</v>
      </c>
      <c r="F162" s="18">
        <v>275409.89199999999</v>
      </c>
      <c r="G162" s="18">
        <v>164235</v>
      </c>
      <c r="H162" s="18">
        <v>68035</v>
      </c>
      <c r="I162" s="18">
        <v>4542</v>
      </c>
      <c r="J162" s="18">
        <v>0</v>
      </c>
      <c r="K162" s="18">
        <v>6253</v>
      </c>
      <c r="L162" s="18">
        <v>28</v>
      </c>
      <c r="M162" s="18">
        <v>6416</v>
      </c>
      <c r="N162" s="18">
        <v>10106</v>
      </c>
      <c r="O162" s="18">
        <v>0</v>
      </c>
      <c r="P162" s="18">
        <v>237368.8455</v>
      </c>
      <c r="Q162" s="18">
        <v>67005.5</v>
      </c>
      <c r="R162" s="18">
        <v>-5477.4</v>
      </c>
      <c r="S162" s="18">
        <v>7499.38</v>
      </c>
      <c r="T162" s="18">
        <v>306396.32549999998</v>
      </c>
      <c r="U162" s="18">
        <v>275409.89199999999</v>
      </c>
      <c r="V162" s="18">
        <v>234098.40820000001</v>
      </c>
      <c r="W162" s="18">
        <v>72297.917300000001</v>
      </c>
      <c r="X162" s="18">
        <v>50608.542110000002</v>
      </c>
      <c r="Y162" s="18">
        <v>1.1839999999999999</v>
      </c>
      <c r="Z162" s="18">
        <v>49892</v>
      </c>
      <c r="AA162" s="18">
        <v>326085.31212800002</v>
      </c>
      <c r="AB162" s="18">
        <v>330063.40550551203</v>
      </c>
      <c r="AC162" s="18">
        <v>6615.5577147741596</v>
      </c>
      <c r="AD162" s="18">
        <v>25.326940380579799</v>
      </c>
      <c r="AE162" s="18">
        <v>1263612</v>
      </c>
      <c r="AF162" s="18"/>
      <c r="AG162" s="18"/>
    </row>
    <row r="163" spans="1:33">
      <c r="A163" s="18" t="s">
        <v>794</v>
      </c>
      <c r="B163" s="18" t="s">
        <v>813</v>
      </c>
      <c r="C163" s="18" t="s">
        <v>493</v>
      </c>
      <c r="D163" s="18">
        <v>215916.894</v>
      </c>
      <c r="E163" s="18">
        <v>14018</v>
      </c>
      <c r="F163" s="18">
        <v>229934.894</v>
      </c>
      <c r="G163" s="18">
        <v>82595</v>
      </c>
      <c r="H163" s="18">
        <v>65156</v>
      </c>
      <c r="I163" s="18">
        <v>3451</v>
      </c>
      <c r="J163" s="18">
        <v>0</v>
      </c>
      <c r="K163" s="18">
        <v>7990</v>
      </c>
      <c r="L163" s="18">
        <v>-1</v>
      </c>
      <c r="M163" s="18">
        <v>0</v>
      </c>
      <c r="N163" s="18">
        <v>14018</v>
      </c>
      <c r="O163" s="18">
        <v>385</v>
      </c>
      <c r="P163" s="18">
        <v>119374.55349999999</v>
      </c>
      <c r="Q163" s="18">
        <v>65107.45</v>
      </c>
      <c r="R163" s="18">
        <v>-326.39999999999998</v>
      </c>
      <c r="S163" s="18">
        <v>11915.3</v>
      </c>
      <c r="T163" s="18">
        <v>196070.90349999999</v>
      </c>
      <c r="U163" s="18">
        <v>229934.894</v>
      </c>
      <c r="V163" s="18">
        <v>195444.6599</v>
      </c>
      <c r="W163" s="18">
        <v>626.24359999998705</v>
      </c>
      <c r="X163" s="18">
        <v>438.37051999999102</v>
      </c>
      <c r="Y163" s="18">
        <v>1.002</v>
      </c>
      <c r="Z163" s="18">
        <v>43602</v>
      </c>
      <c r="AA163" s="18">
        <v>230394.76378800001</v>
      </c>
      <c r="AB163" s="18">
        <v>233205.47573959699</v>
      </c>
      <c r="AC163" s="18">
        <v>5348.5040993440098</v>
      </c>
      <c r="AD163" s="18">
        <v>-1241.7266750495701</v>
      </c>
      <c r="AE163" s="18">
        <v>-54141766</v>
      </c>
      <c r="AF163" s="18"/>
      <c r="AG163" s="18"/>
    </row>
    <row r="164" spans="1:33">
      <c r="A164" s="18" t="s">
        <v>794</v>
      </c>
      <c r="B164" s="18" t="s">
        <v>814</v>
      </c>
      <c r="C164" s="18" t="s">
        <v>494</v>
      </c>
      <c r="D164" s="18">
        <v>288518.90600000002</v>
      </c>
      <c r="E164" s="18">
        <v>14424</v>
      </c>
      <c r="F164" s="18">
        <v>302942.90600000002</v>
      </c>
      <c r="G164" s="18">
        <v>169932</v>
      </c>
      <c r="H164" s="18">
        <v>19856</v>
      </c>
      <c r="I164" s="18">
        <v>4965</v>
      </c>
      <c r="J164" s="18">
        <v>0</v>
      </c>
      <c r="K164" s="18">
        <v>11310</v>
      </c>
      <c r="L164" s="18">
        <v>1458</v>
      </c>
      <c r="M164" s="18">
        <v>40302</v>
      </c>
      <c r="N164" s="18">
        <v>14424</v>
      </c>
      <c r="O164" s="18">
        <v>0</v>
      </c>
      <c r="P164" s="18">
        <v>245602.71960000001</v>
      </c>
      <c r="Q164" s="18">
        <v>30711.35</v>
      </c>
      <c r="R164" s="18">
        <v>-35496</v>
      </c>
      <c r="S164" s="18">
        <v>5409.06</v>
      </c>
      <c r="T164" s="18">
        <v>246227.12959999999</v>
      </c>
      <c r="U164" s="18">
        <v>302942.90600000002</v>
      </c>
      <c r="V164" s="18">
        <v>257501.47010000001</v>
      </c>
      <c r="W164" s="18">
        <v>-11274.3405</v>
      </c>
      <c r="X164" s="18">
        <v>-7892.0383500000098</v>
      </c>
      <c r="Y164" s="18">
        <v>0.97399999999999998</v>
      </c>
      <c r="Z164" s="18">
        <v>40478</v>
      </c>
      <c r="AA164" s="18">
        <v>295066.39044400002</v>
      </c>
      <c r="AB164" s="18">
        <v>298666.06700131402</v>
      </c>
      <c r="AC164" s="18">
        <v>7378.4788527425899</v>
      </c>
      <c r="AD164" s="18">
        <v>788.24807834901105</v>
      </c>
      <c r="AE164" s="18">
        <v>31906706</v>
      </c>
      <c r="AF164" s="18"/>
      <c r="AG164" s="18"/>
    </row>
    <row r="165" spans="1:33">
      <c r="A165" s="18" t="s">
        <v>794</v>
      </c>
      <c r="B165" s="18" t="s">
        <v>815</v>
      </c>
      <c r="C165" s="18" t="s">
        <v>495</v>
      </c>
      <c r="D165" s="18">
        <v>70941.827999999994</v>
      </c>
      <c r="E165" s="18">
        <v>6227</v>
      </c>
      <c r="F165" s="18">
        <v>77168.827999999994</v>
      </c>
      <c r="G165" s="18">
        <v>40283</v>
      </c>
      <c r="H165" s="18">
        <v>29223</v>
      </c>
      <c r="I165" s="18">
        <v>1566</v>
      </c>
      <c r="J165" s="18">
        <v>0</v>
      </c>
      <c r="K165" s="18">
        <v>6035</v>
      </c>
      <c r="L165" s="18">
        <v>198</v>
      </c>
      <c r="M165" s="18">
        <v>9677</v>
      </c>
      <c r="N165" s="18">
        <v>6227</v>
      </c>
      <c r="O165" s="18">
        <v>74</v>
      </c>
      <c r="P165" s="18">
        <v>58221.019899999999</v>
      </c>
      <c r="Q165" s="18">
        <v>31300.400000000001</v>
      </c>
      <c r="R165" s="18">
        <v>-8456.65</v>
      </c>
      <c r="S165" s="18">
        <v>3647.86</v>
      </c>
      <c r="T165" s="18">
        <v>84712.6299</v>
      </c>
      <c r="U165" s="18">
        <v>77168.827999999994</v>
      </c>
      <c r="V165" s="18">
        <v>65593.503800000006</v>
      </c>
      <c r="W165" s="18">
        <v>19119.126100000001</v>
      </c>
      <c r="X165" s="18">
        <v>13383.388269999999</v>
      </c>
      <c r="Y165" s="18">
        <v>1.173</v>
      </c>
      <c r="Z165" s="18">
        <v>14424</v>
      </c>
      <c r="AA165" s="18">
        <v>90519.035243999999</v>
      </c>
      <c r="AB165" s="18">
        <v>91623.326548300203</v>
      </c>
      <c r="AC165" s="18">
        <v>6352.14410345952</v>
      </c>
      <c r="AD165" s="18">
        <v>-238.08667093405299</v>
      </c>
      <c r="AE165" s="18">
        <v>-3434162</v>
      </c>
      <c r="AF165" s="18"/>
      <c r="AG165" s="18"/>
    </row>
    <row r="166" spans="1:33">
      <c r="A166" s="18" t="s">
        <v>794</v>
      </c>
      <c r="B166" s="18" t="s">
        <v>816</v>
      </c>
      <c r="C166" s="18" t="s">
        <v>496</v>
      </c>
      <c r="D166" s="18">
        <v>96554.861999999994</v>
      </c>
      <c r="E166" s="18">
        <v>6596</v>
      </c>
      <c r="F166" s="18">
        <v>103150.86199999999</v>
      </c>
      <c r="G166" s="18">
        <v>58832</v>
      </c>
      <c r="H166" s="18">
        <v>12643</v>
      </c>
      <c r="I166" s="18">
        <v>4474</v>
      </c>
      <c r="J166" s="18">
        <v>0</v>
      </c>
      <c r="K166" s="18">
        <v>3868</v>
      </c>
      <c r="L166" s="18">
        <v>313</v>
      </c>
      <c r="M166" s="18">
        <v>3157</v>
      </c>
      <c r="N166" s="18">
        <v>6596</v>
      </c>
      <c r="O166" s="18">
        <v>3146</v>
      </c>
      <c r="P166" s="18">
        <v>85029.889599999995</v>
      </c>
      <c r="Q166" s="18">
        <v>17837.25</v>
      </c>
      <c r="R166" s="18">
        <v>-5623.6</v>
      </c>
      <c r="S166" s="18">
        <v>5069.91</v>
      </c>
      <c r="T166" s="18">
        <v>102313.44960000001</v>
      </c>
      <c r="U166" s="18">
        <v>103150.86199999999</v>
      </c>
      <c r="V166" s="18">
        <v>87678.232699999993</v>
      </c>
      <c r="W166" s="18">
        <v>14635.216899999999</v>
      </c>
      <c r="X166" s="18">
        <v>10244.651830000001</v>
      </c>
      <c r="Y166" s="18">
        <v>1.099</v>
      </c>
      <c r="Z166" s="18">
        <v>13885</v>
      </c>
      <c r="AA166" s="18">
        <v>113362.797338</v>
      </c>
      <c r="AB166" s="18">
        <v>114745.772211672</v>
      </c>
      <c r="AC166" s="18">
        <v>8264.0095219065297</v>
      </c>
      <c r="AD166" s="18">
        <v>1673.7787475129501</v>
      </c>
      <c r="AE166" s="18">
        <v>23240418</v>
      </c>
      <c r="AF166" s="18"/>
      <c r="AG166" s="18"/>
    </row>
    <row r="167" spans="1:33">
      <c r="A167" s="18" t="s">
        <v>794</v>
      </c>
      <c r="B167" s="18" t="s">
        <v>817</v>
      </c>
      <c r="C167" s="18" t="s">
        <v>497</v>
      </c>
      <c r="D167" s="18">
        <v>182714.984</v>
      </c>
      <c r="E167" s="18">
        <v>11556</v>
      </c>
      <c r="F167" s="18">
        <v>194270.984</v>
      </c>
      <c r="G167" s="18">
        <v>104315</v>
      </c>
      <c r="H167" s="18">
        <v>8983</v>
      </c>
      <c r="I167" s="18">
        <v>1362</v>
      </c>
      <c r="J167" s="18">
        <v>0</v>
      </c>
      <c r="K167" s="18">
        <v>7263</v>
      </c>
      <c r="L167" s="18">
        <v>5012</v>
      </c>
      <c r="M167" s="18">
        <v>24006</v>
      </c>
      <c r="N167" s="18">
        <v>11556</v>
      </c>
      <c r="O167" s="18">
        <v>106</v>
      </c>
      <c r="P167" s="18">
        <v>150766.46950000001</v>
      </c>
      <c r="Q167" s="18">
        <v>14966.8</v>
      </c>
      <c r="R167" s="18">
        <v>-24755.4</v>
      </c>
      <c r="S167" s="18">
        <v>5741.58</v>
      </c>
      <c r="T167" s="18">
        <v>146719.44949999999</v>
      </c>
      <c r="U167" s="18">
        <v>194270.984</v>
      </c>
      <c r="V167" s="18">
        <v>165130.3364</v>
      </c>
      <c r="W167" s="18">
        <v>-18410.886900000001</v>
      </c>
      <c r="X167" s="18">
        <v>-12887.62083</v>
      </c>
      <c r="Y167" s="18">
        <v>0.93400000000000005</v>
      </c>
      <c r="Z167" s="18">
        <v>24613</v>
      </c>
      <c r="AA167" s="18">
        <v>181449.09905600001</v>
      </c>
      <c r="AB167" s="18">
        <v>183662.69602729499</v>
      </c>
      <c r="AC167" s="18">
        <v>7462.01990928756</v>
      </c>
      <c r="AD167" s="18">
        <v>871.78913489398496</v>
      </c>
      <c r="AE167" s="18">
        <v>21457346</v>
      </c>
      <c r="AF167" s="18"/>
      <c r="AG167" s="18"/>
    </row>
    <row r="168" spans="1:33">
      <c r="A168" s="18" t="s">
        <v>794</v>
      </c>
      <c r="B168" s="18" t="s">
        <v>818</v>
      </c>
      <c r="C168" s="18" t="s">
        <v>498</v>
      </c>
      <c r="D168" s="18">
        <v>208108.13</v>
      </c>
      <c r="E168" s="18">
        <v>16880</v>
      </c>
      <c r="F168" s="18">
        <v>224988.13</v>
      </c>
      <c r="G168" s="18">
        <v>129881</v>
      </c>
      <c r="H168" s="18">
        <v>20383</v>
      </c>
      <c r="I168" s="18">
        <v>17040</v>
      </c>
      <c r="J168" s="18">
        <v>0</v>
      </c>
      <c r="K168" s="18">
        <v>11953</v>
      </c>
      <c r="L168" s="18">
        <v>6462</v>
      </c>
      <c r="M168" s="18">
        <v>8348</v>
      </c>
      <c r="N168" s="18">
        <v>16880</v>
      </c>
      <c r="O168" s="18">
        <v>578</v>
      </c>
      <c r="P168" s="18">
        <v>187717.00930000001</v>
      </c>
      <c r="Q168" s="18">
        <v>41969.599999999999</v>
      </c>
      <c r="R168" s="18">
        <v>-13079.8</v>
      </c>
      <c r="S168" s="18">
        <v>12928.84</v>
      </c>
      <c r="T168" s="18">
        <v>229535.64929999999</v>
      </c>
      <c r="U168" s="18">
        <v>224988.13</v>
      </c>
      <c r="V168" s="18">
        <v>191239.9105</v>
      </c>
      <c r="W168" s="18">
        <v>38295.738799999999</v>
      </c>
      <c r="X168" s="18">
        <v>26807.017159999999</v>
      </c>
      <c r="Y168" s="18">
        <v>1.119</v>
      </c>
      <c r="Z168" s="18">
        <v>35255</v>
      </c>
      <c r="AA168" s="18">
        <v>251761.71747</v>
      </c>
      <c r="AB168" s="18">
        <v>254833.096596041</v>
      </c>
      <c r="AC168" s="18">
        <v>7228.2824165661896</v>
      </c>
      <c r="AD168" s="18">
        <v>638.05164217261404</v>
      </c>
      <c r="AE168" s="18">
        <v>22494511</v>
      </c>
      <c r="AF168" s="18"/>
      <c r="AG168" s="18"/>
    </row>
    <row r="169" spans="1:33">
      <c r="A169" s="18" t="s">
        <v>794</v>
      </c>
      <c r="B169" s="18" t="s">
        <v>819</v>
      </c>
      <c r="C169" s="18" t="s">
        <v>499</v>
      </c>
      <c r="D169" s="18">
        <v>87201.043000000005</v>
      </c>
      <c r="E169" s="18">
        <v>3115</v>
      </c>
      <c r="F169" s="18">
        <v>90316.043000000005</v>
      </c>
      <c r="G169" s="18">
        <v>47353</v>
      </c>
      <c r="H169" s="18">
        <v>2530</v>
      </c>
      <c r="I169" s="18">
        <v>2791</v>
      </c>
      <c r="J169" s="18">
        <v>0</v>
      </c>
      <c r="K169" s="18">
        <v>2175</v>
      </c>
      <c r="L169" s="18">
        <v>473</v>
      </c>
      <c r="M169" s="18">
        <v>7699</v>
      </c>
      <c r="N169" s="18">
        <v>3115</v>
      </c>
      <c r="O169" s="18">
        <v>1283</v>
      </c>
      <c r="P169" s="18">
        <v>68439.290900000007</v>
      </c>
      <c r="Q169" s="18">
        <v>6371.6</v>
      </c>
      <c r="R169" s="18">
        <v>-8036.75</v>
      </c>
      <c r="S169" s="18">
        <v>1338.92</v>
      </c>
      <c r="T169" s="18">
        <v>68113.060899999997</v>
      </c>
      <c r="U169" s="18">
        <v>90316.043000000005</v>
      </c>
      <c r="V169" s="18">
        <v>76768.636549999996</v>
      </c>
      <c r="W169" s="18">
        <v>-8655.5756499999807</v>
      </c>
      <c r="X169" s="18">
        <v>-6058.9029549999896</v>
      </c>
      <c r="Y169" s="18">
        <v>0.93300000000000005</v>
      </c>
      <c r="Z169" s="18">
        <v>9142</v>
      </c>
      <c r="AA169" s="18">
        <v>84264.868119000006</v>
      </c>
      <c r="AB169" s="18">
        <v>85292.861412023703</v>
      </c>
      <c r="AC169" s="18">
        <v>9329.7813839448409</v>
      </c>
      <c r="AD169" s="18">
        <v>2739.5506095512701</v>
      </c>
      <c r="AE169" s="18">
        <v>25044972</v>
      </c>
      <c r="AF169" s="18"/>
      <c r="AG169" s="18"/>
    </row>
    <row r="170" spans="1:33">
      <c r="A170" s="18" t="s">
        <v>794</v>
      </c>
      <c r="B170" s="18" t="s">
        <v>820</v>
      </c>
      <c r="C170" s="18" t="s">
        <v>500</v>
      </c>
      <c r="D170" s="18">
        <v>70332.184999999998</v>
      </c>
      <c r="E170" s="18">
        <v>4134</v>
      </c>
      <c r="F170" s="18">
        <v>74466.184999999998</v>
      </c>
      <c r="G170" s="18">
        <v>31501</v>
      </c>
      <c r="H170" s="18">
        <v>14291</v>
      </c>
      <c r="I170" s="18">
        <v>1420</v>
      </c>
      <c r="J170" s="18">
        <v>0</v>
      </c>
      <c r="K170" s="18">
        <v>3190</v>
      </c>
      <c r="L170" s="18">
        <v>41</v>
      </c>
      <c r="M170" s="18">
        <v>5425</v>
      </c>
      <c r="N170" s="18">
        <v>4134</v>
      </c>
      <c r="O170" s="18">
        <v>231</v>
      </c>
      <c r="P170" s="18">
        <v>45528.395299999996</v>
      </c>
      <c r="Q170" s="18">
        <v>16065.85</v>
      </c>
      <c r="R170" s="18">
        <v>-4842.45</v>
      </c>
      <c r="S170" s="18">
        <v>2591.65</v>
      </c>
      <c r="T170" s="18">
        <v>59343.445299999999</v>
      </c>
      <c r="U170" s="18">
        <v>74466.184999999998</v>
      </c>
      <c r="V170" s="18">
        <v>63296.257250000002</v>
      </c>
      <c r="W170" s="18">
        <v>-3952.8119499999898</v>
      </c>
      <c r="X170" s="18">
        <v>-2766.9683649999902</v>
      </c>
      <c r="Y170" s="18">
        <v>0.96299999999999997</v>
      </c>
      <c r="Z170" s="18">
        <v>10458</v>
      </c>
      <c r="AA170" s="18">
        <v>71710.936155000003</v>
      </c>
      <c r="AB170" s="18">
        <v>72585.777153975796</v>
      </c>
      <c r="AC170" s="18">
        <v>6940.6939332545298</v>
      </c>
      <c r="AD170" s="18">
        <v>350.46315886094999</v>
      </c>
      <c r="AE170" s="18">
        <v>3665144</v>
      </c>
      <c r="AF170" s="18"/>
      <c r="AG170" s="18"/>
    </row>
    <row r="171" spans="1:33">
      <c r="A171" s="18" t="s">
        <v>794</v>
      </c>
      <c r="B171" s="18" t="s">
        <v>821</v>
      </c>
      <c r="C171" s="18" t="s">
        <v>501</v>
      </c>
      <c r="D171" s="18">
        <v>406467.03700000001</v>
      </c>
      <c r="E171" s="18">
        <v>23644</v>
      </c>
      <c r="F171" s="18">
        <v>430111.03700000001</v>
      </c>
      <c r="G171" s="18">
        <v>240862</v>
      </c>
      <c r="H171" s="18">
        <v>64354</v>
      </c>
      <c r="I171" s="18">
        <v>210305</v>
      </c>
      <c r="J171" s="18">
        <v>0</v>
      </c>
      <c r="K171" s="18">
        <v>9793</v>
      </c>
      <c r="L171" s="18">
        <v>199310</v>
      </c>
      <c r="M171" s="18">
        <v>14215</v>
      </c>
      <c r="N171" s="18">
        <v>23644</v>
      </c>
      <c r="O171" s="18">
        <v>1946</v>
      </c>
      <c r="P171" s="18">
        <v>348117.84860000003</v>
      </c>
      <c r="Q171" s="18">
        <v>241784.2</v>
      </c>
      <c r="R171" s="18">
        <v>-183150.35</v>
      </c>
      <c r="S171" s="18">
        <v>17680.849999999999</v>
      </c>
      <c r="T171" s="18">
        <v>424432.54859999998</v>
      </c>
      <c r="U171" s="18">
        <v>430111.03700000001</v>
      </c>
      <c r="V171" s="18">
        <v>365594.38144999999</v>
      </c>
      <c r="W171" s="18">
        <v>58838.167150000001</v>
      </c>
      <c r="X171" s="18">
        <v>41186.717004999999</v>
      </c>
      <c r="Y171" s="18">
        <v>1.0960000000000001</v>
      </c>
      <c r="Z171" s="18">
        <v>70676</v>
      </c>
      <c r="AA171" s="18">
        <v>471401.69655200001</v>
      </c>
      <c r="AB171" s="18">
        <v>477152.58411870402</v>
      </c>
      <c r="AC171" s="18">
        <v>6751.2675323830399</v>
      </c>
      <c r="AD171" s="18">
        <v>161.03675798946099</v>
      </c>
      <c r="AE171" s="18">
        <v>11381434</v>
      </c>
      <c r="AF171" s="18"/>
      <c r="AG171" s="18"/>
    </row>
    <row r="172" spans="1:33">
      <c r="A172" s="18" t="s">
        <v>794</v>
      </c>
      <c r="B172" s="18" t="s">
        <v>822</v>
      </c>
      <c r="C172" s="18" t="s">
        <v>502</v>
      </c>
      <c r="D172" s="18">
        <v>77099.538</v>
      </c>
      <c r="E172" s="18">
        <v>2706</v>
      </c>
      <c r="F172" s="18">
        <v>79805.538</v>
      </c>
      <c r="G172" s="18">
        <v>52182</v>
      </c>
      <c r="H172" s="18">
        <v>7442</v>
      </c>
      <c r="I172" s="18">
        <v>2017</v>
      </c>
      <c r="J172" s="18">
        <v>4118</v>
      </c>
      <c r="K172" s="18">
        <v>2467</v>
      </c>
      <c r="L172" s="18">
        <v>151</v>
      </c>
      <c r="M172" s="18">
        <v>9261</v>
      </c>
      <c r="N172" s="18">
        <v>2706</v>
      </c>
      <c r="O172" s="18">
        <v>129</v>
      </c>
      <c r="P172" s="18">
        <v>75418.6446</v>
      </c>
      <c r="Q172" s="18">
        <v>13637.4</v>
      </c>
      <c r="R172" s="18">
        <v>-8109.85</v>
      </c>
      <c r="S172" s="18">
        <v>725.73</v>
      </c>
      <c r="T172" s="18">
        <v>81671.924599999998</v>
      </c>
      <c r="U172" s="18">
        <v>79805.538</v>
      </c>
      <c r="V172" s="18">
        <v>67834.707299999995</v>
      </c>
      <c r="W172" s="18">
        <v>13837.2173</v>
      </c>
      <c r="X172" s="18">
        <v>9686.0521099999896</v>
      </c>
      <c r="Y172" s="18">
        <v>1.121</v>
      </c>
      <c r="Z172" s="18">
        <v>15328</v>
      </c>
      <c r="AA172" s="18">
        <v>89462.008098000006</v>
      </c>
      <c r="AB172" s="18">
        <v>90553.4041490245</v>
      </c>
      <c r="AC172" s="18">
        <v>5907.7116485532697</v>
      </c>
      <c r="AD172" s="18">
        <v>-682.51912584030595</v>
      </c>
      <c r="AE172" s="18">
        <v>-10461653</v>
      </c>
      <c r="AF172" s="18"/>
      <c r="AG172" s="18"/>
    </row>
    <row r="173" spans="1:33">
      <c r="A173" s="18" t="s">
        <v>794</v>
      </c>
      <c r="B173" s="18" t="s">
        <v>823</v>
      </c>
      <c r="C173" s="18" t="s">
        <v>503</v>
      </c>
      <c r="D173" s="18">
        <v>223428.022</v>
      </c>
      <c r="E173" s="18">
        <v>16325</v>
      </c>
      <c r="F173" s="18">
        <v>239753.022</v>
      </c>
      <c r="G173" s="18">
        <v>135548</v>
      </c>
      <c r="H173" s="18">
        <v>20111</v>
      </c>
      <c r="I173" s="18">
        <v>4699</v>
      </c>
      <c r="J173" s="18">
        <v>0</v>
      </c>
      <c r="K173" s="18">
        <v>11397</v>
      </c>
      <c r="L173" s="18">
        <v>862</v>
      </c>
      <c r="M173" s="18">
        <v>36962</v>
      </c>
      <c r="N173" s="18">
        <v>16325</v>
      </c>
      <c r="O173" s="18">
        <v>165</v>
      </c>
      <c r="P173" s="18">
        <v>195907.52439999999</v>
      </c>
      <c r="Q173" s="18">
        <v>30775.95</v>
      </c>
      <c r="R173" s="18">
        <v>-32290.65</v>
      </c>
      <c r="S173" s="18">
        <v>7592.71</v>
      </c>
      <c r="T173" s="18">
        <v>201985.5344</v>
      </c>
      <c r="U173" s="18">
        <v>239753.022</v>
      </c>
      <c r="V173" s="18">
        <v>203790.0687</v>
      </c>
      <c r="W173" s="18">
        <v>-1804.5343</v>
      </c>
      <c r="X173" s="18">
        <v>-1263.17401</v>
      </c>
      <c r="Y173" s="18">
        <v>0.995</v>
      </c>
      <c r="Z173" s="18">
        <v>40727</v>
      </c>
      <c r="AA173" s="18">
        <v>238554.25688999999</v>
      </c>
      <c r="AB173" s="18">
        <v>241464.51096835299</v>
      </c>
      <c r="AC173" s="18">
        <v>5928.8558196860304</v>
      </c>
      <c r="AD173" s="18">
        <v>-661.37495470754902</v>
      </c>
      <c r="AE173" s="18">
        <v>-26935818</v>
      </c>
      <c r="AF173" s="18"/>
      <c r="AG173" s="18"/>
    </row>
    <row r="174" spans="1:33">
      <c r="A174" s="18" t="s">
        <v>794</v>
      </c>
      <c r="B174" s="18" t="s">
        <v>824</v>
      </c>
      <c r="C174" s="18" t="s">
        <v>504</v>
      </c>
      <c r="D174" s="18">
        <v>113542.128</v>
      </c>
      <c r="E174" s="18">
        <v>12264</v>
      </c>
      <c r="F174" s="18">
        <v>125806.128</v>
      </c>
      <c r="G174" s="18">
        <v>87823</v>
      </c>
      <c r="H174" s="18">
        <v>9230</v>
      </c>
      <c r="I174" s="18">
        <v>3290</v>
      </c>
      <c r="J174" s="18">
        <v>0</v>
      </c>
      <c r="K174" s="18">
        <v>6970</v>
      </c>
      <c r="L174" s="18">
        <v>1309</v>
      </c>
      <c r="M174" s="18">
        <v>25702</v>
      </c>
      <c r="N174" s="18">
        <v>12264</v>
      </c>
      <c r="O174" s="18">
        <v>4913</v>
      </c>
      <c r="P174" s="18">
        <v>126930.5819</v>
      </c>
      <c r="Q174" s="18">
        <v>16566.5</v>
      </c>
      <c r="R174" s="18">
        <v>-27135.4</v>
      </c>
      <c r="S174" s="18">
        <v>6055.06</v>
      </c>
      <c r="T174" s="18">
        <v>122416.74189999999</v>
      </c>
      <c r="U174" s="18">
        <v>125806.128</v>
      </c>
      <c r="V174" s="18">
        <v>106935.20879999999</v>
      </c>
      <c r="W174" s="18">
        <v>15481.533100000001</v>
      </c>
      <c r="X174" s="18">
        <v>10837.07317</v>
      </c>
      <c r="Y174" s="18">
        <v>1.0860000000000001</v>
      </c>
      <c r="Z174" s="18">
        <v>18654</v>
      </c>
      <c r="AA174" s="18">
        <v>136625.45500799999</v>
      </c>
      <c r="AB174" s="18">
        <v>138292.22378767899</v>
      </c>
      <c r="AC174" s="18">
        <v>7413.54260682316</v>
      </c>
      <c r="AD174" s="18">
        <v>823.31183242958696</v>
      </c>
      <c r="AE174" s="18">
        <v>15358059</v>
      </c>
      <c r="AF174" s="18"/>
      <c r="AG174" s="18"/>
    </row>
    <row r="175" spans="1:33">
      <c r="A175" s="18" t="s">
        <v>794</v>
      </c>
      <c r="B175" s="18" t="s">
        <v>825</v>
      </c>
      <c r="C175" s="18" t="s">
        <v>505</v>
      </c>
      <c r="D175" s="18">
        <v>424411.37</v>
      </c>
      <c r="E175" s="18">
        <v>34171</v>
      </c>
      <c r="F175" s="18">
        <v>458582.37</v>
      </c>
      <c r="G175" s="18">
        <v>259867</v>
      </c>
      <c r="H175" s="18">
        <v>43388</v>
      </c>
      <c r="I175" s="18">
        <v>10927</v>
      </c>
      <c r="J175" s="18">
        <v>0</v>
      </c>
      <c r="K175" s="18">
        <v>18337</v>
      </c>
      <c r="L175" s="18">
        <v>5734</v>
      </c>
      <c r="M175" s="18">
        <v>74442</v>
      </c>
      <c r="N175" s="18">
        <v>34171</v>
      </c>
      <c r="O175" s="18">
        <v>309</v>
      </c>
      <c r="P175" s="18">
        <v>375585.77510000003</v>
      </c>
      <c r="Q175" s="18">
        <v>61754.2</v>
      </c>
      <c r="R175" s="18">
        <v>-68412.25</v>
      </c>
      <c r="S175" s="18">
        <v>16390.21</v>
      </c>
      <c r="T175" s="18">
        <v>385317.9351</v>
      </c>
      <c r="U175" s="18">
        <v>458582.37</v>
      </c>
      <c r="V175" s="18">
        <v>389795.01449999999</v>
      </c>
      <c r="W175" s="18">
        <v>-4477.0793999999296</v>
      </c>
      <c r="X175" s="18">
        <v>-3133.9555799999498</v>
      </c>
      <c r="Y175" s="18">
        <v>0.99299999999999999</v>
      </c>
      <c r="Z175" s="18">
        <v>57705</v>
      </c>
      <c r="AA175" s="18">
        <v>455372.29340999998</v>
      </c>
      <c r="AB175" s="18">
        <v>460927.62950562203</v>
      </c>
      <c r="AC175" s="18">
        <v>7987.6549606727704</v>
      </c>
      <c r="AD175" s="18">
        <v>1397.4241862791901</v>
      </c>
      <c r="AE175" s="18">
        <v>80638363</v>
      </c>
      <c r="AF175" s="18"/>
      <c r="AG175" s="18"/>
    </row>
    <row r="176" spans="1:33">
      <c r="A176" s="18" t="s">
        <v>794</v>
      </c>
      <c r="B176" s="18" t="s">
        <v>826</v>
      </c>
      <c r="C176" s="18" t="s">
        <v>506</v>
      </c>
      <c r="D176" s="18">
        <v>42427.834000000003</v>
      </c>
      <c r="E176" s="18">
        <v>3297</v>
      </c>
      <c r="F176" s="18">
        <v>45724.834000000003</v>
      </c>
      <c r="G176" s="18">
        <v>19337</v>
      </c>
      <c r="H176" s="18">
        <v>6262</v>
      </c>
      <c r="I176" s="18">
        <v>524</v>
      </c>
      <c r="J176" s="18">
        <v>0</v>
      </c>
      <c r="K176" s="18">
        <v>2044</v>
      </c>
      <c r="L176" s="18">
        <v>22</v>
      </c>
      <c r="M176" s="18">
        <v>2548</v>
      </c>
      <c r="N176" s="18">
        <v>3297</v>
      </c>
      <c r="O176" s="18">
        <v>4</v>
      </c>
      <c r="P176" s="18">
        <v>27947.766100000001</v>
      </c>
      <c r="Q176" s="18">
        <v>7505.5</v>
      </c>
      <c r="R176" s="18">
        <v>-2187.9</v>
      </c>
      <c r="S176" s="18">
        <v>2369.29</v>
      </c>
      <c r="T176" s="18">
        <v>35634.6561</v>
      </c>
      <c r="U176" s="18">
        <v>45724.834000000003</v>
      </c>
      <c r="V176" s="18">
        <v>38866.108899999999</v>
      </c>
      <c r="W176" s="18">
        <v>-3231.4528</v>
      </c>
      <c r="X176" s="18">
        <v>-2262.0169599999999</v>
      </c>
      <c r="Y176" s="18">
        <v>0.95099999999999996</v>
      </c>
      <c r="Z176" s="18">
        <v>9059</v>
      </c>
      <c r="AA176" s="18">
        <v>43484.317133999997</v>
      </c>
      <c r="AB176" s="18">
        <v>44014.806142804198</v>
      </c>
      <c r="AC176" s="18">
        <v>4858.6826518163398</v>
      </c>
      <c r="AD176" s="18">
        <v>-1731.5481225772301</v>
      </c>
      <c r="AE176" s="18">
        <v>-15686094</v>
      </c>
      <c r="AF176" s="18"/>
      <c r="AG176" s="18"/>
    </row>
    <row r="177" spans="1:33">
      <c r="A177" s="18" t="s">
        <v>794</v>
      </c>
      <c r="B177" s="18" t="s">
        <v>827</v>
      </c>
      <c r="C177" s="18" t="s">
        <v>507</v>
      </c>
      <c r="D177" s="18">
        <v>164820.86600000001</v>
      </c>
      <c r="E177" s="18">
        <v>9681</v>
      </c>
      <c r="F177" s="18">
        <v>174501.86600000001</v>
      </c>
      <c r="G177" s="18">
        <v>95562</v>
      </c>
      <c r="H177" s="18">
        <v>34118</v>
      </c>
      <c r="I177" s="18">
        <v>2668</v>
      </c>
      <c r="J177" s="18">
        <v>0</v>
      </c>
      <c r="K177" s="18">
        <v>8841</v>
      </c>
      <c r="L177" s="18">
        <v>1569</v>
      </c>
      <c r="M177" s="18">
        <v>16452</v>
      </c>
      <c r="N177" s="18">
        <v>9681</v>
      </c>
      <c r="O177" s="18">
        <v>7778</v>
      </c>
      <c r="P177" s="18">
        <v>138115.7586</v>
      </c>
      <c r="Q177" s="18">
        <v>38782.949999999997</v>
      </c>
      <c r="R177" s="18">
        <v>-21929.15</v>
      </c>
      <c r="S177" s="18">
        <v>5432.01</v>
      </c>
      <c r="T177" s="18">
        <v>160401.5686</v>
      </c>
      <c r="U177" s="18">
        <v>174501.86600000001</v>
      </c>
      <c r="V177" s="18">
        <v>148326.58609999999</v>
      </c>
      <c r="W177" s="18">
        <v>12074.9825</v>
      </c>
      <c r="X177" s="18">
        <v>8452.4877500000093</v>
      </c>
      <c r="Y177" s="18">
        <v>1.048</v>
      </c>
      <c r="Z177" s="18">
        <v>27794</v>
      </c>
      <c r="AA177" s="18">
        <v>182877.955568</v>
      </c>
      <c r="AB177" s="18">
        <v>185108.98394272299</v>
      </c>
      <c r="AC177" s="18">
        <v>6660.0339621041703</v>
      </c>
      <c r="AD177" s="18">
        <v>69.803187710589597</v>
      </c>
      <c r="AE177" s="18">
        <v>1940110</v>
      </c>
      <c r="AF177" s="18"/>
      <c r="AG177" s="18"/>
    </row>
    <row r="178" spans="1:33">
      <c r="A178" s="18" t="s">
        <v>794</v>
      </c>
      <c r="B178" s="18" t="s">
        <v>828</v>
      </c>
      <c r="C178" s="18" t="s">
        <v>508</v>
      </c>
      <c r="D178" s="18">
        <v>73642.088000000003</v>
      </c>
      <c r="E178" s="18">
        <v>6961</v>
      </c>
      <c r="F178" s="18">
        <v>80603.088000000003</v>
      </c>
      <c r="G178" s="18">
        <v>44704</v>
      </c>
      <c r="H178" s="18">
        <v>11242</v>
      </c>
      <c r="I178" s="18">
        <v>338</v>
      </c>
      <c r="J178" s="18">
        <v>0</v>
      </c>
      <c r="K178" s="18">
        <v>4530</v>
      </c>
      <c r="L178" s="18">
        <v>139</v>
      </c>
      <c r="M178" s="18">
        <v>12045</v>
      </c>
      <c r="N178" s="18">
        <v>6961</v>
      </c>
      <c r="O178" s="18">
        <v>94</v>
      </c>
      <c r="P178" s="18">
        <v>64610.691200000001</v>
      </c>
      <c r="Q178" s="18">
        <v>13693.5</v>
      </c>
      <c r="R178" s="18">
        <v>-10436.299999999999</v>
      </c>
      <c r="S178" s="18">
        <v>3869.2</v>
      </c>
      <c r="T178" s="18">
        <v>71737.091199999995</v>
      </c>
      <c r="U178" s="18">
        <v>80603.088000000003</v>
      </c>
      <c r="V178" s="18">
        <v>68512.624800000005</v>
      </c>
      <c r="W178" s="18">
        <v>3224.4663999999898</v>
      </c>
      <c r="X178" s="18">
        <v>2257.1264799999899</v>
      </c>
      <c r="Y178" s="18">
        <v>1.028</v>
      </c>
      <c r="Z178" s="18">
        <v>13487</v>
      </c>
      <c r="AA178" s="18">
        <v>82859.974463999999</v>
      </c>
      <c r="AB178" s="18">
        <v>83870.828689616494</v>
      </c>
      <c r="AC178" s="18">
        <v>6218.6422992226999</v>
      </c>
      <c r="AD178" s="18">
        <v>-371.58847517087901</v>
      </c>
      <c r="AE178" s="18">
        <v>-5011614</v>
      </c>
      <c r="AF178" s="18"/>
      <c r="AG178" s="18"/>
    </row>
    <row r="179" spans="1:33">
      <c r="A179" s="18" t="s">
        <v>794</v>
      </c>
      <c r="B179" s="18" t="s">
        <v>829</v>
      </c>
      <c r="C179" s="18" t="s">
        <v>509</v>
      </c>
      <c r="D179" s="18">
        <v>48719.000999999997</v>
      </c>
      <c r="E179" s="18">
        <v>6608</v>
      </c>
      <c r="F179" s="18">
        <v>55327.000999999997</v>
      </c>
      <c r="G179" s="18">
        <v>31255</v>
      </c>
      <c r="H179" s="18">
        <v>5735</v>
      </c>
      <c r="I179" s="18">
        <v>1013</v>
      </c>
      <c r="J179" s="18">
        <v>0</v>
      </c>
      <c r="K179" s="18">
        <v>3342</v>
      </c>
      <c r="L179" s="18">
        <v>312</v>
      </c>
      <c r="M179" s="18">
        <v>5223</v>
      </c>
      <c r="N179" s="18">
        <v>6608</v>
      </c>
      <c r="O179" s="18">
        <v>0</v>
      </c>
      <c r="P179" s="18">
        <v>45172.851499999997</v>
      </c>
      <c r="Q179" s="18">
        <v>8576.5</v>
      </c>
      <c r="R179" s="18">
        <v>-4704.75</v>
      </c>
      <c r="S179" s="18">
        <v>4728.8900000000003</v>
      </c>
      <c r="T179" s="18">
        <v>53773.491499999996</v>
      </c>
      <c r="U179" s="18">
        <v>55327.000999999997</v>
      </c>
      <c r="V179" s="18">
        <v>47027.950850000001</v>
      </c>
      <c r="W179" s="18">
        <v>6745.5406500000099</v>
      </c>
      <c r="X179" s="18">
        <v>4721.87845500001</v>
      </c>
      <c r="Y179" s="18">
        <v>1.085</v>
      </c>
      <c r="Z179" s="18">
        <v>10742</v>
      </c>
      <c r="AA179" s="18">
        <v>60029.796085000002</v>
      </c>
      <c r="AB179" s="18">
        <v>60762.132456426101</v>
      </c>
      <c r="AC179" s="18">
        <v>5656.5008803226601</v>
      </c>
      <c r="AD179" s="18">
        <v>-933.72989407091404</v>
      </c>
      <c r="AE179" s="18">
        <v>-10030127</v>
      </c>
      <c r="AF179" s="18"/>
      <c r="AG179" s="18"/>
    </row>
    <row r="180" spans="1:33">
      <c r="A180" s="18" t="s">
        <v>794</v>
      </c>
      <c r="B180" s="18" t="s">
        <v>830</v>
      </c>
      <c r="C180" s="18" t="s">
        <v>510</v>
      </c>
      <c r="D180" s="18">
        <v>61279.582999999999</v>
      </c>
      <c r="E180" s="18">
        <v>1786</v>
      </c>
      <c r="F180" s="18">
        <v>63065.582999999999</v>
      </c>
      <c r="G180" s="18">
        <v>48494</v>
      </c>
      <c r="H180" s="18">
        <v>8758</v>
      </c>
      <c r="I180" s="18">
        <v>1925</v>
      </c>
      <c r="J180" s="18">
        <v>0</v>
      </c>
      <c r="K180" s="18">
        <v>2988</v>
      </c>
      <c r="L180" s="18">
        <v>905</v>
      </c>
      <c r="M180" s="18">
        <v>6542</v>
      </c>
      <c r="N180" s="18">
        <v>1786</v>
      </c>
      <c r="O180" s="18">
        <v>730</v>
      </c>
      <c r="P180" s="18">
        <v>70088.378200000006</v>
      </c>
      <c r="Q180" s="18">
        <v>11620.35</v>
      </c>
      <c r="R180" s="18">
        <v>-6950.45</v>
      </c>
      <c r="S180" s="18">
        <v>405.96</v>
      </c>
      <c r="T180" s="18">
        <v>75164.238200000007</v>
      </c>
      <c r="U180" s="18">
        <v>63065.582999999999</v>
      </c>
      <c r="V180" s="18">
        <v>53605.74555</v>
      </c>
      <c r="W180" s="18">
        <v>21558.49265</v>
      </c>
      <c r="X180" s="18">
        <v>15090.944855</v>
      </c>
      <c r="Y180" s="18">
        <v>1.2390000000000001</v>
      </c>
      <c r="Z180" s="18">
        <v>12865</v>
      </c>
      <c r="AA180" s="18">
        <v>78138.257337000003</v>
      </c>
      <c r="AB180" s="18">
        <v>79091.508748460896</v>
      </c>
      <c r="AC180" s="18">
        <v>6147.8047997248996</v>
      </c>
      <c r="AD180" s="18">
        <v>-442.42597466867397</v>
      </c>
      <c r="AE180" s="18">
        <v>-5691810</v>
      </c>
      <c r="AF180" s="18"/>
      <c r="AG180" s="18"/>
    </row>
    <row r="181" spans="1:33">
      <c r="A181" s="18" t="s">
        <v>794</v>
      </c>
      <c r="B181" s="18" t="s">
        <v>831</v>
      </c>
      <c r="C181" s="18" t="s">
        <v>511</v>
      </c>
      <c r="D181" s="18">
        <v>59493.743999999999</v>
      </c>
      <c r="E181" s="18">
        <v>5631</v>
      </c>
      <c r="F181" s="18">
        <v>65124.743999999999</v>
      </c>
      <c r="G181" s="18">
        <v>23989</v>
      </c>
      <c r="H181" s="18">
        <v>14512</v>
      </c>
      <c r="I181" s="18">
        <v>4728</v>
      </c>
      <c r="J181" s="18">
        <v>0</v>
      </c>
      <c r="K181" s="18">
        <v>1927</v>
      </c>
      <c r="L181" s="18">
        <v>568</v>
      </c>
      <c r="M181" s="18">
        <v>9860</v>
      </c>
      <c r="N181" s="18">
        <v>5631</v>
      </c>
      <c r="O181" s="18">
        <v>187</v>
      </c>
      <c r="P181" s="18">
        <v>34671.301700000004</v>
      </c>
      <c r="Q181" s="18">
        <v>17991.95</v>
      </c>
      <c r="R181" s="18">
        <v>-9022.75</v>
      </c>
      <c r="S181" s="18">
        <v>3110.15</v>
      </c>
      <c r="T181" s="18">
        <v>46750.651700000002</v>
      </c>
      <c r="U181" s="18">
        <v>65124.743999999999</v>
      </c>
      <c r="V181" s="18">
        <v>55356.032399999996</v>
      </c>
      <c r="W181" s="18">
        <v>-8605.3806999999906</v>
      </c>
      <c r="X181" s="18">
        <v>-6023.76648999999</v>
      </c>
      <c r="Y181" s="18">
        <v>0.90800000000000003</v>
      </c>
      <c r="Z181" s="18">
        <v>11333</v>
      </c>
      <c r="AA181" s="18">
        <v>59133.267551999998</v>
      </c>
      <c r="AB181" s="18">
        <v>59854.666680663999</v>
      </c>
      <c r="AC181" s="18">
        <v>5281.44945563081</v>
      </c>
      <c r="AD181" s="18">
        <v>-1308.7813187627601</v>
      </c>
      <c r="AE181" s="18">
        <v>-14832419</v>
      </c>
      <c r="AF181" s="18"/>
      <c r="AG181" s="18"/>
    </row>
    <row r="182" spans="1:33">
      <c r="A182" s="18" t="s">
        <v>794</v>
      </c>
      <c r="B182" s="18" t="s">
        <v>832</v>
      </c>
      <c r="C182" s="18" t="s">
        <v>512</v>
      </c>
      <c r="D182" s="18">
        <v>94052.421000000002</v>
      </c>
      <c r="E182" s="18">
        <v>6729</v>
      </c>
      <c r="F182" s="18">
        <v>100781.421</v>
      </c>
      <c r="G182" s="18">
        <v>45940</v>
      </c>
      <c r="H182" s="18">
        <v>22334</v>
      </c>
      <c r="I182" s="18">
        <v>8829</v>
      </c>
      <c r="J182" s="18">
        <v>0</v>
      </c>
      <c r="K182" s="18">
        <v>3792</v>
      </c>
      <c r="L182" s="18">
        <v>3595</v>
      </c>
      <c r="M182" s="18">
        <v>6381</v>
      </c>
      <c r="N182" s="18">
        <v>6729</v>
      </c>
      <c r="O182" s="18">
        <v>39</v>
      </c>
      <c r="P182" s="18">
        <v>66397.081999999995</v>
      </c>
      <c r="Q182" s="18">
        <v>29711.75</v>
      </c>
      <c r="R182" s="18">
        <v>-8512.75</v>
      </c>
      <c r="S182" s="18">
        <v>4634.88</v>
      </c>
      <c r="T182" s="18">
        <v>92230.962</v>
      </c>
      <c r="U182" s="18">
        <v>100781.421</v>
      </c>
      <c r="V182" s="18">
        <v>85664.207850000006</v>
      </c>
      <c r="W182" s="18">
        <v>6566.7541499999897</v>
      </c>
      <c r="X182" s="18">
        <v>4596.7279049999997</v>
      </c>
      <c r="Y182" s="18">
        <v>1.046</v>
      </c>
      <c r="Z182" s="18">
        <v>12790</v>
      </c>
      <c r="AA182" s="18">
        <v>105417.366366</v>
      </c>
      <c r="AB182" s="18">
        <v>106703.41057412</v>
      </c>
      <c r="AC182" s="18">
        <v>8342.7217024331894</v>
      </c>
      <c r="AD182" s="18">
        <v>1752.49092803961</v>
      </c>
      <c r="AE182" s="18">
        <v>22414359</v>
      </c>
      <c r="AF182" s="18"/>
      <c r="AG182" s="18"/>
    </row>
    <row r="183" spans="1:33">
      <c r="A183" s="18" t="s">
        <v>794</v>
      </c>
      <c r="B183" s="18" t="s">
        <v>833</v>
      </c>
      <c r="C183" s="18" t="s">
        <v>513</v>
      </c>
      <c r="D183" s="18">
        <v>96991.051000000007</v>
      </c>
      <c r="E183" s="18">
        <v>8602</v>
      </c>
      <c r="F183" s="18">
        <v>105593.05100000001</v>
      </c>
      <c r="G183" s="18">
        <v>52154</v>
      </c>
      <c r="H183" s="18">
        <v>22742</v>
      </c>
      <c r="I183" s="18">
        <v>2222</v>
      </c>
      <c r="J183" s="18">
        <v>0</v>
      </c>
      <c r="K183" s="18">
        <v>4760</v>
      </c>
      <c r="L183" s="18">
        <v>383</v>
      </c>
      <c r="M183" s="18">
        <v>15080</v>
      </c>
      <c r="N183" s="18">
        <v>8602</v>
      </c>
      <c r="O183" s="18">
        <v>822</v>
      </c>
      <c r="P183" s="18">
        <v>75378.176200000002</v>
      </c>
      <c r="Q183" s="18">
        <v>25265.4</v>
      </c>
      <c r="R183" s="18">
        <v>-13842.25</v>
      </c>
      <c r="S183" s="18">
        <v>4748.1000000000004</v>
      </c>
      <c r="T183" s="18">
        <v>91549.426200000002</v>
      </c>
      <c r="U183" s="18">
        <v>105593.05100000001</v>
      </c>
      <c r="V183" s="18">
        <v>89754.093349999996</v>
      </c>
      <c r="W183" s="18">
        <v>1795.33284999999</v>
      </c>
      <c r="X183" s="18">
        <v>1256.7329949999901</v>
      </c>
      <c r="Y183" s="18">
        <v>1.012</v>
      </c>
      <c r="Z183" s="18">
        <v>16118</v>
      </c>
      <c r="AA183" s="18">
        <v>106860.167612</v>
      </c>
      <c r="AB183" s="18">
        <v>108163.813342999</v>
      </c>
      <c r="AC183" s="18">
        <v>6710.7465779252398</v>
      </c>
      <c r="AD183" s="18">
        <v>120.51580353166401</v>
      </c>
      <c r="AE183" s="18">
        <v>1942474</v>
      </c>
      <c r="AF183" s="18"/>
      <c r="AG183" s="18"/>
    </row>
    <row r="184" spans="1:33">
      <c r="A184" s="18" t="s">
        <v>794</v>
      </c>
      <c r="B184" s="18" t="s">
        <v>834</v>
      </c>
      <c r="C184" s="18" t="s">
        <v>514</v>
      </c>
      <c r="D184" s="18">
        <v>73696.221000000005</v>
      </c>
      <c r="E184" s="18">
        <v>6453</v>
      </c>
      <c r="F184" s="18">
        <v>80149.221000000005</v>
      </c>
      <c r="G184" s="18">
        <v>44151</v>
      </c>
      <c r="H184" s="18">
        <v>1514</v>
      </c>
      <c r="I184" s="18">
        <v>12471</v>
      </c>
      <c r="J184" s="18">
        <v>0</v>
      </c>
      <c r="K184" s="18">
        <v>2512</v>
      </c>
      <c r="L184" s="18">
        <v>11706</v>
      </c>
      <c r="M184" s="18">
        <v>6903</v>
      </c>
      <c r="N184" s="18">
        <v>6453</v>
      </c>
      <c r="O184" s="18">
        <v>0</v>
      </c>
      <c r="P184" s="18">
        <v>63811.440300000002</v>
      </c>
      <c r="Q184" s="18">
        <v>14022.45</v>
      </c>
      <c r="R184" s="18">
        <v>-15817.65</v>
      </c>
      <c r="S184" s="18">
        <v>4311.54</v>
      </c>
      <c r="T184" s="18">
        <v>66327.780299999999</v>
      </c>
      <c r="U184" s="18">
        <v>80149.221000000005</v>
      </c>
      <c r="V184" s="18">
        <v>68126.837849999996</v>
      </c>
      <c r="W184" s="18">
        <v>-1799.05755</v>
      </c>
      <c r="X184" s="18">
        <v>-1259.340285</v>
      </c>
      <c r="Y184" s="18">
        <v>0.98399999999999999</v>
      </c>
      <c r="Z184" s="18">
        <v>11843</v>
      </c>
      <c r="AA184" s="18">
        <v>78866.833463999996</v>
      </c>
      <c r="AB184" s="18">
        <v>79828.973174804705</v>
      </c>
      <c r="AC184" s="18">
        <v>6740.60400023683</v>
      </c>
      <c r="AD184" s="18">
        <v>150.37322584325</v>
      </c>
      <c r="AE184" s="18">
        <v>1780870</v>
      </c>
      <c r="AF184" s="18"/>
      <c r="AG184" s="18"/>
    </row>
    <row r="185" spans="1:33">
      <c r="A185" s="18" t="s">
        <v>794</v>
      </c>
      <c r="B185" s="18" t="s">
        <v>835</v>
      </c>
      <c r="C185" s="18" t="s">
        <v>515</v>
      </c>
      <c r="D185" s="18">
        <v>362363.17200000002</v>
      </c>
      <c r="E185" s="18">
        <v>31414</v>
      </c>
      <c r="F185" s="18">
        <v>393777.17200000002</v>
      </c>
      <c r="G185" s="18">
        <v>233814</v>
      </c>
      <c r="H185" s="18">
        <v>67785</v>
      </c>
      <c r="I185" s="18">
        <v>8067</v>
      </c>
      <c r="J185" s="18">
        <v>0</v>
      </c>
      <c r="K185" s="18">
        <v>14475</v>
      </c>
      <c r="L185" s="18">
        <v>5636</v>
      </c>
      <c r="M185" s="18">
        <v>60508</v>
      </c>
      <c r="N185" s="18">
        <v>31414</v>
      </c>
      <c r="O185" s="18">
        <v>10</v>
      </c>
      <c r="P185" s="18">
        <v>337931.37420000002</v>
      </c>
      <c r="Q185" s="18">
        <v>76777.95</v>
      </c>
      <c r="R185" s="18">
        <v>-56230.9</v>
      </c>
      <c r="S185" s="18">
        <v>16415.54</v>
      </c>
      <c r="T185" s="18">
        <v>374893.96419999999</v>
      </c>
      <c r="U185" s="18">
        <v>393777.17200000002</v>
      </c>
      <c r="V185" s="18">
        <v>334710.59620000003</v>
      </c>
      <c r="W185" s="18">
        <v>40183.368000000002</v>
      </c>
      <c r="X185" s="18">
        <v>28128.357599999999</v>
      </c>
      <c r="Y185" s="18">
        <v>1.071</v>
      </c>
      <c r="Z185" s="18">
        <v>58908</v>
      </c>
      <c r="AA185" s="18">
        <v>421735.35121200001</v>
      </c>
      <c r="AB185" s="18">
        <v>426880.331820819</v>
      </c>
      <c r="AC185" s="18">
        <v>7246.5595813950404</v>
      </c>
      <c r="AD185" s="18">
        <v>656.32880700146404</v>
      </c>
      <c r="AE185" s="18">
        <v>38663017</v>
      </c>
      <c r="AF185" s="18"/>
      <c r="AG185" s="18"/>
    </row>
    <row r="186" spans="1:33">
      <c r="A186" s="18" t="s">
        <v>794</v>
      </c>
      <c r="B186" s="18" t="s">
        <v>836</v>
      </c>
      <c r="C186" s="18" t="s">
        <v>516</v>
      </c>
      <c r="D186" s="18">
        <v>93190.880999999994</v>
      </c>
      <c r="E186" s="18">
        <v>4260</v>
      </c>
      <c r="F186" s="18">
        <v>97450.880999999994</v>
      </c>
      <c r="G186" s="18">
        <v>59195</v>
      </c>
      <c r="H186" s="18">
        <v>1707</v>
      </c>
      <c r="I186" s="18">
        <v>0</v>
      </c>
      <c r="J186" s="18">
        <v>0</v>
      </c>
      <c r="K186" s="18">
        <v>5909</v>
      </c>
      <c r="L186" s="18">
        <v>228</v>
      </c>
      <c r="M186" s="18">
        <v>18609</v>
      </c>
      <c r="N186" s="18">
        <v>4260</v>
      </c>
      <c r="O186" s="18">
        <v>0</v>
      </c>
      <c r="P186" s="18">
        <v>85554.533500000005</v>
      </c>
      <c r="Q186" s="18">
        <v>6473.6</v>
      </c>
      <c r="R186" s="18">
        <v>-16011.45</v>
      </c>
      <c r="S186" s="18">
        <v>457.47</v>
      </c>
      <c r="T186" s="18">
        <v>76474.1535</v>
      </c>
      <c r="U186" s="18">
        <v>97450.880999999994</v>
      </c>
      <c r="V186" s="18">
        <v>82833.248850000004</v>
      </c>
      <c r="W186" s="18">
        <v>-6359.0953499999696</v>
      </c>
      <c r="X186" s="18">
        <v>-4451.3667449999803</v>
      </c>
      <c r="Y186" s="18">
        <v>0.95399999999999996</v>
      </c>
      <c r="Z186" s="18">
        <v>9063</v>
      </c>
      <c r="AA186" s="18">
        <v>92968.140474</v>
      </c>
      <c r="AB186" s="18">
        <v>94102.309754810994</v>
      </c>
      <c r="AC186" s="18">
        <v>10383.130282998</v>
      </c>
      <c r="AD186" s="18">
        <v>3792.8995086044401</v>
      </c>
      <c r="AE186" s="18">
        <v>34375048</v>
      </c>
      <c r="AF186" s="18"/>
      <c r="AG186" s="18"/>
    </row>
    <row r="187" spans="1:33">
      <c r="A187" s="18" t="s">
        <v>794</v>
      </c>
      <c r="B187" s="18" t="s">
        <v>837</v>
      </c>
      <c r="C187" s="18" t="s">
        <v>517</v>
      </c>
      <c r="D187" s="18">
        <v>487219.05900000001</v>
      </c>
      <c r="E187" s="18">
        <v>26040</v>
      </c>
      <c r="F187" s="18">
        <v>513259.05900000001</v>
      </c>
      <c r="G187" s="18">
        <v>267712</v>
      </c>
      <c r="H187" s="18">
        <v>59377</v>
      </c>
      <c r="I187" s="18">
        <v>11569</v>
      </c>
      <c r="J187" s="18">
        <v>0</v>
      </c>
      <c r="K187" s="18">
        <v>18823</v>
      </c>
      <c r="L187" s="18">
        <v>705</v>
      </c>
      <c r="M187" s="18">
        <v>55862</v>
      </c>
      <c r="N187" s="18">
        <v>26040</v>
      </c>
      <c r="O187" s="18">
        <v>758</v>
      </c>
      <c r="P187" s="18">
        <v>386924.15360000002</v>
      </c>
      <c r="Q187" s="18">
        <v>76303.649999999994</v>
      </c>
      <c r="R187" s="18">
        <v>-48726.25</v>
      </c>
      <c r="S187" s="18">
        <v>12637.46</v>
      </c>
      <c r="T187" s="18">
        <v>427139.01360000001</v>
      </c>
      <c r="U187" s="18">
        <v>513259.05900000001</v>
      </c>
      <c r="V187" s="18">
        <v>436270.20014999999</v>
      </c>
      <c r="W187" s="18">
        <v>-9131.1865499999803</v>
      </c>
      <c r="X187" s="18">
        <v>-6391.8305849999897</v>
      </c>
      <c r="Y187" s="18">
        <v>0.98799999999999999</v>
      </c>
      <c r="Z187" s="18">
        <v>56977</v>
      </c>
      <c r="AA187" s="18">
        <v>507099.95029200002</v>
      </c>
      <c r="AB187" s="18">
        <v>513286.340414354</v>
      </c>
      <c r="AC187" s="18">
        <v>9008.6585888051995</v>
      </c>
      <c r="AD187" s="18">
        <v>2418.4278144116302</v>
      </c>
      <c r="AE187" s="18">
        <v>137794762</v>
      </c>
      <c r="AF187" s="18"/>
      <c r="AG187" s="18"/>
    </row>
    <row r="188" spans="1:33">
      <c r="A188" s="18" t="s">
        <v>794</v>
      </c>
      <c r="B188" s="18" t="s">
        <v>838</v>
      </c>
      <c r="C188" s="18" t="s">
        <v>518</v>
      </c>
      <c r="D188" s="18">
        <v>156936.182</v>
      </c>
      <c r="E188" s="18">
        <v>12962</v>
      </c>
      <c r="F188" s="18">
        <v>169898.182</v>
      </c>
      <c r="G188" s="18">
        <v>90377</v>
      </c>
      <c r="H188" s="18">
        <v>18118</v>
      </c>
      <c r="I188" s="18">
        <v>3486</v>
      </c>
      <c r="J188" s="18">
        <v>0</v>
      </c>
      <c r="K188" s="18">
        <v>7737</v>
      </c>
      <c r="L188" s="18">
        <v>993</v>
      </c>
      <c r="M188" s="18">
        <v>9656</v>
      </c>
      <c r="N188" s="18">
        <v>12962</v>
      </c>
      <c r="O188" s="18">
        <v>665</v>
      </c>
      <c r="P188" s="18">
        <v>130621.8781</v>
      </c>
      <c r="Q188" s="18">
        <v>24939.85</v>
      </c>
      <c r="R188" s="18">
        <v>-9616.9</v>
      </c>
      <c r="S188" s="18">
        <v>9376.18</v>
      </c>
      <c r="T188" s="18">
        <v>155321.00810000001</v>
      </c>
      <c r="U188" s="18">
        <v>169898.182</v>
      </c>
      <c r="V188" s="18">
        <v>144413.4547</v>
      </c>
      <c r="W188" s="18">
        <v>10907.553400000001</v>
      </c>
      <c r="X188" s="18">
        <v>7635.2873799999998</v>
      </c>
      <c r="Y188" s="18">
        <v>1.0449999999999999</v>
      </c>
      <c r="Z188" s="18">
        <v>25040</v>
      </c>
      <c r="AA188" s="18">
        <v>177543.60019</v>
      </c>
      <c r="AB188" s="18">
        <v>179709.55184089299</v>
      </c>
      <c r="AC188" s="18">
        <v>7176.89903517942</v>
      </c>
      <c r="AD188" s="18">
        <v>586.668260785847</v>
      </c>
      <c r="AE188" s="18">
        <v>14690173</v>
      </c>
      <c r="AF188" s="18"/>
      <c r="AG188" s="18"/>
    </row>
    <row r="189" spans="1:33">
      <c r="A189" s="18" t="s">
        <v>794</v>
      </c>
      <c r="B189" s="18" t="s">
        <v>839</v>
      </c>
      <c r="C189" s="18" t="s">
        <v>519</v>
      </c>
      <c r="D189" s="18">
        <v>136239.386</v>
      </c>
      <c r="E189" s="18">
        <v>5676</v>
      </c>
      <c r="F189" s="18">
        <v>141915.386</v>
      </c>
      <c r="G189" s="18">
        <v>73361</v>
      </c>
      <c r="H189" s="18">
        <v>9193</v>
      </c>
      <c r="I189" s="18">
        <v>1690</v>
      </c>
      <c r="J189" s="18">
        <v>0</v>
      </c>
      <c r="K189" s="18">
        <v>6572</v>
      </c>
      <c r="L189" s="18">
        <v>398</v>
      </c>
      <c r="M189" s="18">
        <v>16206</v>
      </c>
      <c r="N189" s="18">
        <v>5676</v>
      </c>
      <c r="O189" s="18">
        <v>237</v>
      </c>
      <c r="P189" s="18">
        <v>106028.65330000001</v>
      </c>
      <c r="Q189" s="18">
        <v>14836.75</v>
      </c>
      <c r="R189" s="18">
        <v>-14314.85</v>
      </c>
      <c r="S189" s="18">
        <v>2069.58</v>
      </c>
      <c r="T189" s="18">
        <v>108620.1333</v>
      </c>
      <c r="U189" s="18">
        <v>141915.386</v>
      </c>
      <c r="V189" s="18">
        <v>120628.0781</v>
      </c>
      <c r="W189" s="18">
        <v>-12007.944799999999</v>
      </c>
      <c r="X189" s="18">
        <v>-8405.5613599999997</v>
      </c>
      <c r="Y189" s="18">
        <v>0.94099999999999995</v>
      </c>
      <c r="Z189" s="18">
        <v>16071</v>
      </c>
      <c r="AA189" s="18">
        <v>133542.378226</v>
      </c>
      <c r="AB189" s="18">
        <v>135171.534862867</v>
      </c>
      <c r="AC189" s="18">
        <v>8410.8975709580409</v>
      </c>
      <c r="AD189" s="18">
        <v>1820.6667965644699</v>
      </c>
      <c r="AE189" s="18">
        <v>29259936</v>
      </c>
      <c r="AF189" s="18"/>
      <c r="AG189" s="18"/>
    </row>
    <row r="190" spans="1:33">
      <c r="A190" s="18" t="s">
        <v>794</v>
      </c>
      <c r="B190" s="18" t="s">
        <v>840</v>
      </c>
      <c r="C190" s="18" t="s">
        <v>520</v>
      </c>
      <c r="D190" s="18">
        <v>61675.784</v>
      </c>
      <c r="E190" s="18">
        <v>7005</v>
      </c>
      <c r="F190" s="18">
        <v>68680.784</v>
      </c>
      <c r="G190" s="18">
        <v>35290</v>
      </c>
      <c r="H190" s="18">
        <v>15868</v>
      </c>
      <c r="I190" s="18">
        <v>2626</v>
      </c>
      <c r="J190" s="18">
        <v>0</v>
      </c>
      <c r="K190" s="18">
        <v>4608</v>
      </c>
      <c r="L190" s="18">
        <v>1016</v>
      </c>
      <c r="M190" s="18">
        <v>9226</v>
      </c>
      <c r="N190" s="18">
        <v>7005</v>
      </c>
      <c r="O190" s="18">
        <v>984</v>
      </c>
      <c r="P190" s="18">
        <v>51004.637000000002</v>
      </c>
      <c r="Q190" s="18">
        <v>19636.7</v>
      </c>
      <c r="R190" s="18">
        <v>-9542.1</v>
      </c>
      <c r="S190" s="18">
        <v>4385.83</v>
      </c>
      <c r="T190" s="18">
        <v>65485.067000000003</v>
      </c>
      <c r="U190" s="18">
        <v>68680.784</v>
      </c>
      <c r="V190" s="18">
        <v>58378.666400000002</v>
      </c>
      <c r="W190" s="18">
        <v>7106.4006000000099</v>
      </c>
      <c r="X190" s="18">
        <v>4974.4804200000099</v>
      </c>
      <c r="Y190" s="18">
        <v>1.0720000000000001</v>
      </c>
      <c r="Z190" s="18">
        <v>12382</v>
      </c>
      <c r="AA190" s="18">
        <v>73625.800447999995</v>
      </c>
      <c r="AB190" s="18">
        <v>74524.001925597593</v>
      </c>
      <c r="AC190" s="18">
        <v>6018.7370316263596</v>
      </c>
      <c r="AD190" s="18">
        <v>-571.49374276721903</v>
      </c>
      <c r="AE190" s="18">
        <v>-7076236</v>
      </c>
      <c r="AF190" s="18"/>
      <c r="AG190" s="18"/>
    </row>
    <row r="191" spans="1:33">
      <c r="A191" s="18" t="s">
        <v>794</v>
      </c>
      <c r="B191" s="18" t="s">
        <v>841</v>
      </c>
      <c r="C191" s="18" t="s">
        <v>521</v>
      </c>
      <c r="D191" s="18">
        <v>283019.27899999998</v>
      </c>
      <c r="E191" s="18">
        <v>15812</v>
      </c>
      <c r="F191" s="18">
        <v>298831.27899999998</v>
      </c>
      <c r="G191" s="18">
        <v>175766</v>
      </c>
      <c r="H191" s="18">
        <v>28971</v>
      </c>
      <c r="I191" s="18">
        <v>7631</v>
      </c>
      <c r="J191" s="18">
        <v>0</v>
      </c>
      <c r="K191" s="18">
        <v>9492</v>
      </c>
      <c r="L191" s="18">
        <v>101</v>
      </c>
      <c r="M191" s="18">
        <v>16063</v>
      </c>
      <c r="N191" s="18">
        <v>15812</v>
      </c>
      <c r="O191" s="18">
        <v>230</v>
      </c>
      <c r="P191" s="18">
        <v>254034.5998</v>
      </c>
      <c r="Q191" s="18">
        <v>39179.9</v>
      </c>
      <c r="R191" s="18">
        <v>-13934.9</v>
      </c>
      <c r="S191" s="18">
        <v>10709.49</v>
      </c>
      <c r="T191" s="18">
        <v>289989.08980000002</v>
      </c>
      <c r="U191" s="18">
        <v>298831.27899999998</v>
      </c>
      <c r="V191" s="18">
        <v>254006.58715000001</v>
      </c>
      <c r="W191" s="18">
        <v>35982.502650000002</v>
      </c>
      <c r="X191" s="18">
        <v>25187.751854999999</v>
      </c>
      <c r="Y191" s="18">
        <v>1.0840000000000001</v>
      </c>
      <c r="Z191" s="18">
        <v>40078</v>
      </c>
      <c r="AA191" s="18">
        <v>323933.10643599997</v>
      </c>
      <c r="AB191" s="18">
        <v>327884.94387712999</v>
      </c>
      <c r="AC191" s="18">
        <v>8181.1703148143597</v>
      </c>
      <c r="AD191" s="18">
        <v>1590.9395404207901</v>
      </c>
      <c r="AE191" s="18">
        <v>63761675</v>
      </c>
      <c r="AF191" s="18"/>
      <c r="AG191" s="18"/>
    </row>
    <row r="192" spans="1:33">
      <c r="A192" s="18" t="s">
        <v>794</v>
      </c>
      <c r="B192" s="18" t="s">
        <v>842</v>
      </c>
      <c r="C192" s="18" t="s">
        <v>522</v>
      </c>
      <c r="D192" s="18">
        <v>114258.77800000001</v>
      </c>
      <c r="E192" s="18">
        <v>3836</v>
      </c>
      <c r="F192" s="18">
        <v>118094.77800000001</v>
      </c>
      <c r="G192" s="18">
        <v>72762</v>
      </c>
      <c r="H192" s="18">
        <v>4414</v>
      </c>
      <c r="I192" s="18">
        <v>1868</v>
      </c>
      <c r="J192" s="18">
        <v>0</v>
      </c>
      <c r="K192" s="18">
        <v>5375</v>
      </c>
      <c r="L192" s="18">
        <v>1140</v>
      </c>
      <c r="M192" s="18">
        <v>12973</v>
      </c>
      <c r="N192" s="18">
        <v>3836</v>
      </c>
      <c r="O192" s="18">
        <v>2445</v>
      </c>
      <c r="P192" s="18">
        <v>105162.9186</v>
      </c>
      <c r="Q192" s="18">
        <v>9908.4500000000007</v>
      </c>
      <c r="R192" s="18">
        <v>-14074.3</v>
      </c>
      <c r="S192" s="18">
        <v>1055.19</v>
      </c>
      <c r="T192" s="18">
        <v>102052.2586</v>
      </c>
      <c r="U192" s="18">
        <v>118094.77800000001</v>
      </c>
      <c r="V192" s="18">
        <v>100380.5613</v>
      </c>
      <c r="W192" s="18">
        <v>1671.6973</v>
      </c>
      <c r="X192" s="18">
        <v>1170.1881100000001</v>
      </c>
      <c r="Y192" s="18">
        <v>1.01</v>
      </c>
      <c r="Z192" s="18">
        <v>11985</v>
      </c>
      <c r="AA192" s="18">
        <v>119275.72577999999</v>
      </c>
      <c r="AB192" s="18">
        <v>120730.835707298</v>
      </c>
      <c r="AC192" s="18">
        <v>10073.494844163301</v>
      </c>
      <c r="AD192" s="18">
        <v>3483.2640697697602</v>
      </c>
      <c r="AE192" s="18">
        <v>41746920</v>
      </c>
      <c r="AF192" s="18"/>
      <c r="AG192" s="18"/>
    </row>
    <row r="193" spans="1:33">
      <c r="A193" s="18" t="s">
        <v>794</v>
      </c>
      <c r="B193" s="18" t="s">
        <v>843</v>
      </c>
      <c r="C193" s="18" t="s">
        <v>523</v>
      </c>
      <c r="D193" s="18">
        <v>71092.793999999994</v>
      </c>
      <c r="E193" s="18">
        <v>4137</v>
      </c>
      <c r="F193" s="18">
        <v>75229.793999999994</v>
      </c>
      <c r="G193" s="18">
        <v>49746</v>
      </c>
      <c r="H193" s="18">
        <v>9659</v>
      </c>
      <c r="I193" s="18">
        <v>1862</v>
      </c>
      <c r="J193" s="18">
        <v>0</v>
      </c>
      <c r="K193" s="18">
        <v>4570</v>
      </c>
      <c r="L193" s="18">
        <v>670</v>
      </c>
      <c r="M193" s="18">
        <v>3687</v>
      </c>
      <c r="N193" s="18">
        <v>4137</v>
      </c>
      <c r="O193" s="18">
        <v>439</v>
      </c>
      <c r="P193" s="18">
        <v>71897.893800000005</v>
      </c>
      <c r="Q193" s="18">
        <v>13677.35</v>
      </c>
      <c r="R193" s="18">
        <v>-4076.6</v>
      </c>
      <c r="S193" s="18">
        <v>2889.66</v>
      </c>
      <c r="T193" s="18">
        <v>84388.303799999994</v>
      </c>
      <c r="U193" s="18">
        <v>75229.793999999994</v>
      </c>
      <c r="V193" s="18">
        <v>63945.3249</v>
      </c>
      <c r="W193" s="18">
        <v>20442.978899999998</v>
      </c>
      <c r="X193" s="18">
        <v>14310.085230000001</v>
      </c>
      <c r="Y193" s="18">
        <v>1.19</v>
      </c>
      <c r="Z193" s="18">
        <v>12772</v>
      </c>
      <c r="AA193" s="18">
        <v>89523.454859999998</v>
      </c>
      <c r="AB193" s="18">
        <v>90615.600533739504</v>
      </c>
      <c r="AC193" s="18">
        <v>7094.8638062746204</v>
      </c>
      <c r="AD193" s="18">
        <v>504.63303188104499</v>
      </c>
      <c r="AE193" s="18">
        <v>6445173</v>
      </c>
      <c r="AF193" s="18"/>
      <c r="AG193" s="18"/>
    </row>
    <row r="194" spans="1:33">
      <c r="A194" s="18" t="s">
        <v>844</v>
      </c>
      <c r="B194" s="18" t="s">
        <v>845</v>
      </c>
      <c r="C194" s="18" t="s">
        <v>525</v>
      </c>
      <c r="D194" s="18">
        <v>166510.51300000001</v>
      </c>
      <c r="E194" s="18">
        <v>11343</v>
      </c>
      <c r="F194" s="18">
        <v>177853.51300000001</v>
      </c>
      <c r="G194" s="18">
        <v>92238</v>
      </c>
      <c r="H194" s="18">
        <v>15707</v>
      </c>
      <c r="I194" s="18">
        <v>13272</v>
      </c>
      <c r="J194" s="18">
        <v>0</v>
      </c>
      <c r="K194" s="18">
        <v>5358</v>
      </c>
      <c r="L194" s="18">
        <v>1562</v>
      </c>
      <c r="M194" s="18">
        <v>31208</v>
      </c>
      <c r="N194" s="18">
        <v>11343</v>
      </c>
      <c r="O194" s="18">
        <v>9</v>
      </c>
      <c r="P194" s="18">
        <v>133311.5814</v>
      </c>
      <c r="Q194" s="18">
        <v>29186.45</v>
      </c>
      <c r="R194" s="18">
        <v>-27862.15</v>
      </c>
      <c r="S194" s="18">
        <v>4336.1899999999996</v>
      </c>
      <c r="T194" s="18">
        <v>138972.07139999999</v>
      </c>
      <c r="U194" s="18">
        <v>177853.51300000001</v>
      </c>
      <c r="V194" s="18">
        <v>151175.48605000001</v>
      </c>
      <c r="W194" s="18">
        <v>-12203.414650000001</v>
      </c>
      <c r="X194" s="18">
        <v>-8542.3902549999893</v>
      </c>
      <c r="Y194" s="18">
        <v>0.95199999999999996</v>
      </c>
      <c r="Z194" s="18">
        <v>25631</v>
      </c>
      <c r="AA194" s="18">
        <v>169316.54437600001</v>
      </c>
      <c r="AB194" s="18">
        <v>171382.12966559801</v>
      </c>
      <c r="AC194" s="18">
        <v>6686.5174852950604</v>
      </c>
      <c r="AD194" s="18">
        <v>96.286710901478699</v>
      </c>
      <c r="AE194" s="18">
        <v>2467925</v>
      </c>
      <c r="AF194" s="18"/>
      <c r="AG194" s="18"/>
    </row>
    <row r="195" spans="1:33">
      <c r="A195" s="18" t="s">
        <v>844</v>
      </c>
      <c r="B195" s="18" t="s">
        <v>846</v>
      </c>
      <c r="C195" s="18" t="s">
        <v>526</v>
      </c>
      <c r="D195" s="18">
        <v>58075.71</v>
      </c>
      <c r="E195" s="18">
        <v>4973</v>
      </c>
      <c r="F195" s="18">
        <v>63048.71</v>
      </c>
      <c r="G195" s="18">
        <v>19631</v>
      </c>
      <c r="H195" s="18">
        <v>21038</v>
      </c>
      <c r="I195" s="18">
        <v>3223</v>
      </c>
      <c r="J195" s="18">
        <v>0</v>
      </c>
      <c r="K195" s="18">
        <v>2871</v>
      </c>
      <c r="L195" s="18">
        <v>-24</v>
      </c>
      <c r="M195" s="18">
        <v>247</v>
      </c>
      <c r="N195" s="18">
        <v>4973</v>
      </c>
      <c r="O195" s="18">
        <v>71</v>
      </c>
      <c r="P195" s="18">
        <v>28372.684300000001</v>
      </c>
      <c r="Q195" s="18">
        <v>23062.2</v>
      </c>
      <c r="R195" s="18">
        <v>-249.9</v>
      </c>
      <c r="S195" s="18">
        <v>4185.0600000000004</v>
      </c>
      <c r="T195" s="18">
        <v>55370.044300000001</v>
      </c>
      <c r="U195" s="18">
        <v>63048.71</v>
      </c>
      <c r="V195" s="18">
        <v>53591.4035</v>
      </c>
      <c r="W195" s="18">
        <v>1778.6407999999999</v>
      </c>
      <c r="X195" s="18">
        <v>1245.04856</v>
      </c>
      <c r="Y195" s="18">
        <v>1.02</v>
      </c>
      <c r="Z195" s="18">
        <v>8467</v>
      </c>
      <c r="AA195" s="18">
        <v>64309.684200000003</v>
      </c>
      <c r="AB195" s="18">
        <v>65094.2332713961</v>
      </c>
      <c r="AC195" s="18">
        <v>7687.9925914014502</v>
      </c>
      <c r="AD195" s="18">
        <v>1097.7618170078699</v>
      </c>
      <c r="AE195" s="18">
        <v>9294749</v>
      </c>
      <c r="AF195" s="18"/>
      <c r="AG195" s="18"/>
    </row>
    <row r="196" spans="1:33">
      <c r="A196" s="18" t="s">
        <v>844</v>
      </c>
      <c r="B196" s="18" t="s">
        <v>847</v>
      </c>
      <c r="C196" s="18" t="s">
        <v>527</v>
      </c>
      <c r="D196" s="18">
        <v>59598.326000000001</v>
      </c>
      <c r="E196" s="18">
        <v>3594</v>
      </c>
      <c r="F196" s="18">
        <v>63192.326000000001</v>
      </c>
      <c r="G196" s="18">
        <v>43647</v>
      </c>
      <c r="H196" s="18">
        <v>5019</v>
      </c>
      <c r="I196" s="18">
        <v>841</v>
      </c>
      <c r="J196" s="18">
        <v>0</v>
      </c>
      <c r="K196" s="18">
        <v>3003</v>
      </c>
      <c r="L196" s="18">
        <v>15</v>
      </c>
      <c r="M196" s="18">
        <v>14769</v>
      </c>
      <c r="N196" s="18">
        <v>3594</v>
      </c>
      <c r="O196" s="18">
        <v>241</v>
      </c>
      <c r="P196" s="18">
        <v>63083.009100000003</v>
      </c>
      <c r="Q196" s="18">
        <v>7533.55</v>
      </c>
      <c r="R196" s="18">
        <v>-12771.25</v>
      </c>
      <c r="S196" s="18">
        <v>544.16999999999996</v>
      </c>
      <c r="T196" s="18">
        <v>58389.479099999997</v>
      </c>
      <c r="U196" s="18">
        <v>63192.326000000001</v>
      </c>
      <c r="V196" s="18">
        <v>53713.477099999996</v>
      </c>
      <c r="W196" s="18">
        <v>4676.0020000000004</v>
      </c>
      <c r="X196" s="18">
        <v>3273.2013999999999</v>
      </c>
      <c r="Y196" s="18">
        <v>1.052</v>
      </c>
      <c r="Z196" s="18">
        <v>9942</v>
      </c>
      <c r="AA196" s="18">
        <v>66478.326952000003</v>
      </c>
      <c r="AB196" s="18">
        <v>67289.332484478698</v>
      </c>
      <c r="AC196" s="18">
        <v>6768.1887431581899</v>
      </c>
      <c r="AD196" s="18">
        <v>177.95796876460801</v>
      </c>
      <c r="AE196" s="18">
        <v>1769258</v>
      </c>
      <c r="AF196" s="18"/>
      <c r="AG196" s="18"/>
    </row>
    <row r="197" spans="1:33">
      <c r="A197" s="18" t="s">
        <v>844</v>
      </c>
      <c r="B197" s="18" t="s">
        <v>848</v>
      </c>
      <c r="C197" s="18" t="s">
        <v>528</v>
      </c>
      <c r="D197" s="18">
        <v>68620.172999999995</v>
      </c>
      <c r="E197" s="18">
        <v>7195</v>
      </c>
      <c r="F197" s="18">
        <v>75815.172999999995</v>
      </c>
      <c r="G197" s="18">
        <v>50573</v>
      </c>
      <c r="H197" s="18">
        <v>5697</v>
      </c>
      <c r="I197" s="18">
        <v>1562</v>
      </c>
      <c r="J197" s="18">
        <v>0</v>
      </c>
      <c r="K197" s="18">
        <v>4048</v>
      </c>
      <c r="L197" s="18">
        <v>2</v>
      </c>
      <c r="M197" s="18">
        <v>20845</v>
      </c>
      <c r="N197" s="18">
        <v>7195</v>
      </c>
      <c r="O197" s="18">
        <v>-142</v>
      </c>
      <c r="P197" s="18">
        <v>73093.156900000002</v>
      </c>
      <c r="Q197" s="18">
        <v>9610.9500000000007</v>
      </c>
      <c r="R197" s="18">
        <v>-17599.25</v>
      </c>
      <c r="S197" s="18">
        <v>2572.1</v>
      </c>
      <c r="T197" s="18">
        <v>67676.956900000005</v>
      </c>
      <c r="U197" s="18">
        <v>75815.172999999995</v>
      </c>
      <c r="V197" s="18">
        <v>64442.89705</v>
      </c>
      <c r="W197" s="18">
        <v>3234.0598500000101</v>
      </c>
      <c r="X197" s="18">
        <v>2263.84189500001</v>
      </c>
      <c r="Y197" s="18">
        <v>1.03</v>
      </c>
      <c r="Z197" s="18">
        <v>11500</v>
      </c>
      <c r="AA197" s="18">
        <v>78089.628190000003</v>
      </c>
      <c r="AB197" s="18">
        <v>79042.286347853806</v>
      </c>
      <c r="AC197" s="18">
        <v>6873.24229111772</v>
      </c>
      <c r="AD197" s="18">
        <v>283.01151672414301</v>
      </c>
      <c r="AE197" s="18">
        <v>3254632</v>
      </c>
      <c r="AF197" s="18"/>
      <c r="AG197" s="18"/>
    </row>
    <row r="198" spans="1:33">
      <c r="A198" s="18" t="s">
        <v>844</v>
      </c>
      <c r="B198" s="18" t="s">
        <v>849</v>
      </c>
      <c r="C198" s="18" t="s">
        <v>529</v>
      </c>
      <c r="D198" s="18">
        <v>64947.32</v>
      </c>
      <c r="E198" s="18">
        <v>8499</v>
      </c>
      <c r="F198" s="18">
        <v>73446.320000000007</v>
      </c>
      <c r="G198" s="18">
        <v>41521</v>
      </c>
      <c r="H198" s="18">
        <v>4318</v>
      </c>
      <c r="I198" s="18">
        <v>1083</v>
      </c>
      <c r="J198" s="18">
        <v>0</v>
      </c>
      <c r="K198" s="18">
        <v>4362</v>
      </c>
      <c r="L198" s="18">
        <v>123</v>
      </c>
      <c r="M198" s="18">
        <v>24111</v>
      </c>
      <c r="N198" s="18">
        <v>8499</v>
      </c>
      <c r="O198" s="18">
        <v>0</v>
      </c>
      <c r="P198" s="18">
        <v>60010.301299999999</v>
      </c>
      <c r="Q198" s="18">
        <v>8298.5499999999993</v>
      </c>
      <c r="R198" s="18">
        <v>-20598.900000000001</v>
      </c>
      <c r="S198" s="18">
        <v>3125.28</v>
      </c>
      <c r="T198" s="18">
        <v>50835.231299999999</v>
      </c>
      <c r="U198" s="18">
        <v>73446.320000000007</v>
      </c>
      <c r="V198" s="18">
        <v>62429.372000000003</v>
      </c>
      <c r="W198" s="18">
        <v>-11594.1407</v>
      </c>
      <c r="X198" s="18">
        <v>-8115.8984899999996</v>
      </c>
      <c r="Y198" s="18">
        <v>0.88900000000000001</v>
      </c>
      <c r="Z198" s="18">
        <v>9010</v>
      </c>
      <c r="AA198" s="18">
        <v>65293.778480000001</v>
      </c>
      <c r="AB198" s="18">
        <v>66090.333056681106</v>
      </c>
      <c r="AC198" s="18">
        <v>7335.2200950811402</v>
      </c>
      <c r="AD198" s="18">
        <v>744.98932068756699</v>
      </c>
      <c r="AE198" s="18">
        <v>6712354</v>
      </c>
      <c r="AF198" s="18"/>
      <c r="AG198" s="18"/>
    </row>
    <row r="199" spans="1:33">
      <c r="A199" s="18" t="s">
        <v>844</v>
      </c>
      <c r="B199" s="18" t="s">
        <v>850</v>
      </c>
      <c r="C199" s="18" t="s">
        <v>530</v>
      </c>
      <c r="D199" s="18">
        <v>74331.857000000004</v>
      </c>
      <c r="E199" s="18">
        <v>7883</v>
      </c>
      <c r="F199" s="18">
        <v>82214.857000000004</v>
      </c>
      <c r="G199" s="18">
        <v>63068</v>
      </c>
      <c r="H199" s="18">
        <v>8540</v>
      </c>
      <c r="I199" s="18">
        <v>1146</v>
      </c>
      <c r="J199" s="18">
        <v>0</v>
      </c>
      <c r="K199" s="18">
        <v>4240</v>
      </c>
      <c r="L199" s="18">
        <v>33</v>
      </c>
      <c r="M199" s="18">
        <v>28617</v>
      </c>
      <c r="N199" s="18">
        <v>7883</v>
      </c>
      <c r="O199" s="18">
        <v>16</v>
      </c>
      <c r="P199" s="18">
        <v>91152.180399999997</v>
      </c>
      <c r="Q199" s="18">
        <v>11837.1</v>
      </c>
      <c r="R199" s="18">
        <v>-24366.1</v>
      </c>
      <c r="S199" s="18">
        <v>1835.66</v>
      </c>
      <c r="T199" s="18">
        <v>80458.840400000001</v>
      </c>
      <c r="U199" s="18">
        <v>82214.857000000004</v>
      </c>
      <c r="V199" s="18">
        <v>69882.628450000004</v>
      </c>
      <c r="W199" s="18">
        <v>10576.211950000001</v>
      </c>
      <c r="X199" s="18">
        <v>7403.3483650000098</v>
      </c>
      <c r="Y199" s="18">
        <v>1.0900000000000001</v>
      </c>
      <c r="Z199" s="18">
        <v>11476</v>
      </c>
      <c r="AA199" s="18">
        <v>89614.194130000003</v>
      </c>
      <c r="AB199" s="18">
        <v>90707.446781808205</v>
      </c>
      <c r="AC199" s="18">
        <v>7904.0995801505996</v>
      </c>
      <c r="AD199" s="18">
        <v>1313.86880575702</v>
      </c>
      <c r="AE199" s="18">
        <v>15077958</v>
      </c>
      <c r="AF199" s="18"/>
      <c r="AG199" s="18"/>
    </row>
    <row r="200" spans="1:33">
      <c r="A200" s="18" t="s">
        <v>844</v>
      </c>
      <c r="B200" s="18" t="s">
        <v>851</v>
      </c>
      <c r="C200" s="18" t="s">
        <v>531</v>
      </c>
      <c r="D200" s="18">
        <v>96433.656000000003</v>
      </c>
      <c r="E200" s="18">
        <v>7871</v>
      </c>
      <c r="F200" s="18">
        <v>104304.656</v>
      </c>
      <c r="G200" s="18">
        <v>74785</v>
      </c>
      <c r="H200" s="18">
        <v>12942</v>
      </c>
      <c r="I200" s="18">
        <v>2207</v>
      </c>
      <c r="J200" s="18">
        <v>0</v>
      </c>
      <c r="K200" s="18">
        <v>6780</v>
      </c>
      <c r="L200" s="18">
        <v>55</v>
      </c>
      <c r="M200" s="18">
        <v>26371</v>
      </c>
      <c r="N200" s="18">
        <v>7871</v>
      </c>
      <c r="O200" s="18">
        <v>15</v>
      </c>
      <c r="P200" s="18">
        <v>108086.7605</v>
      </c>
      <c r="Q200" s="18">
        <v>18639.650000000001</v>
      </c>
      <c r="R200" s="18">
        <v>-22474.85</v>
      </c>
      <c r="S200" s="18">
        <v>2207.2800000000002</v>
      </c>
      <c r="T200" s="18">
        <v>106458.84050000001</v>
      </c>
      <c r="U200" s="18">
        <v>104304.656</v>
      </c>
      <c r="V200" s="18">
        <v>88658.957599999994</v>
      </c>
      <c r="W200" s="18">
        <v>17799.882900000001</v>
      </c>
      <c r="X200" s="18">
        <v>12459.918030000001</v>
      </c>
      <c r="Y200" s="18">
        <v>1.119</v>
      </c>
      <c r="Z200" s="18">
        <v>17009</v>
      </c>
      <c r="AA200" s="18">
        <v>116716.910064</v>
      </c>
      <c r="AB200" s="18">
        <v>118140.80359646</v>
      </c>
      <c r="AC200" s="18">
        <v>6945.7818564560002</v>
      </c>
      <c r="AD200" s="18">
        <v>355.55108206242301</v>
      </c>
      <c r="AE200" s="18">
        <v>6047568</v>
      </c>
      <c r="AF200" s="18"/>
      <c r="AG200" s="18"/>
    </row>
    <row r="201" spans="1:33">
      <c r="A201" s="18" t="s">
        <v>844</v>
      </c>
      <c r="B201" s="18" t="s">
        <v>852</v>
      </c>
      <c r="C201" s="18" t="s">
        <v>532</v>
      </c>
      <c r="D201" s="18">
        <v>558511.36399999994</v>
      </c>
      <c r="E201" s="18">
        <v>45617</v>
      </c>
      <c r="F201" s="18">
        <v>604128.36399999994</v>
      </c>
      <c r="G201" s="18">
        <v>221747</v>
      </c>
      <c r="H201" s="18">
        <v>135742</v>
      </c>
      <c r="I201" s="18">
        <v>16793</v>
      </c>
      <c r="J201" s="18">
        <v>0</v>
      </c>
      <c r="K201" s="18">
        <v>7129</v>
      </c>
      <c r="L201" s="18">
        <v>359</v>
      </c>
      <c r="M201" s="18">
        <v>19244</v>
      </c>
      <c r="N201" s="18">
        <v>45617</v>
      </c>
      <c r="O201" s="18">
        <v>8381</v>
      </c>
      <c r="P201" s="18">
        <v>320490.93910000002</v>
      </c>
      <c r="Q201" s="18">
        <v>135714.4</v>
      </c>
      <c r="R201" s="18">
        <v>-23786.400000000001</v>
      </c>
      <c r="S201" s="18">
        <v>35502.97</v>
      </c>
      <c r="T201" s="18">
        <v>467921.90909999999</v>
      </c>
      <c r="U201" s="18">
        <v>604128.36399999994</v>
      </c>
      <c r="V201" s="18">
        <v>513509.10940000002</v>
      </c>
      <c r="W201" s="18">
        <v>-45587.200299999997</v>
      </c>
      <c r="X201" s="18">
        <v>-31911.040209999999</v>
      </c>
      <c r="Y201" s="18">
        <v>0.94699999999999995</v>
      </c>
      <c r="Z201" s="18">
        <v>97287</v>
      </c>
      <c r="AA201" s="18">
        <v>572109.56070799998</v>
      </c>
      <c r="AB201" s="18">
        <v>579089.03868513298</v>
      </c>
      <c r="AC201" s="18">
        <v>5952.3784132014898</v>
      </c>
      <c r="AD201" s="18">
        <v>-637.85236119209003</v>
      </c>
      <c r="AE201" s="18">
        <v>-62054743</v>
      </c>
      <c r="AF201" s="18"/>
      <c r="AG201" s="18"/>
    </row>
    <row r="202" spans="1:33">
      <c r="A202" s="18" t="s">
        <v>844</v>
      </c>
      <c r="B202" s="18" t="s">
        <v>853</v>
      </c>
      <c r="C202" s="18" t="s">
        <v>533</v>
      </c>
      <c r="D202" s="18">
        <v>71238.909</v>
      </c>
      <c r="E202" s="18">
        <v>5818</v>
      </c>
      <c r="F202" s="18">
        <v>77056.909</v>
      </c>
      <c r="G202" s="18">
        <v>49475</v>
      </c>
      <c r="H202" s="18">
        <v>17085</v>
      </c>
      <c r="I202" s="18">
        <v>1171</v>
      </c>
      <c r="J202" s="18">
        <v>0</v>
      </c>
      <c r="K202" s="18">
        <v>4482</v>
      </c>
      <c r="L202" s="18">
        <v>240</v>
      </c>
      <c r="M202" s="18">
        <v>18310</v>
      </c>
      <c r="N202" s="18">
        <v>5818</v>
      </c>
      <c r="O202" s="18">
        <v>0</v>
      </c>
      <c r="P202" s="18">
        <v>71506.217499999999</v>
      </c>
      <c r="Q202" s="18">
        <v>19327.3</v>
      </c>
      <c r="R202" s="18">
        <v>-15767.5</v>
      </c>
      <c r="S202" s="18">
        <v>1832.6</v>
      </c>
      <c r="T202" s="18">
        <v>76898.617499999993</v>
      </c>
      <c r="U202" s="18">
        <v>77056.909</v>
      </c>
      <c r="V202" s="18">
        <v>65498.372649999998</v>
      </c>
      <c r="W202" s="18">
        <v>11400.244849999999</v>
      </c>
      <c r="X202" s="18">
        <v>7980.1713950000103</v>
      </c>
      <c r="Y202" s="18">
        <v>1.1040000000000001</v>
      </c>
      <c r="Z202" s="18">
        <v>12093</v>
      </c>
      <c r="AA202" s="18">
        <v>85070.827535999997</v>
      </c>
      <c r="AB202" s="18">
        <v>86108.653169518904</v>
      </c>
      <c r="AC202" s="18">
        <v>7120.5369362043302</v>
      </c>
      <c r="AD202" s="18">
        <v>530.30616181074902</v>
      </c>
      <c r="AE202" s="18">
        <v>6412992</v>
      </c>
      <c r="AF202" s="18"/>
      <c r="AG202" s="18"/>
    </row>
    <row r="203" spans="1:33">
      <c r="A203" s="18" t="s">
        <v>844</v>
      </c>
      <c r="B203" s="18" t="s">
        <v>854</v>
      </c>
      <c r="C203" s="18" t="s">
        <v>534</v>
      </c>
      <c r="D203" s="18">
        <v>147581.89600000001</v>
      </c>
      <c r="E203" s="18">
        <v>9171</v>
      </c>
      <c r="F203" s="18">
        <v>156752.89600000001</v>
      </c>
      <c r="G203" s="18">
        <v>82704</v>
      </c>
      <c r="H203" s="18">
        <v>16610</v>
      </c>
      <c r="I203" s="18">
        <v>2408</v>
      </c>
      <c r="J203" s="18">
        <v>0</v>
      </c>
      <c r="K203" s="18">
        <v>7786</v>
      </c>
      <c r="L203" s="18">
        <v>46</v>
      </c>
      <c r="M203" s="18">
        <v>21898</v>
      </c>
      <c r="N203" s="18">
        <v>9171</v>
      </c>
      <c r="O203" s="18">
        <v>2</v>
      </c>
      <c r="P203" s="18">
        <v>119532.0912</v>
      </c>
      <c r="Q203" s="18">
        <v>22783.4</v>
      </c>
      <c r="R203" s="18">
        <v>-18654.099999999999</v>
      </c>
      <c r="S203" s="18">
        <v>4072.69</v>
      </c>
      <c r="T203" s="18">
        <v>127734.0812</v>
      </c>
      <c r="U203" s="18">
        <v>156752.89600000001</v>
      </c>
      <c r="V203" s="18">
        <v>133239.96160000001</v>
      </c>
      <c r="W203" s="18">
        <v>-5505.88040000002</v>
      </c>
      <c r="X203" s="18">
        <v>-3854.1162800000202</v>
      </c>
      <c r="Y203" s="18">
        <v>0.97499999999999998</v>
      </c>
      <c r="Z203" s="18">
        <v>23771</v>
      </c>
      <c r="AA203" s="18">
        <v>152834.0736</v>
      </c>
      <c r="AB203" s="18">
        <v>154698.580198223</v>
      </c>
      <c r="AC203" s="18">
        <v>6507.8701021506604</v>
      </c>
      <c r="AD203" s="18">
        <v>-82.360672242914902</v>
      </c>
      <c r="AE203" s="18">
        <v>-1957796</v>
      </c>
      <c r="AF203" s="18"/>
      <c r="AG203" s="18"/>
    </row>
    <row r="204" spans="1:33">
      <c r="A204" s="18" t="s">
        <v>844</v>
      </c>
      <c r="B204" s="18" t="s">
        <v>855</v>
      </c>
      <c r="C204" s="18" t="s">
        <v>535</v>
      </c>
      <c r="D204" s="18">
        <v>29171.026000000002</v>
      </c>
      <c r="E204" s="18">
        <v>1698</v>
      </c>
      <c r="F204" s="18">
        <v>30869.026000000002</v>
      </c>
      <c r="G204" s="18">
        <v>20367</v>
      </c>
      <c r="H204" s="18">
        <v>647</v>
      </c>
      <c r="I204" s="18">
        <v>45</v>
      </c>
      <c r="J204" s="18">
        <v>0</v>
      </c>
      <c r="K204" s="18">
        <v>2203</v>
      </c>
      <c r="L204" s="18">
        <v>96</v>
      </c>
      <c r="M204" s="18">
        <v>5699</v>
      </c>
      <c r="N204" s="18">
        <v>1698</v>
      </c>
      <c r="O204" s="18">
        <v>0</v>
      </c>
      <c r="P204" s="18">
        <v>29436.4251</v>
      </c>
      <c r="Q204" s="18">
        <v>2460.75</v>
      </c>
      <c r="R204" s="18">
        <v>-4925.75</v>
      </c>
      <c r="S204" s="18">
        <v>474.47</v>
      </c>
      <c r="T204" s="18">
        <v>27445.895100000002</v>
      </c>
      <c r="U204" s="18">
        <v>30869.026000000002</v>
      </c>
      <c r="V204" s="18">
        <v>26238.6721</v>
      </c>
      <c r="W204" s="18">
        <v>1207.223</v>
      </c>
      <c r="X204" s="18">
        <v>845.05610000000104</v>
      </c>
      <c r="Y204" s="18">
        <v>1.0269999999999999</v>
      </c>
      <c r="Z204" s="18">
        <v>3640</v>
      </c>
      <c r="AA204" s="18">
        <v>31702.489701999999</v>
      </c>
      <c r="AB204" s="18">
        <v>32089.245742961099</v>
      </c>
      <c r="AC204" s="18">
        <v>8815.7268524618303</v>
      </c>
      <c r="AD204" s="18">
        <v>2225.49607806825</v>
      </c>
      <c r="AE204" s="18">
        <v>8100806</v>
      </c>
      <c r="AF204" s="18"/>
      <c r="AG204" s="18"/>
    </row>
    <row r="205" spans="1:33">
      <c r="A205" s="18" t="s">
        <v>844</v>
      </c>
      <c r="B205" s="18" t="s">
        <v>856</v>
      </c>
      <c r="C205" s="18" t="s">
        <v>536</v>
      </c>
      <c r="D205" s="18">
        <v>8165.2280000000001</v>
      </c>
      <c r="E205" s="18">
        <v>1799</v>
      </c>
      <c r="F205" s="18">
        <v>9964.2279999999992</v>
      </c>
      <c r="G205" s="18">
        <v>11381</v>
      </c>
      <c r="H205" s="18">
        <v>4838</v>
      </c>
      <c r="I205" s="18">
        <v>0</v>
      </c>
      <c r="J205" s="18">
        <v>0</v>
      </c>
      <c r="K205" s="18">
        <v>1833</v>
      </c>
      <c r="L205" s="18">
        <v>0</v>
      </c>
      <c r="M205" s="18">
        <v>6066</v>
      </c>
      <c r="N205" s="18">
        <v>1799</v>
      </c>
      <c r="O205" s="18">
        <v>89</v>
      </c>
      <c r="P205" s="18">
        <v>16448.959299999999</v>
      </c>
      <c r="Q205" s="18">
        <v>5670.35</v>
      </c>
      <c r="R205" s="18">
        <v>-5231.75</v>
      </c>
      <c r="S205" s="18">
        <v>497.93</v>
      </c>
      <c r="T205" s="18">
        <v>17385.489300000001</v>
      </c>
      <c r="U205" s="18">
        <v>9964.2279999999992</v>
      </c>
      <c r="V205" s="18">
        <v>8469.5938000000006</v>
      </c>
      <c r="W205" s="18">
        <v>8915.8955000000005</v>
      </c>
      <c r="X205" s="18">
        <v>6241.1268499999996</v>
      </c>
      <c r="Y205" s="18">
        <v>1.6259999999999999</v>
      </c>
      <c r="Z205" s="18">
        <v>3794</v>
      </c>
      <c r="AA205" s="18">
        <v>16201.834728</v>
      </c>
      <c r="AB205" s="18">
        <v>16399.4897864704</v>
      </c>
      <c r="AC205" s="18">
        <v>4322.4801756643201</v>
      </c>
      <c r="AD205" s="18">
        <v>-2267.7505987292602</v>
      </c>
      <c r="AE205" s="18">
        <v>-8603846</v>
      </c>
      <c r="AF205" s="18"/>
      <c r="AG205" s="18"/>
    </row>
    <row r="206" spans="1:33">
      <c r="A206" s="18" t="s">
        <v>844</v>
      </c>
      <c r="B206" s="18" t="s">
        <v>857</v>
      </c>
      <c r="C206" s="18" t="s">
        <v>537</v>
      </c>
      <c r="D206" s="18">
        <v>110126.28200000001</v>
      </c>
      <c r="E206" s="18">
        <v>6677</v>
      </c>
      <c r="F206" s="18">
        <v>116803.28200000001</v>
      </c>
      <c r="G206" s="18">
        <v>62543</v>
      </c>
      <c r="H206" s="18">
        <v>6625</v>
      </c>
      <c r="I206" s="18">
        <v>2254</v>
      </c>
      <c r="J206" s="18">
        <v>0</v>
      </c>
      <c r="K206" s="18">
        <v>5360</v>
      </c>
      <c r="L206" s="18">
        <v>2308</v>
      </c>
      <c r="M206" s="18">
        <v>17873</v>
      </c>
      <c r="N206" s="18">
        <v>6677</v>
      </c>
      <c r="O206" s="18">
        <v>834</v>
      </c>
      <c r="P206" s="18">
        <v>90393.397899999996</v>
      </c>
      <c r="Q206" s="18">
        <v>12103.15</v>
      </c>
      <c r="R206" s="18">
        <v>-17862.75</v>
      </c>
      <c r="S206" s="18">
        <v>2637.04</v>
      </c>
      <c r="T206" s="18">
        <v>87270.837899999999</v>
      </c>
      <c r="U206" s="18">
        <v>116803.28200000001</v>
      </c>
      <c r="V206" s="18">
        <v>99282.789699999994</v>
      </c>
      <c r="W206" s="18">
        <v>-12011.951800000001</v>
      </c>
      <c r="X206" s="18">
        <v>-8408.3662600000207</v>
      </c>
      <c r="Y206" s="18">
        <v>0.92800000000000005</v>
      </c>
      <c r="Z206" s="18">
        <v>13339</v>
      </c>
      <c r="AA206" s="18">
        <v>108393.445696</v>
      </c>
      <c r="AB206" s="18">
        <v>109715.796726395</v>
      </c>
      <c r="AC206" s="18">
        <v>8225.1890491337108</v>
      </c>
      <c r="AD206" s="18">
        <v>1634.95827474014</v>
      </c>
      <c r="AE206" s="18">
        <v>21808708</v>
      </c>
      <c r="AF206" s="18"/>
      <c r="AG206" s="18"/>
    </row>
    <row r="207" spans="1:33">
      <c r="A207" s="18" t="s">
        <v>844</v>
      </c>
      <c r="B207" s="18" t="s">
        <v>858</v>
      </c>
      <c r="C207" s="18" t="s">
        <v>538</v>
      </c>
      <c r="D207" s="18">
        <v>106766.159</v>
      </c>
      <c r="E207" s="18">
        <v>6465</v>
      </c>
      <c r="F207" s="18">
        <v>113231.159</v>
      </c>
      <c r="G207" s="18">
        <v>46309</v>
      </c>
      <c r="H207" s="18">
        <v>10727</v>
      </c>
      <c r="I207" s="18">
        <v>482</v>
      </c>
      <c r="J207" s="18">
        <v>0</v>
      </c>
      <c r="K207" s="18">
        <v>4174</v>
      </c>
      <c r="L207" s="18">
        <v>32</v>
      </c>
      <c r="M207" s="18">
        <v>0</v>
      </c>
      <c r="N207" s="18">
        <v>6465</v>
      </c>
      <c r="O207" s="18">
        <v>0</v>
      </c>
      <c r="P207" s="18">
        <v>66930.397700000001</v>
      </c>
      <c r="Q207" s="18">
        <v>13075.55</v>
      </c>
      <c r="R207" s="18">
        <v>-27.2</v>
      </c>
      <c r="S207" s="18">
        <v>5495.25</v>
      </c>
      <c r="T207" s="18">
        <v>85473.997700000007</v>
      </c>
      <c r="U207" s="18">
        <v>113231.159</v>
      </c>
      <c r="V207" s="18">
        <v>96246.485149999993</v>
      </c>
      <c r="W207" s="18">
        <v>-10772.487450000001</v>
      </c>
      <c r="X207" s="18">
        <v>-7540.74121499999</v>
      </c>
      <c r="Y207" s="18">
        <v>0.93300000000000005</v>
      </c>
      <c r="Z207" s="18">
        <v>14962</v>
      </c>
      <c r="AA207" s="18">
        <v>105644.671347</v>
      </c>
      <c r="AB207" s="18">
        <v>106933.488573119</v>
      </c>
      <c r="AC207" s="18">
        <v>7147.0049841678301</v>
      </c>
      <c r="AD207" s="18">
        <v>556.77420977425004</v>
      </c>
      <c r="AE207" s="18">
        <v>8330456</v>
      </c>
      <c r="AF207" s="18"/>
      <c r="AG207" s="18"/>
    </row>
    <row r="208" spans="1:33">
      <c r="A208" s="18" t="s">
        <v>844</v>
      </c>
      <c r="B208" s="18" t="s">
        <v>859</v>
      </c>
      <c r="C208" s="18" t="s">
        <v>539</v>
      </c>
      <c r="D208" s="18">
        <v>85695.972999999998</v>
      </c>
      <c r="E208" s="18">
        <v>4908</v>
      </c>
      <c r="F208" s="18">
        <v>90603.972999999998</v>
      </c>
      <c r="G208" s="18">
        <v>46843</v>
      </c>
      <c r="H208" s="18">
        <v>5922</v>
      </c>
      <c r="I208" s="18">
        <v>1412</v>
      </c>
      <c r="J208" s="18">
        <v>0</v>
      </c>
      <c r="K208" s="18">
        <v>5804</v>
      </c>
      <c r="L208" s="18">
        <v>42</v>
      </c>
      <c r="M208" s="18">
        <v>3235</v>
      </c>
      <c r="N208" s="18">
        <v>4908</v>
      </c>
      <c r="O208" s="18">
        <v>0</v>
      </c>
      <c r="P208" s="18">
        <v>67702.187900000004</v>
      </c>
      <c r="Q208" s="18">
        <v>11167.3</v>
      </c>
      <c r="R208" s="18">
        <v>-2785.45</v>
      </c>
      <c r="S208" s="18">
        <v>3621.85</v>
      </c>
      <c r="T208" s="18">
        <v>79705.887900000002</v>
      </c>
      <c r="U208" s="18">
        <v>90603.972999999998</v>
      </c>
      <c r="V208" s="18">
        <v>77013.377049999996</v>
      </c>
      <c r="W208" s="18">
        <v>2692.5108500000201</v>
      </c>
      <c r="X208" s="18">
        <v>1884.75759500001</v>
      </c>
      <c r="Y208" s="18">
        <v>1.0209999999999999</v>
      </c>
      <c r="Z208" s="18">
        <v>11343</v>
      </c>
      <c r="AA208" s="18">
        <v>92506.656432999996</v>
      </c>
      <c r="AB208" s="18">
        <v>93635.195817158005</v>
      </c>
      <c r="AC208" s="18">
        <v>8254.8881087153295</v>
      </c>
      <c r="AD208" s="18">
        <v>1664.6573343217599</v>
      </c>
      <c r="AE208" s="18">
        <v>18882208</v>
      </c>
      <c r="AF208" s="18"/>
      <c r="AG208" s="18"/>
    </row>
    <row r="209" spans="1:33">
      <c r="A209" s="18" t="s">
        <v>844</v>
      </c>
      <c r="B209" s="18" t="s">
        <v>860</v>
      </c>
      <c r="C209" s="18" t="s">
        <v>540</v>
      </c>
      <c r="D209" s="18">
        <v>59022.661999999997</v>
      </c>
      <c r="E209" s="18">
        <v>6485</v>
      </c>
      <c r="F209" s="18">
        <v>65507.661999999997</v>
      </c>
      <c r="G209" s="18">
        <v>48733</v>
      </c>
      <c r="H209" s="18">
        <v>7866</v>
      </c>
      <c r="I209" s="18">
        <v>241</v>
      </c>
      <c r="J209" s="18">
        <v>0</v>
      </c>
      <c r="K209" s="18">
        <v>4895</v>
      </c>
      <c r="L209" s="18">
        <v>0</v>
      </c>
      <c r="M209" s="18">
        <v>28659</v>
      </c>
      <c r="N209" s="18">
        <v>6485</v>
      </c>
      <c r="O209" s="18">
        <v>469</v>
      </c>
      <c r="P209" s="18">
        <v>70433.804900000003</v>
      </c>
      <c r="Q209" s="18">
        <v>11051.7</v>
      </c>
      <c r="R209" s="18">
        <v>-24758.799999999999</v>
      </c>
      <c r="S209" s="18">
        <v>640.22</v>
      </c>
      <c r="T209" s="18">
        <v>57366.924899999998</v>
      </c>
      <c r="U209" s="18">
        <v>65507.661999999997</v>
      </c>
      <c r="V209" s="18">
        <v>55681.512699999999</v>
      </c>
      <c r="W209" s="18">
        <v>1685.4122</v>
      </c>
      <c r="X209" s="18">
        <v>1179.78854</v>
      </c>
      <c r="Y209" s="18">
        <v>1.018</v>
      </c>
      <c r="Z209" s="18">
        <v>9906</v>
      </c>
      <c r="AA209" s="18">
        <v>66686.799916000004</v>
      </c>
      <c r="AB209" s="18">
        <v>67500.348724384196</v>
      </c>
      <c r="AC209" s="18">
        <v>6814.0872929925499</v>
      </c>
      <c r="AD209" s="18">
        <v>223.856518598973</v>
      </c>
      <c r="AE209" s="18">
        <v>2217523</v>
      </c>
      <c r="AF209" s="18"/>
      <c r="AG209" s="18"/>
    </row>
    <row r="210" spans="1:33">
      <c r="A210" s="18" t="s">
        <v>861</v>
      </c>
      <c r="B210" s="18" t="s">
        <v>862</v>
      </c>
      <c r="C210" s="18" t="s">
        <v>542</v>
      </c>
      <c r="D210" s="18">
        <v>63107.925000000003</v>
      </c>
      <c r="E210" s="18">
        <v>3662</v>
      </c>
      <c r="F210" s="18">
        <v>66769.925000000003</v>
      </c>
      <c r="G210" s="18">
        <v>39064</v>
      </c>
      <c r="H210" s="18">
        <v>11293</v>
      </c>
      <c r="I210" s="18">
        <v>478</v>
      </c>
      <c r="J210" s="18">
        <v>0</v>
      </c>
      <c r="K210" s="18">
        <v>3026</v>
      </c>
      <c r="L210" s="18">
        <v>1</v>
      </c>
      <c r="M210" s="18">
        <v>5201</v>
      </c>
      <c r="N210" s="18">
        <v>3662</v>
      </c>
      <c r="O210" s="18">
        <v>0</v>
      </c>
      <c r="P210" s="18">
        <v>56459.199200000003</v>
      </c>
      <c r="Q210" s="18">
        <v>12577.45</v>
      </c>
      <c r="R210" s="18">
        <v>-4421.7</v>
      </c>
      <c r="S210" s="18">
        <v>2228.5300000000002</v>
      </c>
      <c r="T210" s="18">
        <v>66843.479200000002</v>
      </c>
      <c r="U210" s="18">
        <v>66769.925000000003</v>
      </c>
      <c r="V210" s="18">
        <v>56754.436249999999</v>
      </c>
      <c r="W210" s="18">
        <v>10089.042949999999</v>
      </c>
      <c r="X210" s="18">
        <v>7062.3300650000001</v>
      </c>
      <c r="Y210" s="18">
        <v>1.1060000000000001</v>
      </c>
      <c r="Z210" s="18">
        <v>11433</v>
      </c>
      <c r="AA210" s="18">
        <v>73847.537049999999</v>
      </c>
      <c r="AB210" s="18">
        <v>74748.443613889904</v>
      </c>
      <c r="AC210" s="18">
        <v>6537.9553585139402</v>
      </c>
      <c r="AD210" s="18">
        <v>-52.275415879635098</v>
      </c>
      <c r="AE210" s="18">
        <v>-597665</v>
      </c>
      <c r="AF210" s="18"/>
      <c r="AG210" s="18"/>
    </row>
    <row r="211" spans="1:33">
      <c r="A211" s="18" t="s">
        <v>861</v>
      </c>
      <c r="B211" s="18" t="s">
        <v>863</v>
      </c>
      <c r="C211" s="18" t="s">
        <v>543</v>
      </c>
      <c r="D211" s="18">
        <v>65918.716</v>
      </c>
      <c r="E211" s="18">
        <v>4179</v>
      </c>
      <c r="F211" s="18">
        <v>70097.716</v>
      </c>
      <c r="G211" s="18">
        <v>35625</v>
      </c>
      <c r="H211" s="18">
        <v>8321</v>
      </c>
      <c r="I211" s="18">
        <v>546</v>
      </c>
      <c r="J211" s="18">
        <v>0</v>
      </c>
      <c r="K211" s="18">
        <v>1176</v>
      </c>
      <c r="L211" s="18">
        <v>16</v>
      </c>
      <c r="M211" s="18">
        <v>2995</v>
      </c>
      <c r="N211" s="18">
        <v>4179</v>
      </c>
      <c r="O211" s="18">
        <v>116</v>
      </c>
      <c r="P211" s="18">
        <v>51488.8125</v>
      </c>
      <c r="Q211" s="18">
        <v>8536.5499999999993</v>
      </c>
      <c r="R211" s="18">
        <v>-2657.95</v>
      </c>
      <c r="S211" s="18">
        <v>3043</v>
      </c>
      <c r="T211" s="18">
        <v>60410.412499999999</v>
      </c>
      <c r="U211" s="18">
        <v>70097.716</v>
      </c>
      <c r="V211" s="18">
        <v>59583.058599999997</v>
      </c>
      <c r="W211" s="18">
        <v>827.35390000000905</v>
      </c>
      <c r="X211" s="18">
        <v>579.14773000000605</v>
      </c>
      <c r="Y211" s="18">
        <v>1.008</v>
      </c>
      <c r="Z211" s="18">
        <v>9328</v>
      </c>
      <c r="AA211" s="18">
        <v>70658.497728000002</v>
      </c>
      <c r="AB211" s="18">
        <v>71520.4994539974</v>
      </c>
      <c r="AC211" s="18">
        <v>7667.2919654799898</v>
      </c>
      <c r="AD211" s="18">
        <v>1077.06119108642</v>
      </c>
      <c r="AE211" s="18">
        <v>10046827</v>
      </c>
      <c r="AF211" s="18"/>
      <c r="AG211" s="18"/>
    </row>
    <row r="212" spans="1:33">
      <c r="A212" s="18" t="s">
        <v>861</v>
      </c>
      <c r="B212" s="18" t="s">
        <v>864</v>
      </c>
      <c r="C212" s="18" t="s">
        <v>544</v>
      </c>
      <c r="D212" s="18">
        <v>82258.985000000001</v>
      </c>
      <c r="E212" s="18">
        <v>7135</v>
      </c>
      <c r="F212" s="18">
        <v>89393.985000000001</v>
      </c>
      <c r="G212" s="18">
        <v>56026</v>
      </c>
      <c r="H212" s="18">
        <v>25904</v>
      </c>
      <c r="I212" s="18">
        <v>1448</v>
      </c>
      <c r="J212" s="18">
        <v>0</v>
      </c>
      <c r="K212" s="18">
        <v>4712</v>
      </c>
      <c r="L212" s="18">
        <v>202</v>
      </c>
      <c r="M212" s="18">
        <v>20652</v>
      </c>
      <c r="N212" s="18">
        <v>7135</v>
      </c>
      <c r="O212" s="18">
        <v>1234</v>
      </c>
      <c r="P212" s="18">
        <v>80974.377800000002</v>
      </c>
      <c r="Q212" s="18">
        <v>27254.400000000001</v>
      </c>
      <c r="R212" s="18">
        <v>-18774.8</v>
      </c>
      <c r="S212" s="18">
        <v>2553.91</v>
      </c>
      <c r="T212" s="18">
        <v>92007.887799999997</v>
      </c>
      <c r="U212" s="18">
        <v>89393.985000000001</v>
      </c>
      <c r="V212" s="18">
        <v>75984.88725</v>
      </c>
      <c r="W212" s="18">
        <v>16023.000550000001</v>
      </c>
      <c r="X212" s="18">
        <v>11216.100385</v>
      </c>
      <c r="Y212" s="18">
        <v>1.125</v>
      </c>
      <c r="Z212" s="18">
        <v>16150</v>
      </c>
      <c r="AA212" s="18">
        <v>100568.233125</v>
      </c>
      <c r="AB212" s="18">
        <v>101795.120099982</v>
      </c>
      <c r="AC212" s="18">
        <v>6303.10341176357</v>
      </c>
      <c r="AD212" s="18">
        <v>-287.12736263000602</v>
      </c>
      <c r="AE212" s="18">
        <v>-4637107</v>
      </c>
      <c r="AF212" s="18"/>
      <c r="AG212" s="18"/>
    </row>
    <row r="213" spans="1:33">
      <c r="A213" s="18" t="s">
        <v>861</v>
      </c>
      <c r="B213" s="18" t="s">
        <v>865</v>
      </c>
      <c r="C213" s="18" t="s">
        <v>545</v>
      </c>
      <c r="D213" s="18">
        <v>39859.413</v>
      </c>
      <c r="E213" s="18">
        <v>2336</v>
      </c>
      <c r="F213" s="18">
        <v>42195.413</v>
      </c>
      <c r="G213" s="18">
        <v>34223</v>
      </c>
      <c r="H213" s="18">
        <v>8706</v>
      </c>
      <c r="I213" s="18">
        <v>483</v>
      </c>
      <c r="J213" s="18">
        <v>0</v>
      </c>
      <c r="K213" s="18">
        <v>2013</v>
      </c>
      <c r="L213" s="18">
        <v>33</v>
      </c>
      <c r="M213" s="18">
        <v>17800</v>
      </c>
      <c r="N213" s="18">
        <v>2336</v>
      </c>
      <c r="O213" s="18">
        <v>0</v>
      </c>
      <c r="P213" s="18">
        <v>49462.501900000003</v>
      </c>
      <c r="Q213" s="18">
        <v>9521.7000000000007</v>
      </c>
      <c r="R213" s="18">
        <v>-15158.05</v>
      </c>
      <c r="S213" s="18">
        <v>-1040.4000000000001</v>
      </c>
      <c r="T213" s="18">
        <v>42785.751900000003</v>
      </c>
      <c r="U213" s="18">
        <v>42195.413</v>
      </c>
      <c r="V213" s="18">
        <v>35866.101049999997</v>
      </c>
      <c r="W213" s="18">
        <v>6919.65085</v>
      </c>
      <c r="X213" s="18">
        <v>4843.7555949999996</v>
      </c>
      <c r="Y213" s="18">
        <v>1.115</v>
      </c>
      <c r="Z213" s="18">
        <v>6436</v>
      </c>
      <c r="AA213" s="18">
        <v>47047.885495000002</v>
      </c>
      <c r="AB213" s="18">
        <v>47621.848426639597</v>
      </c>
      <c r="AC213" s="18">
        <v>7399.2927946923</v>
      </c>
      <c r="AD213" s="18">
        <v>809.06202029872395</v>
      </c>
      <c r="AE213" s="18">
        <v>5207123</v>
      </c>
      <c r="AF213" s="18"/>
      <c r="AG213" s="18"/>
    </row>
    <row r="214" spans="1:33">
      <c r="A214" s="18" t="s">
        <v>861</v>
      </c>
      <c r="B214" s="18" t="s">
        <v>866</v>
      </c>
      <c r="C214" s="18" t="s">
        <v>546</v>
      </c>
      <c r="D214" s="18">
        <v>197039.79800000001</v>
      </c>
      <c r="E214" s="18">
        <v>13988</v>
      </c>
      <c r="F214" s="18">
        <v>211027.79800000001</v>
      </c>
      <c r="G214" s="18">
        <v>107816</v>
      </c>
      <c r="H214" s="18">
        <v>21082</v>
      </c>
      <c r="I214" s="18">
        <v>3717</v>
      </c>
      <c r="J214" s="18">
        <v>0</v>
      </c>
      <c r="K214" s="18">
        <v>6185</v>
      </c>
      <c r="L214" s="18">
        <v>181</v>
      </c>
      <c r="M214" s="18">
        <v>20218</v>
      </c>
      <c r="N214" s="18">
        <v>13988</v>
      </c>
      <c r="O214" s="18">
        <v>617</v>
      </c>
      <c r="P214" s="18">
        <v>155826.46479999999</v>
      </c>
      <c r="Q214" s="18">
        <v>26336.400000000001</v>
      </c>
      <c r="R214" s="18">
        <v>-17863.599999999999</v>
      </c>
      <c r="S214" s="18">
        <v>8452.74</v>
      </c>
      <c r="T214" s="18">
        <v>172752.0048</v>
      </c>
      <c r="U214" s="18">
        <v>211027.79800000001</v>
      </c>
      <c r="V214" s="18">
        <v>179373.62830000001</v>
      </c>
      <c r="W214" s="18">
        <v>-6621.6235000000197</v>
      </c>
      <c r="X214" s="18">
        <v>-4635.13645000001</v>
      </c>
      <c r="Y214" s="18">
        <v>0.97799999999999998</v>
      </c>
      <c r="Z214" s="18">
        <v>30206</v>
      </c>
      <c r="AA214" s="18">
        <v>206385.18644399999</v>
      </c>
      <c r="AB214" s="18">
        <v>208902.99240726701</v>
      </c>
      <c r="AC214" s="18">
        <v>6915.9436008497196</v>
      </c>
      <c r="AD214" s="18">
        <v>325.71282645614099</v>
      </c>
      <c r="AE214" s="18">
        <v>9838482</v>
      </c>
      <c r="AF214" s="18"/>
      <c r="AG214" s="18"/>
    </row>
    <row r="215" spans="1:33">
      <c r="A215" s="18" t="s">
        <v>861</v>
      </c>
      <c r="B215" s="18" t="s">
        <v>867</v>
      </c>
      <c r="C215" s="18" t="s">
        <v>547</v>
      </c>
      <c r="D215" s="18">
        <v>165844.17199999999</v>
      </c>
      <c r="E215" s="18">
        <v>5487</v>
      </c>
      <c r="F215" s="18">
        <v>171331.17199999999</v>
      </c>
      <c r="G215" s="18">
        <v>104365</v>
      </c>
      <c r="H215" s="18">
        <v>8623</v>
      </c>
      <c r="I215" s="18">
        <v>4349</v>
      </c>
      <c r="J215" s="18">
        <v>0</v>
      </c>
      <c r="K215" s="18">
        <v>8164</v>
      </c>
      <c r="L215" s="18">
        <v>2616</v>
      </c>
      <c r="M215" s="18">
        <v>11676</v>
      </c>
      <c r="N215" s="18">
        <v>5487</v>
      </c>
      <c r="O215" s="18">
        <v>5236</v>
      </c>
      <c r="P215" s="18">
        <v>150838.73449999999</v>
      </c>
      <c r="Q215" s="18">
        <v>17965.599999999999</v>
      </c>
      <c r="R215" s="18">
        <v>-16598.8</v>
      </c>
      <c r="S215" s="18">
        <v>2679.03</v>
      </c>
      <c r="T215" s="18">
        <v>154884.56450000001</v>
      </c>
      <c r="U215" s="18">
        <v>171331.17199999999</v>
      </c>
      <c r="V215" s="18">
        <v>145631.49619999999</v>
      </c>
      <c r="W215" s="18">
        <v>9253.0683000000099</v>
      </c>
      <c r="X215" s="18">
        <v>6477.1478100000104</v>
      </c>
      <c r="Y215" s="18">
        <v>1.038</v>
      </c>
      <c r="Z215" s="18">
        <v>22581</v>
      </c>
      <c r="AA215" s="18">
        <v>177841.756536</v>
      </c>
      <c r="AB215" s="18">
        <v>180011.34555951101</v>
      </c>
      <c r="AC215" s="18">
        <v>7971.8057464023204</v>
      </c>
      <c r="AD215" s="18">
        <v>1381.5749720087399</v>
      </c>
      <c r="AE215" s="18">
        <v>31197344</v>
      </c>
      <c r="AF215" s="18"/>
      <c r="AG215" s="18"/>
    </row>
    <row r="216" spans="1:33">
      <c r="A216" s="18" t="s">
        <v>861</v>
      </c>
      <c r="B216" s="18" t="s">
        <v>868</v>
      </c>
      <c r="C216" s="18" t="s">
        <v>548</v>
      </c>
      <c r="D216" s="18">
        <v>38401.784</v>
      </c>
      <c r="E216" s="18">
        <v>1736</v>
      </c>
      <c r="F216" s="18">
        <v>40137.784</v>
      </c>
      <c r="G216" s="18">
        <v>18055</v>
      </c>
      <c r="H216" s="18">
        <v>8916</v>
      </c>
      <c r="I216" s="18">
        <v>250</v>
      </c>
      <c r="J216" s="18">
        <v>0</v>
      </c>
      <c r="K216" s="18">
        <v>2493</v>
      </c>
      <c r="L216" s="18">
        <v>0</v>
      </c>
      <c r="M216" s="18">
        <v>2114</v>
      </c>
      <c r="N216" s="18">
        <v>1736</v>
      </c>
      <c r="O216" s="18">
        <v>0</v>
      </c>
      <c r="P216" s="18">
        <v>26094.891500000002</v>
      </c>
      <c r="Q216" s="18">
        <v>9910.15</v>
      </c>
      <c r="R216" s="18">
        <v>-1796.9</v>
      </c>
      <c r="S216" s="18">
        <v>1116.22</v>
      </c>
      <c r="T216" s="18">
        <v>35324.361499999999</v>
      </c>
      <c r="U216" s="18">
        <v>40137.784</v>
      </c>
      <c r="V216" s="18">
        <v>34117.116399999999</v>
      </c>
      <c r="W216" s="18">
        <v>1207.2451000000001</v>
      </c>
      <c r="X216" s="18">
        <v>845.07156999999995</v>
      </c>
      <c r="Y216" s="18">
        <v>1.0209999999999999</v>
      </c>
      <c r="Z216" s="18">
        <v>5473</v>
      </c>
      <c r="AA216" s="18">
        <v>40980.677464</v>
      </c>
      <c r="AB216" s="18">
        <v>41480.6232007816</v>
      </c>
      <c r="AC216" s="18">
        <v>7579.1381693370404</v>
      </c>
      <c r="AD216" s="18">
        <v>988.90739494346701</v>
      </c>
      <c r="AE216" s="18">
        <v>5412290</v>
      </c>
      <c r="AF216" s="18"/>
      <c r="AG216" s="18"/>
    </row>
    <row r="217" spans="1:33">
      <c r="A217" s="18" t="s">
        <v>861</v>
      </c>
      <c r="B217" s="18" t="s">
        <v>869</v>
      </c>
      <c r="C217" s="18" t="s">
        <v>549</v>
      </c>
      <c r="D217" s="18">
        <v>42415.745999999999</v>
      </c>
      <c r="E217" s="18">
        <v>3554</v>
      </c>
      <c r="F217" s="18">
        <v>45969.745999999999</v>
      </c>
      <c r="G217" s="18">
        <v>27053</v>
      </c>
      <c r="H217" s="18">
        <v>8264</v>
      </c>
      <c r="I217" s="18">
        <v>1187</v>
      </c>
      <c r="J217" s="18">
        <v>0</v>
      </c>
      <c r="K217" s="18">
        <v>4140</v>
      </c>
      <c r="L217" s="18">
        <v>263</v>
      </c>
      <c r="M217" s="18">
        <v>5446</v>
      </c>
      <c r="N217" s="18">
        <v>3554</v>
      </c>
      <c r="O217" s="18">
        <v>0</v>
      </c>
      <c r="P217" s="18">
        <v>39099.700900000003</v>
      </c>
      <c r="Q217" s="18">
        <v>11552.35</v>
      </c>
      <c r="R217" s="18">
        <v>-4852.6499999999996</v>
      </c>
      <c r="S217" s="18">
        <v>2095.08</v>
      </c>
      <c r="T217" s="18">
        <v>47894.480900000002</v>
      </c>
      <c r="U217" s="18">
        <v>45969.745999999999</v>
      </c>
      <c r="V217" s="18">
        <v>39074.284099999997</v>
      </c>
      <c r="W217" s="18">
        <v>8820.1968000000106</v>
      </c>
      <c r="X217" s="18">
        <v>6174.1377599999996</v>
      </c>
      <c r="Y217" s="18">
        <v>1.1339999999999999</v>
      </c>
      <c r="Z217" s="18">
        <v>8609</v>
      </c>
      <c r="AA217" s="18">
        <v>52129.691963999998</v>
      </c>
      <c r="AB217" s="18">
        <v>52765.650636963299</v>
      </c>
      <c r="AC217" s="18">
        <v>6129.12656951601</v>
      </c>
      <c r="AD217" s="18">
        <v>-461.10420487757199</v>
      </c>
      <c r="AE217" s="18">
        <v>-3969646</v>
      </c>
      <c r="AF217" s="18"/>
      <c r="AG217" s="18"/>
    </row>
    <row r="218" spans="1:33">
      <c r="A218" s="18" t="s">
        <v>861</v>
      </c>
      <c r="B218" s="18" t="s">
        <v>870</v>
      </c>
      <c r="C218" s="18" t="s">
        <v>550</v>
      </c>
      <c r="D218" s="18">
        <v>201095.15900000001</v>
      </c>
      <c r="E218" s="18">
        <v>13669</v>
      </c>
      <c r="F218" s="18">
        <v>214764.15900000001</v>
      </c>
      <c r="G218" s="18">
        <v>104883</v>
      </c>
      <c r="H218" s="18">
        <v>38757</v>
      </c>
      <c r="I218" s="18">
        <v>2213</v>
      </c>
      <c r="J218" s="18">
        <v>0</v>
      </c>
      <c r="K218" s="18">
        <v>5884</v>
      </c>
      <c r="L218" s="18">
        <v>670</v>
      </c>
      <c r="M218" s="18">
        <v>28584</v>
      </c>
      <c r="N218" s="18">
        <v>13669</v>
      </c>
      <c r="O218" s="18">
        <v>582</v>
      </c>
      <c r="P218" s="18">
        <v>151587.39989999999</v>
      </c>
      <c r="Q218" s="18">
        <v>39825.9</v>
      </c>
      <c r="R218" s="18">
        <v>-25360.6</v>
      </c>
      <c r="S218" s="18">
        <v>6759.37</v>
      </c>
      <c r="T218" s="18">
        <v>172812.0699</v>
      </c>
      <c r="U218" s="18">
        <v>214764.15900000001</v>
      </c>
      <c r="V218" s="18">
        <v>182549.53515000001</v>
      </c>
      <c r="W218" s="18">
        <v>-9737.4652500000393</v>
      </c>
      <c r="X218" s="18">
        <v>-6816.2256750000297</v>
      </c>
      <c r="Y218" s="18">
        <v>0.96799999999999997</v>
      </c>
      <c r="Z218" s="18">
        <v>23183</v>
      </c>
      <c r="AA218" s="18">
        <v>207891.705912</v>
      </c>
      <c r="AB218" s="18">
        <v>210427.89073164499</v>
      </c>
      <c r="AC218" s="18">
        <v>9076.8188211898796</v>
      </c>
      <c r="AD218" s="18">
        <v>2486.5880467963102</v>
      </c>
      <c r="AE218" s="18">
        <v>57646571</v>
      </c>
      <c r="AF218" s="18"/>
      <c r="AG218" s="18"/>
    </row>
    <row r="219" spans="1:33">
      <c r="A219" s="18" t="s">
        <v>861</v>
      </c>
      <c r="B219" s="18" t="s">
        <v>871</v>
      </c>
      <c r="C219" s="18" t="s">
        <v>551</v>
      </c>
      <c r="D219" s="18">
        <v>24782.988000000001</v>
      </c>
      <c r="E219" s="18">
        <v>2824.34</v>
      </c>
      <c r="F219" s="18">
        <v>27607.328000000001</v>
      </c>
      <c r="G219" s="18">
        <v>0</v>
      </c>
      <c r="H219" s="18">
        <v>0</v>
      </c>
      <c r="I219" s="18">
        <v>0</v>
      </c>
      <c r="J219" s="18">
        <v>0</v>
      </c>
      <c r="K219" s="18">
        <v>0</v>
      </c>
      <c r="L219" s="18">
        <v>0</v>
      </c>
      <c r="M219" s="18">
        <v>0</v>
      </c>
      <c r="N219" s="18">
        <v>2824.34</v>
      </c>
      <c r="O219" s="18">
        <v>0</v>
      </c>
      <c r="P219" s="18">
        <v>0</v>
      </c>
      <c r="Q219" s="18">
        <v>0</v>
      </c>
      <c r="R219" s="18">
        <v>0</v>
      </c>
      <c r="S219" s="18">
        <v>2400.6889999999999</v>
      </c>
      <c r="T219" s="18">
        <v>2400.6889999999999</v>
      </c>
      <c r="U219" s="18">
        <v>27607.328000000001</v>
      </c>
      <c r="V219" s="18">
        <v>23466.228800000001</v>
      </c>
      <c r="W219" s="18">
        <v>-21065.539799999999</v>
      </c>
      <c r="X219" s="18">
        <v>-14745.877860000001</v>
      </c>
      <c r="Y219" s="18">
        <v>0</v>
      </c>
      <c r="Z219" s="18">
        <v>4416</v>
      </c>
      <c r="AA219" s="18">
        <v>27690.149984</v>
      </c>
      <c r="AB219" s="18">
        <v>28027.957294469801</v>
      </c>
      <c r="AC219" s="18">
        <v>6346.9106192187101</v>
      </c>
      <c r="AD219" s="18">
        <v>-243.32015517486701</v>
      </c>
      <c r="AE219" s="18">
        <v>-1074502</v>
      </c>
      <c r="AF219" s="18"/>
      <c r="AG219" s="18"/>
    </row>
    <row r="220" spans="1:33">
      <c r="A220" s="18" t="s">
        <v>861</v>
      </c>
      <c r="B220" s="18" t="s">
        <v>872</v>
      </c>
      <c r="C220" s="18" t="s">
        <v>552</v>
      </c>
      <c r="D220" s="18">
        <v>82904.258000000002</v>
      </c>
      <c r="E220" s="18">
        <v>6603</v>
      </c>
      <c r="F220" s="18">
        <v>89507.258000000002</v>
      </c>
      <c r="G220" s="18">
        <v>27940</v>
      </c>
      <c r="H220" s="18">
        <v>14392</v>
      </c>
      <c r="I220" s="18">
        <v>207</v>
      </c>
      <c r="J220" s="18">
        <v>0</v>
      </c>
      <c r="K220" s="18">
        <v>3420</v>
      </c>
      <c r="L220" s="18">
        <v>41</v>
      </c>
      <c r="M220" s="18">
        <v>3919</v>
      </c>
      <c r="N220" s="18">
        <v>6603</v>
      </c>
      <c r="O220" s="18">
        <v>337</v>
      </c>
      <c r="P220" s="18">
        <v>40381.682000000001</v>
      </c>
      <c r="Q220" s="18">
        <v>15316.15</v>
      </c>
      <c r="R220" s="18">
        <v>-3652.45</v>
      </c>
      <c r="S220" s="18">
        <v>4946.32</v>
      </c>
      <c r="T220" s="18">
        <v>56991.701999999997</v>
      </c>
      <c r="U220" s="18">
        <v>89507.258000000002</v>
      </c>
      <c r="V220" s="18">
        <v>76081.169299999994</v>
      </c>
      <c r="W220" s="18">
        <v>-19089.4673</v>
      </c>
      <c r="X220" s="18">
        <v>-13362.627109999999</v>
      </c>
      <c r="Y220" s="18">
        <v>0.85099999999999998</v>
      </c>
      <c r="Z220" s="18">
        <v>10611</v>
      </c>
      <c r="AA220" s="18">
        <v>76170.676558000006</v>
      </c>
      <c r="AB220" s="18">
        <v>77099.924373544301</v>
      </c>
      <c r="AC220" s="18">
        <v>7266.03754344965</v>
      </c>
      <c r="AD220" s="18">
        <v>675.80676905607697</v>
      </c>
      <c r="AE220" s="18">
        <v>7170986</v>
      </c>
      <c r="AF220" s="18"/>
      <c r="AG220" s="18"/>
    </row>
    <row r="221" spans="1:33">
      <c r="A221" s="18" t="s">
        <v>861</v>
      </c>
      <c r="B221" s="18" t="s">
        <v>873</v>
      </c>
      <c r="C221" s="18" t="s">
        <v>553</v>
      </c>
      <c r="D221" s="18">
        <v>1180995.942</v>
      </c>
      <c r="E221" s="18">
        <v>72305</v>
      </c>
      <c r="F221" s="18">
        <v>1253300.942</v>
      </c>
      <c r="G221" s="18">
        <v>600664</v>
      </c>
      <c r="H221" s="18">
        <v>188973</v>
      </c>
      <c r="I221" s="18">
        <v>689369</v>
      </c>
      <c r="J221" s="18">
        <v>37186</v>
      </c>
      <c r="K221" s="18">
        <v>0</v>
      </c>
      <c r="L221" s="18">
        <v>671548</v>
      </c>
      <c r="M221" s="18">
        <v>42019</v>
      </c>
      <c r="N221" s="18">
        <v>72305</v>
      </c>
      <c r="O221" s="18">
        <v>3345</v>
      </c>
      <c r="P221" s="18">
        <v>868139.67920000001</v>
      </c>
      <c r="Q221" s="18">
        <v>778198.8</v>
      </c>
      <c r="R221" s="18">
        <v>-609375.19999999995</v>
      </c>
      <c r="S221" s="18">
        <v>54316.02</v>
      </c>
      <c r="T221" s="18">
        <v>1091279.2992</v>
      </c>
      <c r="U221" s="18">
        <v>1253300.942</v>
      </c>
      <c r="V221" s="18">
        <v>1065305.8007</v>
      </c>
      <c r="W221" s="18">
        <v>25973.498500000002</v>
      </c>
      <c r="X221" s="18">
        <v>18181.448950000002</v>
      </c>
      <c r="Y221" s="18">
        <v>1.0149999999999999</v>
      </c>
      <c r="Z221" s="18">
        <v>159408</v>
      </c>
      <c r="AA221" s="18">
        <v>1272100.4561300001</v>
      </c>
      <c r="AB221" s="18">
        <v>1287619.50654977</v>
      </c>
      <c r="AC221" s="18">
        <v>8077.5086981191098</v>
      </c>
      <c r="AD221" s="18">
        <v>1487.2779237255299</v>
      </c>
      <c r="AE221" s="18">
        <v>237083999</v>
      </c>
      <c r="AF221" s="18"/>
      <c r="AG221" s="18"/>
    </row>
    <row r="222" spans="1:33">
      <c r="A222" s="18" t="s">
        <v>874</v>
      </c>
      <c r="B222" s="18" t="s">
        <v>875</v>
      </c>
      <c r="C222" s="18" t="s">
        <v>555</v>
      </c>
      <c r="D222" s="18">
        <v>80722.835000000006</v>
      </c>
      <c r="E222" s="18">
        <v>6599</v>
      </c>
      <c r="F222" s="18">
        <v>87321.835000000006</v>
      </c>
      <c r="G222" s="18">
        <v>37274</v>
      </c>
      <c r="H222" s="18">
        <v>5845</v>
      </c>
      <c r="I222" s="18">
        <v>142</v>
      </c>
      <c r="J222" s="18">
        <v>0</v>
      </c>
      <c r="K222" s="18">
        <v>2533</v>
      </c>
      <c r="L222" s="18">
        <v>67</v>
      </c>
      <c r="M222" s="18">
        <v>85</v>
      </c>
      <c r="N222" s="18">
        <v>6599</v>
      </c>
      <c r="O222" s="18">
        <v>373</v>
      </c>
      <c r="P222" s="18">
        <v>53872.112200000003</v>
      </c>
      <c r="Q222" s="18">
        <v>7242</v>
      </c>
      <c r="R222" s="18">
        <v>-446.25</v>
      </c>
      <c r="S222" s="18">
        <v>5594.7</v>
      </c>
      <c r="T222" s="18">
        <v>66262.5622</v>
      </c>
      <c r="U222" s="18">
        <v>87321.835000000006</v>
      </c>
      <c r="V222" s="18">
        <v>74223.55975</v>
      </c>
      <c r="W222" s="18">
        <v>-7960.99755</v>
      </c>
      <c r="X222" s="18">
        <v>-5572.6982850000004</v>
      </c>
      <c r="Y222" s="18">
        <v>0.93600000000000005</v>
      </c>
      <c r="Z222" s="18">
        <v>14011</v>
      </c>
      <c r="AA222" s="18">
        <v>81733.237559999994</v>
      </c>
      <c r="AB222" s="18">
        <v>82730.346104810698</v>
      </c>
      <c r="AC222" s="18">
        <v>5904.6710516601697</v>
      </c>
      <c r="AD222" s="18">
        <v>-685.55972273340603</v>
      </c>
      <c r="AE222" s="18">
        <v>-9605377</v>
      </c>
      <c r="AF222" s="18"/>
      <c r="AG222" s="18"/>
    </row>
    <row r="223" spans="1:33">
      <c r="A223" s="18" t="s">
        <v>874</v>
      </c>
      <c r="B223" s="18" t="s">
        <v>876</v>
      </c>
      <c r="C223" s="18" t="s">
        <v>556</v>
      </c>
      <c r="D223" s="18">
        <v>84830.398000000001</v>
      </c>
      <c r="E223" s="18">
        <v>6520</v>
      </c>
      <c r="F223" s="18">
        <v>91350.398000000001</v>
      </c>
      <c r="G223" s="18">
        <v>44384</v>
      </c>
      <c r="H223" s="18">
        <v>7034</v>
      </c>
      <c r="I223" s="18">
        <v>2977</v>
      </c>
      <c r="J223" s="18">
        <v>0</v>
      </c>
      <c r="K223" s="18">
        <v>4262</v>
      </c>
      <c r="L223" s="18">
        <v>20</v>
      </c>
      <c r="M223" s="18">
        <v>10420</v>
      </c>
      <c r="N223" s="18">
        <v>6520</v>
      </c>
      <c r="O223" s="18">
        <v>1139</v>
      </c>
      <c r="P223" s="18">
        <v>64148.195200000002</v>
      </c>
      <c r="Q223" s="18">
        <v>12132.05</v>
      </c>
      <c r="R223" s="18">
        <v>-9842.15</v>
      </c>
      <c r="S223" s="18">
        <v>3770.6</v>
      </c>
      <c r="T223" s="18">
        <v>70208.695200000002</v>
      </c>
      <c r="U223" s="18">
        <v>91350.398000000001</v>
      </c>
      <c r="V223" s="18">
        <v>77647.838300000003</v>
      </c>
      <c r="W223" s="18">
        <v>-7439.1430999999902</v>
      </c>
      <c r="X223" s="18">
        <v>-5207.4001699999899</v>
      </c>
      <c r="Y223" s="18">
        <v>0.94299999999999995</v>
      </c>
      <c r="Z223" s="18">
        <v>13183</v>
      </c>
      <c r="AA223" s="18">
        <v>86143.425313999993</v>
      </c>
      <c r="AB223" s="18">
        <v>87194.336155465106</v>
      </c>
      <c r="AC223" s="18">
        <v>6614.1497500921696</v>
      </c>
      <c r="AD223" s="18">
        <v>23.918975698594299</v>
      </c>
      <c r="AE223" s="18">
        <v>315324</v>
      </c>
      <c r="AF223" s="18"/>
      <c r="AG223" s="18"/>
    </row>
    <row r="224" spans="1:33">
      <c r="A224" s="18" t="s">
        <v>874</v>
      </c>
      <c r="B224" s="18" t="s">
        <v>877</v>
      </c>
      <c r="C224" s="18" t="s">
        <v>557</v>
      </c>
      <c r="D224" s="18">
        <v>140241.22099999999</v>
      </c>
      <c r="E224" s="18">
        <v>6418</v>
      </c>
      <c r="F224" s="18">
        <v>146659.22099999999</v>
      </c>
      <c r="G224" s="18">
        <v>72790</v>
      </c>
      <c r="H224" s="18">
        <v>16470</v>
      </c>
      <c r="I224" s="18">
        <v>3874</v>
      </c>
      <c r="J224" s="18">
        <v>0</v>
      </c>
      <c r="K224" s="18">
        <v>4721</v>
      </c>
      <c r="L224" s="18">
        <v>19</v>
      </c>
      <c r="M224" s="18">
        <v>4534</v>
      </c>
      <c r="N224" s="18">
        <v>6418</v>
      </c>
      <c r="O224" s="18">
        <v>480</v>
      </c>
      <c r="P224" s="18">
        <v>105203.387</v>
      </c>
      <c r="Q224" s="18">
        <v>21305.25</v>
      </c>
      <c r="R224" s="18">
        <v>-4278.05</v>
      </c>
      <c r="S224" s="18">
        <v>4684.5200000000004</v>
      </c>
      <c r="T224" s="18">
        <v>126915.107</v>
      </c>
      <c r="U224" s="18">
        <v>146659.22099999999</v>
      </c>
      <c r="V224" s="18">
        <v>124660.33785</v>
      </c>
      <c r="W224" s="18">
        <v>2254.7691500000201</v>
      </c>
      <c r="X224" s="18">
        <v>1578.33840500002</v>
      </c>
      <c r="Y224" s="18">
        <v>1.0109999999999999</v>
      </c>
      <c r="Z224" s="18">
        <v>16598</v>
      </c>
      <c r="AA224" s="18">
        <v>148272.472431</v>
      </c>
      <c r="AB224" s="18">
        <v>150081.329557363</v>
      </c>
      <c r="AC224" s="18">
        <v>9042.1333628969296</v>
      </c>
      <c r="AD224" s="18">
        <v>2451.9025885033602</v>
      </c>
      <c r="AE224" s="18">
        <v>40696679</v>
      </c>
      <c r="AF224" s="18"/>
      <c r="AG224" s="18"/>
    </row>
    <row r="225" spans="1:33">
      <c r="A225" s="18" t="s">
        <v>874</v>
      </c>
      <c r="B225" s="18" t="s">
        <v>878</v>
      </c>
      <c r="C225" s="18" t="s">
        <v>558</v>
      </c>
      <c r="D225" s="18">
        <v>81302.557000000001</v>
      </c>
      <c r="E225" s="18">
        <v>2347</v>
      </c>
      <c r="F225" s="18">
        <v>83649.557000000001</v>
      </c>
      <c r="G225" s="18">
        <v>44883</v>
      </c>
      <c r="H225" s="18">
        <v>14329</v>
      </c>
      <c r="I225" s="18">
        <v>584</v>
      </c>
      <c r="J225" s="18">
        <v>0</v>
      </c>
      <c r="K225" s="18">
        <v>3035</v>
      </c>
      <c r="L225" s="18">
        <v>67</v>
      </c>
      <c r="M225" s="18">
        <v>23</v>
      </c>
      <c r="N225" s="18">
        <v>2347</v>
      </c>
      <c r="O225" s="18">
        <v>1580</v>
      </c>
      <c r="P225" s="18">
        <v>64869.399899999997</v>
      </c>
      <c r="Q225" s="18">
        <v>15255.8</v>
      </c>
      <c r="R225" s="18">
        <v>-1419.5</v>
      </c>
      <c r="S225" s="18">
        <v>1991.04</v>
      </c>
      <c r="T225" s="18">
        <v>80696.7399</v>
      </c>
      <c r="U225" s="18">
        <v>83649.557000000001</v>
      </c>
      <c r="V225" s="18">
        <v>71102.123449999999</v>
      </c>
      <c r="W225" s="18">
        <v>9594.6164499999995</v>
      </c>
      <c r="X225" s="18">
        <v>6716.2315150000004</v>
      </c>
      <c r="Y225" s="18">
        <v>1.08</v>
      </c>
      <c r="Z225" s="18">
        <v>8655</v>
      </c>
      <c r="AA225" s="18">
        <v>90341.521559999994</v>
      </c>
      <c r="AB225" s="18">
        <v>91443.647277613301</v>
      </c>
      <c r="AC225" s="18">
        <v>10565.412741492</v>
      </c>
      <c r="AD225" s="18">
        <v>3975.18196709842</v>
      </c>
      <c r="AE225" s="18">
        <v>34405200</v>
      </c>
      <c r="AF225" s="18"/>
      <c r="AG225" s="18"/>
    </row>
    <row r="226" spans="1:33">
      <c r="A226" s="18" t="s">
        <v>874</v>
      </c>
      <c r="B226" s="18" t="s">
        <v>879</v>
      </c>
      <c r="C226" s="18" t="s">
        <v>559</v>
      </c>
      <c r="D226" s="18">
        <v>144827.22500000001</v>
      </c>
      <c r="E226" s="18">
        <v>10263</v>
      </c>
      <c r="F226" s="18">
        <v>155090.22500000001</v>
      </c>
      <c r="G226" s="18">
        <v>114351</v>
      </c>
      <c r="H226" s="18">
        <v>11584</v>
      </c>
      <c r="I226" s="18">
        <v>2120</v>
      </c>
      <c r="J226" s="18">
        <v>0</v>
      </c>
      <c r="K226" s="18">
        <v>4658</v>
      </c>
      <c r="L226" s="18">
        <v>493</v>
      </c>
      <c r="M226" s="18">
        <v>23713</v>
      </c>
      <c r="N226" s="18">
        <v>10263</v>
      </c>
      <c r="O226" s="18">
        <v>563</v>
      </c>
      <c r="P226" s="18">
        <v>165271.50030000001</v>
      </c>
      <c r="Q226" s="18">
        <v>15607.7</v>
      </c>
      <c r="R226" s="18">
        <v>-21053.65</v>
      </c>
      <c r="S226" s="18">
        <v>4692.34</v>
      </c>
      <c r="T226" s="18">
        <v>164517.8903</v>
      </c>
      <c r="U226" s="18">
        <v>155090.22500000001</v>
      </c>
      <c r="V226" s="18">
        <v>131826.69125</v>
      </c>
      <c r="W226" s="18">
        <v>32691.199049999999</v>
      </c>
      <c r="X226" s="18">
        <v>22883.839335000001</v>
      </c>
      <c r="Y226" s="18">
        <v>1.1479999999999999</v>
      </c>
      <c r="Z226" s="18">
        <v>25861</v>
      </c>
      <c r="AA226" s="18">
        <v>178043.57829999999</v>
      </c>
      <c r="AB226" s="18">
        <v>180215.629457784</v>
      </c>
      <c r="AC226" s="18">
        <v>6968.6257088969296</v>
      </c>
      <c r="AD226" s="18">
        <v>378.394934503353</v>
      </c>
      <c r="AE226" s="18">
        <v>9785671</v>
      </c>
      <c r="AF226" s="18"/>
      <c r="AG226" s="18"/>
    </row>
    <row r="227" spans="1:33">
      <c r="A227" s="18" t="s">
        <v>874</v>
      </c>
      <c r="B227" s="18" t="s">
        <v>880</v>
      </c>
      <c r="C227" s="18" t="s">
        <v>560</v>
      </c>
      <c r="D227" s="18">
        <v>21316.129000000001</v>
      </c>
      <c r="E227" s="18">
        <v>3449</v>
      </c>
      <c r="F227" s="18">
        <v>24765.129000000001</v>
      </c>
      <c r="G227" s="18">
        <v>21568</v>
      </c>
      <c r="H227" s="18">
        <v>4452</v>
      </c>
      <c r="I227" s="18">
        <v>79</v>
      </c>
      <c r="J227" s="18">
        <v>0</v>
      </c>
      <c r="K227" s="18">
        <v>1773</v>
      </c>
      <c r="L227" s="18">
        <v>57</v>
      </c>
      <c r="M227" s="18">
        <v>11562</v>
      </c>
      <c r="N227" s="18">
        <v>3449</v>
      </c>
      <c r="O227" s="18">
        <v>3</v>
      </c>
      <c r="P227" s="18">
        <v>31172.2304</v>
      </c>
      <c r="Q227" s="18">
        <v>5358.4</v>
      </c>
      <c r="R227" s="18">
        <v>-9878.7000000000007</v>
      </c>
      <c r="S227" s="18">
        <v>966.11</v>
      </c>
      <c r="T227" s="18">
        <v>27618.040400000002</v>
      </c>
      <c r="U227" s="18">
        <v>24765.129000000001</v>
      </c>
      <c r="V227" s="18">
        <v>21050.359649999999</v>
      </c>
      <c r="W227" s="18">
        <v>6567.6807500000104</v>
      </c>
      <c r="X227" s="18">
        <v>4597.3765249999997</v>
      </c>
      <c r="Y227" s="18">
        <v>1.1859999999999999</v>
      </c>
      <c r="Z227" s="18">
        <v>5484</v>
      </c>
      <c r="AA227" s="18">
        <v>29371.442994000001</v>
      </c>
      <c r="AB227" s="18">
        <v>29729.7613190417</v>
      </c>
      <c r="AC227" s="18">
        <v>5421.1818597815</v>
      </c>
      <c r="AD227" s="18">
        <v>-1169.0489146120799</v>
      </c>
      <c r="AE227" s="18">
        <v>-6411064</v>
      </c>
      <c r="AF227" s="18"/>
      <c r="AG227" s="18"/>
    </row>
    <row r="228" spans="1:33">
      <c r="A228" s="18" t="s">
        <v>874</v>
      </c>
      <c r="B228" s="18" t="s">
        <v>881</v>
      </c>
      <c r="C228" s="18" t="s">
        <v>561</v>
      </c>
      <c r="D228" s="18">
        <v>158753.83799999999</v>
      </c>
      <c r="E228" s="18">
        <v>10706</v>
      </c>
      <c r="F228" s="18">
        <v>169459.83799999999</v>
      </c>
      <c r="G228" s="18">
        <v>71957</v>
      </c>
      <c r="H228" s="18">
        <v>9012</v>
      </c>
      <c r="I228" s="18">
        <v>1375</v>
      </c>
      <c r="J228" s="18">
        <v>0</v>
      </c>
      <c r="K228" s="18">
        <v>5408</v>
      </c>
      <c r="L228" s="18">
        <v>290</v>
      </c>
      <c r="M228" s="18">
        <v>5948</v>
      </c>
      <c r="N228" s="18">
        <v>10706</v>
      </c>
      <c r="O228" s="18">
        <v>263</v>
      </c>
      <c r="P228" s="18">
        <v>103999.45209999999</v>
      </c>
      <c r="Q228" s="18">
        <v>13425.75</v>
      </c>
      <c r="R228" s="18">
        <v>-5525.85</v>
      </c>
      <c r="S228" s="18">
        <v>8088.94</v>
      </c>
      <c r="T228" s="18">
        <v>119988.29210000001</v>
      </c>
      <c r="U228" s="18">
        <v>169459.83799999999</v>
      </c>
      <c r="V228" s="18">
        <v>144040.86230000001</v>
      </c>
      <c r="W228" s="18">
        <v>-24052.570199999998</v>
      </c>
      <c r="X228" s="18">
        <v>-16836.799139999999</v>
      </c>
      <c r="Y228" s="18">
        <v>0.90100000000000002</v>
      </c>
      <c r="Z228" s="18">
        <v>22824</v>
      </c>
      <c r="AA228" s="18">
        <v>152683.31403800001</v>
      </c>
      <c r="AB228" s="18">
        <v>154545.981437729</v>
      </c>
      <c r="AC228" s="18">
        <v>6771.2049350564603</v>
      </c>
      <c r="AD228" s="18">
        <v>180.97416066288599</v>
      </c>
      <c r="AE228" s="18">
        <v>4130554</v>
      </c>
      <c r="AF228" s="18"/>
      <c r="AG228" s="18"/>
    </row>
    <row r="229" spans="1:33">
      <c r="A229" s="18" t="s">
        <v>874</v>
      </c>
      <c r="B229" s="18" t="s">
        <v>882</v>
      </c>
      <c r="C229" s="18" t="s">
        <v>562</v>
      </c>
      <c r="D229" s="18">
        <v>13388.205</v>
      </c>
      <c r="E229" s="18">
        <v>1775</v>
      </c>
      <c r="F229" s="18">
        <v>15163.205</v>
      </c>
      <c r="G229" s="18">
        <v>13850</v>
      </c>
      <c r="H229" s="18">
        <v>2381</v>
      </c>
      <c r="I229" s="18">
        <v>169</v>
      </c>
      <c r="J229" s="18">
        <v>0</v>
      </c>
      <c r="K229" s="18">
        <v>2242</v>
      </c>
      <c r="L229" s="18">
        <v>1</v>
      </c>
      <c r="M229" s="18">
        <v>4500</v>
      </c>
      <c r="N229" s="18">
        <v>1775</v>
      </c>
      <c r="O229" s="18">
        <v>0</v>
      </c>
      <c r="P229" s="18">
        <v>20017.404999999999</v>
      </c>
      <c r="Q229" s="18">
        <v>4073.2</v>
      </c>
      <c r="R229" s="18">
        <v>-3825.85</v>
      </c>
      <c r="S229" s="18">
        <v>743.75</v>
      </c>
      <c r="T229" s="18">
        <v>21008.505000000001</v>
      </c>
      <c r="U229" s="18">
        <v>15163.205</v>
      </c>
      <c r="V229" s="18">
        <v>12888.724249999999</v>
      </c>
      <c r="W229" s="18">
        <v>8119.7807499999999</v>
      </c>
      <c r="X229" s="18">
        <v>5683.8465249999999</v>
      </c>
      <c r="Y229" s="18">
        <v>1.375</v>
      </c>
      <c r="Z229" s="18">
        <v>4321</v>
      </c>
      <c r="AA229" s="18">
        <v>20849.406875000001</v>
      </c>
      <c r="AB229" s="18">
        <v>21103.760212392699</v>
      </c>
      <c r="AC229" s="18">
        <v>4883.9991234419604</v>
      </c>
      <c r="AD229" s="18">
        <v>-1706.2316509516199</v>
      </c>
      <c r="AE229" s="18">
        <v>-7372627</v>
      </c>
      <c r="AF229" s="18"/>
      <c r="AG229" s="18"/>
    </row>
    <row r="230" spans="1:33">
      <c r="A230" s="18" t="s">
        <v>874</v>
      </c>
      <c r="B230" s="18" t="s">
        <v>883</v>
      </c>
      <c r="C230" s="18" t="s">
        <v>563</v>
      </c>
      <c r="D230" s="18">
        <v>36353.076999999997</v>
      </c>
      <c r="E230" s="18">
        <v>4949</v>
      </c>
      <c r="F230" s="18">
        <v>41302.076999999997</v>
      </c>
      <c r="G230" s="18">
        <v>27359</v>
      </c>
      <c r="H230" s="18">
        <v>520</v>
      </c>
      <c r="I230" s="18">
        <v>8</v>
      </c>
      <c r="J230" s="18">
        <v>0</v>
      </c>
      <c r="K230" s="18">
        <v>4037</v>
      </c>
      <c r="L230" s="18">
        <v>0</v>
      </c>
      <c r="M230" s="18">
        <v>6950</v>
      </c>
      <c r="N230" s="18">
        <v>4949</v>
      </c>
      <c r="O230" s="18">
        <v>365</v>
      </c>
      <c r="P230" s="18">
        <v>39541.962699999996</v>
      </c>
      <c r="Q230" s="18">
        <v>3880.25</v>
      </c>
      <c r="R230" s="18">
        <v>-6217.75</v>
      </c>
      <c r="S230" s="18">
        <v>3025.15</v>
      </c>
      <c r="T230" s="18">
        <v>40229.612699999998</v>
      </c>
      <c r="U230" s="18">
        <v>41302.076999999997</v>
      </c>
      <c r="V230" s="18">
        <v>35106.765449999999</v>
      </c>
      <c r="W230" s="18">
        <v>5122.8472500000098</v>
      </c>
      <c r="X230" s="18">
        <v>3585.9930749999999</v>
      </c>
      <c r="Y230" s="18">
        <v>1.087</v>
      </c>
      <c r="Z230" s="18">
        <v>9841</v>
      </c>
      <c r="AA230" s="18">
        <v>44895.357699</v>
      </c>
      <c r="AB230" s="18">
        <v>45443.060764734299</v>
      </c>
      <c r="AC230" s="18">
        <v>4617.7279508926204</v>
      </c>
      <c r="AD230" s="18">
        <v>-1972.5028235009499</v>
      </c>
      <c r="AE230" s="18">
        <v>-19411400</v>
      </c>
      <c r="AF230" s="18"/>
      <c r="AG230" s="18"/>
    </row>
    <row r="231" spans="1:33">
      <c r="A231" s="18" t="s">
        <v>874</v>
      </c>
      <c r="B231" s="18" t="s">
        <v>884</v>
      </c>
      <c r="C231" s="18" t="s">
        <v>564</v>
      </c>
      <c r="D231" s="18">
        <v>905236.27399999998</v>
      </c>
      <c r="E231" s="18">
        <v>72765</v>
      </c>
      <c r="F231" s="18">
        <v>978001.27399999998</v>
      </c>
      <c r="G231" s="18">
        <v>320112</v>
      </c>
      <c r="H231" s="18">
        <v>243473</v>
      </c>
      <c r="I231" s="18">
        <v>16814</v>
      </c>
      <c r="J231" s="18">
        <v>0</v>
      </c>
      <c r="K231" s="18">
        <v>6649</v>
      </c>
      <c r="L231" s="18">
        <v>0</v>
      </c>
      <c r="M231" s="18">
        <v>0</v>
      </c>
      <c r="N231" s="18">
        <v>72765</v>
      </c>
      <c r="O231" s="18">
        <v>842</v>
      </c>
      <c r="P231" s="18">
        <v>462657.87359999999</v>
      </c>
      <c r="Q231" s="18">
        <v>226895.6</v>
      </c>
      <c r="R231" s="18">
        <v>-715.7</v>
      </c>
      <c r="S231" s="18">
        <v>61850.25</v>
      </c>
      <c r="T231" s="18">
        <v>750688.02359999996</v>
      </c>
      <c r="U231" s="18">
        <v>978001.27399999998</v>
      </c>
      <c r="V231" s="18">
        <v>831301.08290000004</v>
      </c>
      <c r="W231" s="18">
        <v>-80613.059299999804</v>
      </c>
      <c r="X231" s="18">
        <v>-56429.141509999899</v>
      </c>
      <c r="Y231" s="18">
        <v>0.94199999999999995</v>
      </c>
      <c r="Z231" s="18">
        <v>159962</v>
      </c>
      <c r="AA231" s="18">
        <v>921277.20010799996</v>
      </c>
      <c r="AB231" s="18">
        <v>932516.36541932798</v>
      </c>
      <c r="AC231" s="18">
        <v>5829.6118166772603</v>
      </c>
      <c r="AD231" s="18">
        <v>-760.61895771631396</v>
      </c>
      <c r="AE231" s="18">
        <v>-121670130</v>
      </c>
      <c r="AF231" s="18"/>
      <c r="AG231" s="18"/>
    </row>
    <row r="232" spans="1:33">
      <c r="A232" s="18" t="s">
        <v>885</v>
      </c>
      <c r="B232" s="18" t="s">
        <v>886</v>
      </c>
      <c r="C232" s="18" t="s">
        <v>566</v>
      </c>
      <c r="D232" s="18">
        <v>123729.508</v>
      </c>
      <c r="E232" s="18">
        <v>6735</v>
      </c>
      <c r="F232" s="18">
        <v>130464.508</v>
      </c>
      <c r="G232" s="18">
        <v>84790</v>
      </c>
      <c r="H232" s="18">
        <v>11266</v>
      </c>
      <c r="I232" s="18">
        <v>1729</v>
      </c>
      <c r="J232" s="18">
        <v>0</v>
      </c>
      <c r="K232" s="18">
        <v>5721</v>
      </c>
      <c r="L232" s="18">
        <v>352</v>
      </c>
      <c r="M232" s="18">
        <v>6742</v>
      </c>
      <c r="N232" s="18">
        <v>6735</v>
      </c>
      <c r="O232" s="18">
        <v>190</v>
      </c>
      <c r="P232" s="18">
        <v>122546.98699999999</v>
      </c>
      <c r="Q232" s="18">
        <v>15908.6</v>
      </c>
      <c r="R232" s="18">
        <v>-6191.4</v>
      </c>
      <c r="S232" s="18">
        <v>4578.6099999999997</v>
      </c>
      <c r="T232" s="18">
        <v>136842.79699999999</v>
      </c>
      <c r="U232" s="18">
        <v>130464.508</v>
      </c>
      <c r="V232" s="18">
        <v>110894.8318</v>
      </c>
      <c r="W232" s="18">
        <v>25947.965199999999</v>
      </c>
      <c r="X232" s="18">
        <v>18163.575639999999</v>
      </c>
      <c r="Y232" s="18">
        <v>1.139</v>
      </c>
      <c r="Z232" s="18">
        <v>22651</v>
      </c>
      <c r="AA232" s="18">
        <v>148599.074612</v>
      </c>
      <c r="AB232" s="18">
        <v>150411.91613730701</v>
      </c>
      <c r="AC232" s="18">
        <v>6640.4095244054297</v>
      </c>
      <c r="AD232" s="18">
        <v>50.178750011850802</v>
      </c>
      <c r="AE232" s="18">
        <v>1136599</v>
      </c>
      <c r="AF232" s="18"/>
      <c r="AG232" s="18"/>
    </row>
    <row r="233" spans="1:33">
      <c r="A233" s="18" t="s">
        <v>885</v>
      </c>
      <c r="B233" s="18" t="s">
        <v>887</v>
      </c>
      <c r="C233" s="18" t="s">
        <v>567</v>
      </c>
      <c r="D233" s="18">
        <v>353605.86300000001</v>
      </c>
      <c r="E233" s="18">
        <v>40565</v>
      </c>
      <c r="F233" s="18">
        <v>394170.86300000001</v>
      </c>
      <c r="G233" s="18">
        <v>233530</v>
      </c>
      <c r="H233" s="18">
        <v>39082</v>
      </c>
      <c r="I233" s="18">
        <v>3105</v>
      </c>
      <c r="J233" s="18">
        <v>0</v>
      </c>
      <c r="K233" s="18">
        <v>18366</v>
      </c>
      <c r="L233" s="18">
        <v>693</v>
      </c>
      <c r="M233" s="18">
        <v>64428</v>
      </c>
      <c r="N233" s="18">
        <v>40565</v>
      </c>
      <c r="O233" s="18">
        <v>2862</v>
      </c>
      <c r="P233" s="18">
        <v>337520.90899999999</v>
      </c>
      <c r="Q233" s="18">
        <v>51470.05</v>
      </c>
      <c r="R233" s="18">
        <v>-57785.55</v>
      </c>
      <c r="S233" s="18">
        <v>23527.49</v>
      </c>
      <c r="T233" s="18">
        <v>354732.89899999998</v>
      </c>
      <c r="U233" s="18">
        <v>394170.86300000001</v>
      </c>
      <c r="V233" s="18">
        <v>335045.23355</v>
      </c>
      <c r="W233" s="18">
        <v>19687.66545</v>
      </c>
      <c r="X233" s="18">
        <v>13781.365814999999</v>
      </c>
      <c r="Y233" s="18">
        <v>1.0349999999999999</v>
      </c>
      <c r="Z233" s="18">
        <v>51628</v>
      </c>
      <c r="AA233" s="18">
        <v>407966.84320499998</v>
      </c>
      <c r="AB233" s="18">
        <v>412943.85424118303</v>
      </c>
      <c r="AC233" s="18">
        <v>7998.4476299911603</v>
      </c>
      <c r="AD233" s="18">
        <v>1408.21685559758</v>
      </c>
      <c r="AE233" s="18">
        <v>72703420</v>
      </c>
      <c r="AF233" s="18"/>
      <c r="AG233" s="18"/>
    </row>
    <row r="234" spans="1:33">
      <c r="A234" s="18" t="s">
        <v>885</v>
      </c>
      <c r="B234" s="18" t="s">
        <v>888</v>
      </c>
      <c r="C234" s="18" t="s">
        <v>568</v>
      </c>
      <c r="D234" s="18">
        <v>394571.74599999998</v>
      </c>
      <c r="E234" s="18">
        <v>34150</v>
      </c>
      <c r="F234" s="18">
        <v>428721.74599999998</v>
      </c>
      <c r="G234" s="18">
        <v>175074</v>
      </c>
      <c r="H234" s="18">
        <v>62511</v>
      </c>
      <c r="I234" s="18">
        <v>11616</v>
      </c>
      <c r="J234" s="18">
        <v>0</v>
      </c>
      <c r="K234" s="18">
        <v>7568</v>
      </c>
      <c r="L234" s="18">
        <v>43</v>
      </c>
      <c r="M234" s="18">
        <v>610</v>
      </c>
      <c r="N234" s="18">
        <v>34150</v>
      </c>
      <c r="O234" s="18">
        <v>133</v>
      </c>
      <c r="P234" s="18">
        <v>253034.4522</v>
      </c>
      <c r="Q234" s="18">
        <v>69440.75</v>
      </c>
      <c r="R234" s="18">
        <v>-668.1</v>
      </c>
      <c r="S234" s="18">
        <v>28923.8</v>
      </c>
      <c r="T234" s="18">
        <v>350730.90220000001</v>
      </c>
      <c r="U234" s="18">
        <v>428721.74599999998</v>
      </c>
      <c r="V234" s="18">
        <v>364413.4841</v>
      </c>
      <c r="W234" s="18">
        <v>-13682.581899999999</v>
      </c>
      <c r="X234" s="18">
        <v>-9577.8073299999905</v>
      </c>
      <c r="Y234" s="18">
        <v>0.97799999999999998</v>
      </c>
      <c r="Z234" s="18">
        <v>59953</v>
      </c>
      <c r="AA234" s="18">
        <v>419289.86758800002</v>
      </c>
      <c r="AB234" s="18">
        <v>424405.01440226397</v>
      </c>
      <c r="AC234" s="18">
        <v>7078.9620936777801</v>
      </c>
      <c r="AD234" s="18">
        <v>488.73131928420401</v>
      </c>
      <c r="AE234" s="18">
        <v>29300909</v>
      </c>
      <c r="AF234" s="18"/>
      <c r="AG234" s="18"/>
    </row>
    <row r="235" spans="1:33">
      <c r="A235" s="18" t="s">
        <v>885</v>
      </c>
      <c r="B235" s="18" t="s">
        <v>889</v>
      </c>
      <c r="C235" s="18" t="s">
        <v>569</v>
      </c>
      <c r="D235" s="18">
        <v>61337.258000000002</v>
      </c>
      <c r="E235" s="18">
        <v>7451</v>
      </c>
      <c r="F235" s="18">
        <v>68788.258000000002</v>
      </c>
      <c r="G235" s="18">
        <v>32165</v>
      </c>
      <c r="H235" s="18">
        <v>7007</v>
      </c>
      <c r="I235" s="18">
        <v>235</v>
      </c>
      <c r="J235" s="18">
        <v>0</v>
      </c>
      <c r="K235" s="18">
        <v>4657</v>
      </c>
      <c r="L235" s="18">
        <v>916</v>
      </c>
      <c r="M235" s="18">
        <v>0</v>
      </c>
      <c r="N235" s="18">
        <v>7451</v>
      </c>
      <c r="O235" s="18">
        <v>0</v>
      </c>
      <c r="P235" s="18">
        <v>46488.074500000002</v>
      </c>
      <c r="Q235" s="18">
        <v>10114.15</v>
      </c>
      <c r="R235" s="18">
        <v>-778.6</v>
      </c>
      <c r="S235" s="18">
        <v>6333.35</v>
      </c>
      <c r="T235" s="18">
        <v>62156.974499999997</v>
      </c>
      <c r="U235" s="18">
        <v>68788.258000000002</v>
      </c>
      <c r="V235" s="18">
        <v>58470.0193</v>
      </c>
      <c r="W235" s="18">
        <v>3686.9551999999999</v>
      </c>
      <c r="X235" s="18">
        <v>2580.8686400000001</v>
      </c>
      <c r="Y235" s="18">
        <v>1.038</v>
      </c>
      <c r="Z235" s="18">
        <v>10373</v>
      </c>
      <c r="AA235" s="18">
        <v>71402.211804000006</v>
      </c>
      <c r="AB235" s="18">
        <v>72273.286505474796</v>
      </c>
      <c r="AC235" s="18">
        <v>6967.4430256892701</v>
      </c>
      <c r="AD235" s="18">
        <v>377.21225129569501</v>
      </c>
      <c r="AE235" s="18">
        <v>3912823</v>
      </c>
      <c r="AF235" s="18"/>
      <c r="AG235" s="18"/>
    </row>
    <row r="236" spans="1:33">
      <c r="A236" s="18" t="s">
        <v>885</v>
      </c>
      <c r="B236" s="18" t="s">
        <v>890</v>
      </c>
      <c r="C236" s="18" t="s">
        <v>570</v>
      </c>
      <c r="D236" s="18">
        <v>87119.914000000004</v>
      </c>
      <c r="E236" s="18">
        <v>13773</v>
      </c>
      <c r="F236" s="18">
        <v>100892.914</v>
      </c>
      <c r="G236" s="18">
        <v>66707</v>
      </c>
      <c r="H236" s="18">
        <v>4520</v>
      </c>
      <c r="I236" s="18">
        <v>719</v>
      </c>
      <c r="J236" s="18">
        <v>0</v>
      </c>
      <c r="K236" s="18">
        <v>3984</v>
      </c>
      <c r="L236" s="18">
        <v>199</v>
      </c>
      <c r="M236" s="18">
        <v>21078</v>
      </c>
      <c r="N236" s="18">
        <v>13773</v>
      </c>
      <c r="O236" s="18">
        <v>1188</v>
      </c>
      <c r="P236" s="18">
        <v>96411.627099999998</v>
      </c>
      <c r="Q236" s="18">
        <v>7839.55</v>
      </c>
      <c r="R236" s="18">
        <v>-19095.25</v>
      </c>
      <c r="S236" s="18">
        <v>8123.79</v>
      </c>
      <c r="T236" s="18">
        <v>93279.717099999994</v>
      </c>
      <c r="U236" s="18">
        <v>100892.914</v>
      </c>
      <c r="V236" s="18">
        <v>85758.976899999994</v>
      </c>
      <c r="W236" s="18">
        <v>7520.7402000000102</v>
      </c>
      <c r="X236" s="18">
        <v>5264.5181400000101</v>
      </c>
      <c r="Y236" s="18">
        <v>1.052</v>
      </c>
      <c r="Z236" s="18">
        <v>15322</v>
      </c>
      <c r="AA236" s="18">
        <v>106139.34552800001</v>
      </c>
      <c r="AB236" s="18">
        <v>107434.19755547401</v>
      </c>
      <c r="AC236" s="18">
        <v>7011.7607071840503</v>
      </c>
      <c r="AD236" s="18">
        <v>421.529932790472</v>
      </c>
      <c r="AE236" s="18">
        <v>6458682</v>
      </c>
      <c r="AF236" s="18"/>
      <c r="AG236" s="18"/>
    </row>
    <row r="237" spans="1:33">
      <c r="A237" s="18" t="s">
        <v>885</v>
      </c>
      <c r="B237" s="18" t="s">
        <v>891</v>
      </c>
      <c r="C237" s="18" t="s">
        <v>571</v>
      </c>
      <c r="D237" s="18">
        <v>48664.563000000002</v>
      </c>
      <c r="E237" s="18">
        <v>4081</v>
      </c>
      <c r="F237" s="18">
        <v>52745.563000000002</v>
      </c>
      <c r="G237" s="18">
        <v>37015</v>
      </c>
      <c r="H237" s="18">
        <v>2762</v>
      </c>
      <c r="I237" s="18">
        <v>777</v>
      </c>
      <c r="J237" s="18">
        <v>0</v>
      </c>
      <c r="K237" s="18">
        <v>3760</v>
      </c>
      <c r="L237" s="18">
        <v>54</v>
      </c>
      <c r="M237" s="18">
        <v>8798</v>
      </c>
      <c r="N237" s="18">
        <v>4081</v>
      </c>
      <c r="O237" s="18">
        <v>7</v>
      </c>
      <c r="P237" s="18">
        <v>53497.779499999997</v>
      </c>
      <c r="Q237" s="18">
        <v>6204.15</v>
      </c>
      <c r="R237" s="18">
        <v>-7530.15</v>
      </c>
      <c r="S237" s="18">
        <v>1973.19</v>
      </c>
      <c r="T237" s="18">
        <v>54144.969499999999</v>
      </c>
      <c r="U237" s="18">
        <v>52745.563000000002</v>
      </c>
      <c r="V237" s="18">
        <v>44833.72855</v>
      </c>
      <c r="W237" s="18">
        <v>9311.2409500000103</v>
      </c>
      <c r="X237" s="18">
        <v>6517.868665</v>
      </c>
      <c r="Y237" s="18">
        <v>1.1240000000000001</v>
      </c>
      <c r="Z237" s="18">
        <v>16049</v>
      </c>
      <c r="AA237" s="18">
        <v>59286.012812000001</v>
      </c>
      <c r="AB237" s="18">
        <v>60009.275363776498</v>
      </c>
      <c r="AC237" s="18">
        <v>3739.1286288103001</v>
      </c>
      <c r="AD237" s="18">
        <v>-2851.1021455832802</v>
      </c>
      <c r="AE237" s="18">
        <v>-45757338</v>
      </c>
      <c r="AF237" s="18"/>
      <c r="AG237" s="18"/>
    </row>
    <row r="238" spans="1:33">
      <c r="A238" s="18" t="s">
        <v>885</v>
      </c>
      <c r="B238" s="18" t="s">
        <v>892</v>
      </c>
      <c r="C238" s="18" t="s">
        <v>572</v>
      </c>
      <c r="D238" s="18">
        <v>175824.35399999999</v>
      </c>
      <c r="E238" s="18">
        <v>13107</v>
      </c>
      <c r="F238" s="18">
        <v>188931.35399999999</v>
      </c>
      <c r="G238" s="18">
        <v>96407</v>
      </c>
      <c r="H238" s="18">
        <v>49533</v>
      </c>
      <c r="I238" s="18">
        <v>5305</v>
      </c>
      <c r="J238" s="18">
        <v>0</v>
      </c>
      <c r="K238" s="18">
        <v>1005</v>
      </c>
      <c r="L238" s="18">
        <v>1996</v>
      </c>
      <c r="M238" s="18">
        <v>31683</v>
      </c>
      <c r="N238" s="18">
        <v>13107</v>
      </c>
      <c r="O238" s="18">
        <v>2233</v>
      </c>
      <c r="P238" s="18">
        <v>139337.03709999999</v>
      </c>
      <c r="Q238" s="18">
        <v>47466.55</v>
      </c>
      <c r="R238" s="18">
        <v>-30525.200000000001</v>
      </c>
      <c r="S238" s="18">
        <v>5754.84</v>
      </c>
      <c r="T238" s="18">
        <v>162033.22709999999</v>
      </c>
      <c r="U238" s="18">
        <v>188931.35399999999</v>
      </c>
      <c r="V238" s="18">
        <v>160591.65090000001</v>
      </c>
      <c r="W238" s="18">
        <v>1441.57620000001</v>
      </c>
      <c r="X238" s="18">
        <v>1009.10334000001</v>
      </c>
      <c r="Y238" s="18">
        <v>1.0049999999999999</v>
      </c>
      <c r="Z238" s="18">
        <v>26461</v>
      </c>
      <c r="AA238" s="18">
        <v>189876.01076999999</v>
      </c>
      <c r="AB238" s="18">
        <v>192192.412254211</v>
      </c>
      <c r="AC238" s="18">
        <v>7263.2331451649798</v>
      </c>
      <c r="AD238" s="18">
        <v>673.00237077140503</v>
      </c>
      <c r="AE238" s="18">
        <v>17808316</v>
      </c>
      <c r="AF238" s="18"/>
      <c r="AG238" s="18"/>
    </row>
    <row r="239" spans="1:33">
      <c r="A239" s="18" t="s">
        <v>885</v>
      </c>
      <c r="B239" s="18" t="s">
        <v>893</v>
      </c>
      <c r="C239" s="18" t="s">
        <v>573</v>
      </c>
      <c r="D239" s="18">
        <v>49165.332000000002</v>
      </c>
      <c r="E239" s="18">
        <v>4838</v>
      </c>
      <c r="F239" s="18">
        <v>54003.332000000002</v>
      </c>
      <c r="G239" s="18">
        <v>39627</v>
      </c>
      <c r="H239" s="18">
        <v>5612</v>
      </c>
      <c r="I239" s="18">
        <v>1462</v>
      </c>
      <c r="J239" s="18">
        <v>0</v>
      </c>
      <c r="K239" s="18">
        <v>2885</v>
      </c>
      <c r="L239" s="18">
        <v>16</v>
      </c>
      <c r="M239" s="18">
        <v>11145</v>
      </c>
      <c r="N239" s="18">
        <v>4838</v>
      </c>
      <c r="O239" s="18">
        <v>16</v>
      </c>
      <c r="P239" s="18">
        <v>57272.903100000003</v>
      </c>
      <c r="Q239" s="18">
        <v>8465.15</v>
      </c>
      <c r="R239" s="18">
        <v>-9500.4500000000007</v>
      </c>
      <c r="S239" s="18">
        <v>2217.65</v>
      </c>
      <c r="T239" s="18">
        <v>58455.253100000002</v>
      </c>
      <c r="U239" s="18">
        <v>54003.332000000002</v>
      </c>
      <c r="V239" s="18">
        <v>45902.832199999997</v>
      </c>
      <c r="W239" s="18">
        <v>12552.420899999999</v>
      </c>
      <c r="X239" s="18">
        <v>8786.6946300000109</v>
      </c>
      <c r="Y239" s="18">
        <v>1.163</v>
      </c>
      <c r="Z239" s="18">
        <v>10248</v>
      </c>
      <c r="AA239" s="18">
        <v>62805.875116000003</v>
      </c>
      <c r="AB239" s="18">
        <v>63572.078396477002</v>
      </c>
      <c r="AC239" s="18">
        <v>6203.36440246653</v>
      </c>
      <c r="AD239" s="18">
        <v>-386.866371927052</v>
      </c>
      <c r="AE239" s="18">
        <v>-3964607</v>
      </c>
      <c r="AF239" s="18"/>
      <c r="AG239" s="18"/>
    </row>
    <row r="240" spans="1:33">
      <c r="A240" s="18" t="s">
        <v>885</v>
      </c>
      <c r="B240" s="18" t="s">
        <v>894</v>
      </c>
      <c r="C240" s="18" t="s">
        <v>574</v>
      </c>
      <c r="D240" s="18">
        <v>154091.49299999999</v>
      </c>
      <c r="E240" s="18">
        <v>13132</v>
      </c>
      <c r="F240" s="18">
        <v>167223.49299999999</v>
      </c>
      <c r="G240" s="18">
        <v>79021</v>
      </c>
      <c r="H240" s="18">
        <v>19034</v>
      </c>
      <c r="I240" s="18">
        <v>7263</v>
      </c>
      <c r="J240" s="18">
        <v>0</v>
      </c>
      <c r="K240" s="18">
        <v>4742</v>
      </c>
      <c r="L240" s="18">
        <v>4702</v>
      </c>
      <c r="M240" s="18">
        <v>1872</v>
      </c>
      <c r="N240" s="18">
        <v>13132</v>
      </c>
      <c r="O240" s="18">
        <v>2339</v>
      </c>
      <c r="P240" s="18">
        <v>114209.05130000001</v>
      </c>
      <c r="Q240" s="18">
        <v>26383.15</v>
      </c>
      <c r="R240" s="18">
        <v>-7576.05</v>
      </c>
      <c r="S240" s="18">
        <v>10843.96</v>
      </c>
      <c r="T240" s="18">
        <v>143860.11129999999</v>
      </c>
      <c r="U240" s="18">
        <v>167223.49299999999</v>
      </c>
      <c r="V240" s="18">
        <v>142139.96905000001</v>
      </c>
      <c r="W240" s="18">
        <v>1720.1422500000299</v>
      </c>
      <c r="X240" s="18">
        <v>1204.09957500002</v>
      </c>
      <c r="Y240" s="18">
        <v>1.0069999999999999</v>
      </c>
      <c r="Z240" s="18">
        <v>20513</v>
      </c>
      <c r="AA240" s="18">
        <v>168394.057451</v>
      </c>
      <c r="AB240" s="18">
        <v>170448.388817189</v>
      </c>
      <c r="AC240" s="18">
        <v>8309.2862485833102</v>
      </c>
      <c r="AD240" s="18">
        <v>1719.0554741897299</v>
      </c>
      <c r="AE240" s="18">
        <v>35262985</v>
      </c>
      <c r="AF240" s="18"/>
      <c r="AG240" s="18"/>
    </row>
    <row r="241" spans="1:33">
      <c r="A241" s="18" t="s">
        <v>885</v>
      </c>
      <c r="B241" s="18" t="s">
        <v>895</v>
      </c>
      <c r="C241" s="18" t="s">
        <v>575</v>
      </c>
      <c r="D241" s="18">
        <v>32355.260999999999</v>
      </c>
      <c r="E241" s="18">
        <v>4193</v>
      </c>
      <c r="F241" s="18">
        <v>36548.260999999999</v>
      </c>
      <c r="G241" s="18">
        <v>20608</v>
      </c>
      <c r="H241" s="18">
        <v>2473</v>
      </c>
      <c r="I241" s="18">
        <v>278</v>
      </c>
      <c r="J241" s="18">
        <v>0</v>
      </c>
      <c r="K241" s="18">
        <v>3154</v>
      </c>
      <c r="L241" s="18">
        <v>1</v>
      </c>
      <c r="M241" s="18">
        <v>7564</v>
      </c>
      <c r="N241" s="18">
        <v>4193</v>
      </c>
      <c r="O241" s="18">
        <v>1043</v>
      </c>
      <c r="P241" s="18">
        <v>29784.742399999999</v>
      </c>
      <c r="Q241" s="18">
        <v>5019.25</v>
      </c>
      <c r="R241" s="18">
        <v>-7316.8</v>
      </c>
      <c r="S241" s="18">
        <v>2278.17</v>
      </c>
      <c r="T241" s="18">
        <v>29765.362400000002</v>
      </c>
      <c r="U241" s="18">
        <v>36548.260999999999</v>
      </c>
      <c r="V241" s="18">
        <v>31066.021850000001</v>
      </c>
      <c r="W241" s="18">
        <v>-1300.6594499999901</v>
      </c>
      <c r="X241" s="18">
        <v>-910.46161499999403</v>
      </c>
      <c r="Y241" s="18">
        <v>0.97499999999999998</v>
      </c>
      <c r="Z241" s="18">
        <v>6923</v>
      </c>
      <c r="AA241" s="18">
        <v>35634.554474999997</v>
      </c>
      <c r="AB241" s="18">
        <v>36069.279928417403</v>
      </c>
      <c r="AC241" s="18">
        <v>5210.0649903824096</v>
      </c>
      <c r="AD241" s="18">
        <v>-1380.16578401117</v>
      </c>
      <c r="AE241" s="18">
        <v>-9554888</v>
      </c>
      <c r="AF241" s="18"/>
      <c r="AG241" s="18"/>
    </row>
    <row r="242" spans="1:33">
      <c r="A242" s="18" t="s">
        <v>885</v>
      </c>
      <c r="B242" s="18" t="s">
        <v>896</v>
      </c>
      <c r="C242" s="18" t="s">
        <v>576</v>
      </c>
      <c r="D242" s="18">
        <v>73582.106</v>
      </c>
      <c r="E242" s="18">
        <v>5299</v>
      </c>
      <c r="F242" s="18">
        <v>78881.106</v>
      </c>
      <c r="G242" s="18">
        <v>38701</v>
      </c>
      <c r="H242" s="18">
        <v>1450</v>
      </c>
      <c r="I242" s="18">
        <v>5823</v>
      </c>
      <c r="J242" s="18">
        <v>0</v>
      </c>
      <c r="K242" s="18">
        <v>3272</v>
      </c>
      <c r="L242" s="18">
        <v>516</v>
      </c>
      <c r="M242" s="18">
        <v>0</v>
      </c>
      <c r="N242" s="18">
        <v>5299</v>
      </c>
      <c r="O242" s="18">
        <v>985</v>
      </c>
      <c r="P242" s="18">
        <v>55934.5553</v>
      </c>
      <c r="Q242" s="18">
        <v>8963.25</v>
      </c>
      <c r="R242" s="18">
        <v>-1275.8499999999999</v>
      </c>
      <c r="S242" s="18">
        <v>4504.1499999999996</v>
      </c>
      <c r="T242" s="18">
        <v>68126.105299999996</v>
      </c>
      <c r="U242" s="18">
        <v>78881.106</v>
      </c>
      <c r="V242" s="18">
        <v>67048.940100000007</v>
      </c>
      <c r="W242" s="18">
        <v>1077.1651999999999</v>
      </c>
      <c r="X242" s="18">
        <v>754.01564000000201</v>
      </c>
      <c r="Y242" s="18">
        <v>1.01</v>
      </c>
      <c r="Z242" s="18">
        <v>11024</v>
      </c>
      <c r="AA242" s="18">
        <v>79669.917060000007</v>
      </c>
      <c r="AB242" s="18">
        <v>80641.854027583904</v>
      </c>
      <c r="AC242" s="18">
        <v>7315.1173827634202</v>
      </c>
      <c r="AD242" s="18">
        <v>724.886608369839</v>
      </c>
      <c r="AE242" s="18">
        <v>7991150</v>
      </c>
      <c r="AF242" s="18"/>
      <c r="AG242" s="18"/>
    </row>
    <row r="243" spans="1:33">
      <c r="A243" s="18" t="s">
        <v>885</v>
      </c>
      <c r="B243" s="18" t="s">
        <v>897</v>
      </c>
      <c r="C243" s="18" t="s">
        <v>577</v>
      </c>
      <c r="D243" s="18">
        <v>70636.775999999998</v>
      </c>
      <c r="E243" s="18">
        <v>3090</v>
      </c>
      <c r="F243" s="18">
        <v>73726.775999999998</v>
      </c>
      <c r="G243" s="18">
        <v>27672</v>
      </c>
      <c r="H243" s="18">
        <v>10576</v>
      </c>
      <c r="I243" s="18">
        <v>630</v>
      </c>
      <c r="J243" s="18">
        <v>0</v>
      </c>
      <c r="K243" s="18">
        <v>3006</v>
      </c>
      <c r="L243" s="18">
        <v>207</v>
      </c>
      <c r="M243" s="18">
        <v>0</v>
      </c>
      <c r="N243" s="18">
        <v>3090</v>
      </c>
      <c r="O243" s="18">
        <v>0</v>
      </c>
      <c r="P243" s="18">
        <v>39994.3416</v>
      </c>
      <c r="Q243" s="18">
        <v>12080.2</v>
      </c>
      <c r="R243" s="18">
        <v>-175.95</v>
      </c>
      <c r="S243" s="18">
        <v>2626.5</v>
      </c>
      <c r="T243" s="18">
        <v>54525.0916</v>
      </c>
      <c r="U243" s="18">
        <v>73726.775999999998</v>
      </c>
      <c r="V243" s="18">
        <v>62667.759599999998</v>
      </c>
      <c r="W243" s="18">
        <v>-8142.6679999999997</v>
      </c>
      <c r="X243" s="18">
        <v>-5699.8675999999996</v>
      </c>
      <c r="Y243" s="18">
        <v>0.92300000000000004</v>
      </c>
      <c r="Z243" s="18">
        <v>10870</v>
      </c>
      <c r="AA243" s="18">
        <v>68049.814247999995</v>
      </c>
      <c r="AB243" s="18">
        <v>68879.991214985406</v>
      </c>
      <c r="AC243" s="18">
        <v>6336.7057235497095</v>
      </c>
      <c r="AD243" s="18">
        <v>-253.52505084386399</v>
      </c>
      <c r="AE243" s="18">
        <v>-2755817</v>
      </c>
      <c r="AF243" s="18"/>
      <c r="AG243" s="18"/>
    </row>
    <row r="244" spans="1:33">
      <c r="A244" s="18" t="s">
        <v>885</v>
      </c>
      <c r="B244" s="18" t="s">
        <v>898</v>
      </c>
      <c r="C244" s="18" t="s">
        <v>578</v>
      </c>
      <c r="D244" s="18">
        <v>62069.737999999998</v>
      </c>
      <c r="E244" s="18">
        <v>4802</v>
      </c>
      <c r="F244" s="18">
        <v>66871.737999999998</v>
      </c>
      <c r="G244" s="18">
        <v>37475</v>
      </c>
      <c r="H244" s="18">
        <v>6992</v>
      </c>
      <c r="I244" s="18">
        <v>201</v>
      </c>
      <c r="J244" s="18">
        <v>0</v>
      </c>
      <c r="K244" s="18">
        <v>3291</v>
      </c>
      <c r="L244" s="18">
        <v>-20</v>
      </c>
      <c r="M244" s="18">
        <v>9656</v>
      </c>
      <c r="N244" s="18">
        <v>4802</v>
      </c>
      <c r="O244" s="18">
        <v>0</v>
      </c>
      <c r="P244" s="18">
        <v>54162.6175</v>
      </c>
      <c r="Q244" s="18">
        <v>8911.4</v>
      </c>
      <c r="R244" s="18">
        <v>-8190.6</v>
      </c>
      <c r="S244" s="18">
        <v>2440.1799999999998</v>
      </c>
      <c r="T244" s="18">
        <v>57323.597500000003</v>
      </c>
      <c r="U244" s="18">
        <v>66871.737999999998</v>
      </c>
      <c r="V244" s="18">
        <v>56840.977299999999</v>
      </c>
      <c r="W244" s="18">
        <v>482.62020000000501</v>
      </c>
      <c r="X244" s="18">
        <v>337.834140000003</v>
      </c>
      <c r="Y244" s="18">
        <v>1.0049999999999999</v>
      </c>
      <c r="Z244" s="18">
        <v>11190</v>
      </c>
      <c r="AA244" s="18">
        <v>67206.096690000006</v>
      </c>
      <c r="AB244" s="18">
        <v>68025.980684241295</v>
      </c>
      <c r="AC244" s="18">
        <v>6079.1761111922497</v>
      </c>
      <c r="AD244" s="18">
        <v>-511.05466320132302</v>
      </c>
      <c r="AE244" s="18">
        <v>-5718702</v>
      </c>
      <c r="AF244" s="18"/>
      <c r="AG244" s="18"/>
    </row>
    <row r="245" spans="1:33">
      <c r="A245" s="18" t="s">
        <v>885</v>
      </c>
      <c r="B245" s="18" t="s">
        <v>899</v>
      </c>
      <c r="C245" s="18" t="s">
        <v>579</v>
      </c>
      <c r="D245" s="18">
        <v>46884.078999999998</v>
      </c>
      <c r="E245" s="18">
        <v>3702</v>
      </c>
      <c r="F245" s="18">
        <v>50586.078999999998</v>
      </c>
      <c r="G245" s="18">
        <v>24517</v>
      </c>
      <c r="H245" s="18">
        <v>14377</v>
      </c>
      <c r="I245" s="18">
        <v>145</v>
      </c>
      <c r="J245" s="18">
        <v>0</v>
      </c>
      <c r="K245" s="18">
        <v>3009</v>
      </c>
      <c r="L245" s="18">
        <v>62</v>
      </c>
      <c r="M245" s="18">
        <v>7447</v>
      </c>
      <c r="N245" s="18">
        <v>3702</v>
      </c>
      <c r="O245" s="18">
        <v>218</v>
      </c>
      <c r="P245" s="18">
        <v>35434.420100000003</v>
      </c>
      <c r="Q245" s="18">
        <v>14901.35</v>
      </c>
      <c r="R245" s="18">
        <v>-6567.95</v>
      </c>
      <c r="S245" s="18">
        <v>1880.71</v>
      </c>
      <c r="T245" s="18">
        <v>45648.530100000004</v>
      </c>
      <c r="U245" s="18">
        <v>50586.078999999998</v>
      </c>
      <c r="V245" s="18">
        <v>42998.167150000001</v>
      </c>
      <c r="W245" s="18">
        <v>2650.3629500000102</v>
      </c>
      <c r="X245" s="18">
        <v>1855.2540650000101</v>
      </c>
      <c r="Y245" s="18">
        <v>1.0369999999999999</v>
      </c>
      <c r="Z245" s="18">
        <v>6724</v>
      </c>
      <c r="AA245" s="18">
        <v>52457.763922999999</v>
      </c>
      <c r="AB245" s="18">
        <v>53097.7249255344</v>
      </c>
      <c r="AC245" s="18">
        <v>7896.74671706342</v>
      </c>
      <c r="AD245" s="18">
        <v>1306.5159426698399</v>
      </c>
      <c r="AE245" s="18">
        <v>8785013</v>
      </c>
      <c r="AF245" s="18"/>
      <c r="AG245" s="18"/>
    </row>
    <row r="246" spans="1:33">
      <c r="A246" s="18" t="s">
        <v>885</v>
      </c>
      <c r="B246" s="18" t="s">
        <v>900</v>
      </c>
      <c r="C246" s="18" t="s">
        <v>580</v>
      </c>
      <c r="D246" s="18">
        <v>25954.07</v>
      </c>
      <c r="E246" s="18">
        <v>3227</v>
      </c>
      <c r="F246" s="18">
        <v>29181.07</v>
      </c>
      <c r="G246" s="18">
        <v>13687</v>
      </c>
      <c r="H246" s="18">
        <v>2776</v>
      </c>
      <c r="I246" s="18">
        <v>5</v>
      </c>
      <c r="J246" s="18">
        <v>0</v>
      </c>
      <c r="K246" s="18">
        <v>1002</v>
      </c>
      <c r="L246" s="18">
        <v>2</v>
      </c>
      <c r="M246" s="18">
        <v>196</v>
      </c>
      <c r="N246" s="18">
        <v>3227</v>
      </c>
      <c r="O246" s="18">
        <v>0</v>
      </c>
      <c r="P246" s="18">
        <v>19781.821100000001</v>
      </c>
      <c r="Q246" s="18">
        <v>3215.55</v>
      </c>
      <c r="R246" s="18">
        <v>-168.3</v>
      </c>
      <c r="S246" s="18">
        <v>2709.63</v>
      </c>
      <c r="T246" s="18">
        <v>25538.701099999998</v>
      </c>
      <c r="U246" s="18">
        <v>29181.07</v>
      </c>
      <c r="V246" s="18">
        <v>24803.909500000002</v>
      </c>
      <c r="W246" s="18">
        <v>734.791600000004</v>
      </c>
      <c r="X246" s="18">
        <v>514.35412000000304</v>
      </c>
      <c r="Y246" s="18">
        <v>1.018</v>
      </c>
      <c r="Z246" s="18">
        <v>6924</v>
      </c>
      <c r="AA246" s="18">
        <v>29706.329259999999</v>
      </c>
      <c r="AB246" s="18">
        <v>30068.733046077399</v>
      </c>
      <c r="AC246" s="18">
        <v>4342.6824156668599</v>
      </c>
      <c r="AD246" s="18">
        <v>-2247.5483587267099</v>
      </c>
      <c r="AE246" s="18">
        <v>-15562025</v>
      </c>
      <c r="AF246" s="18"/>
      <c r="AG246" s="18"/>
    </row>
    <row r="247" spans="1:33">
      <c r="A247" s="18" t="s">
        <v>901</v>
      </c>
      <c r="B247" s="18" t="s">
        <v>902</v>
      </c>
      <c r="C247" s="18" t="s">
        <v>582</v>
      </c>
      <c r="D247" s="18">
        <v>204275.79199999999</v>
      </c>
      <c r="E247" s="18">
        <v>14918</v>
      </c>
      <c r="F247" s="18">
        <v>219193.79199999999</v>
      </c>
      <c r="G247" s="18">
        <v>89868</v>
      </c>
      <c r="H247" s="18">
        <v>16593</v>
      </c>
      <c r="I247" s="18">
        <v>4431</v>
      </c>
      <c r="J247" s="18">
        <v>0</v>
      </c>
      <c r="K247" s="18">
        <v>7661</v>
      </c>
      <c r="L247" s="18">
        <v>698</v>
      </c>
      <c r="M247" s="18">
        <v>17460</v>
      </c>
      <c r="N247" s="18">
        <v>14918</v>
      </c>
      <c r="O247" s="18">
        <v>0</v>
      </c>
      <c r="P247" s="18">
        <v>129886.22040000001</v>
      </c>
      <c r="Q247" s="18">
        <v>24382.25</v>
      </c>
      <c r="R247" s="18">
        <v>-15434.3</v>
      </c>
      <c r="S247" s="18">
        <v>9712.1</v>
      </c>
      <c r="T247" s="18">
        <v>148546.27040000001</v>
      </c>
      <c r="U247" s="18">
        <v>219193.79199999999</v>
      </c>
      <c r="V247" s="18">
        <v>186314.72320000001</v>
      </c>
      <c r="W247" s="18">
        <v>-37768.452799999999</v>
      </c>
      <c r="X247" s="18">
        <v>-26437.916959999999</v>
      </c>
      <c r="Y247" s="18">
        <v>0.879</v>
      </c>
      <c r="Z247" s="18">
        <v>26328</v>
      </c>
      <c r="AA247" s="18">
        <v>192671.34316799999</v>
      </c>
      <c r="AB247" s="18">
        <v>195021.84644363399</v>
      </c>
      <c r="AC247" s="18">
        <v>7407.3931344437096</v>
      </c>
      <c r="AD247" s="18">
        <v>817.16236005013502</v>
      </c>
      <c r="AE247" s="18">
        <v>21514251</v>
      </c>
      <c r="AF247" s="18"/>
      <c r="AG247" s="18"/>
    </row>
    <row r="248" spans="1:33">
      <c r="A248" s="18" t="s">
        <v>901</v>
      </c>
      <c r="B248" s="18" t="s">
        <v>903</v>
      </c>
      <c r="C248" s="18" t="s">
        <v>583</v>
      </c>
      <c r="D248" s="18">
        <v>649234.22499999998</v>
      </c>
      <c r="E248" s="18">
        <v>38531</v>
      </c>
      <c r="F248" s="18">
        <v>687765.22499999998</v>
      </c>
      <c r="G248" s="18">
        <v>322359</v>
      </c>
      <c r="H248" s="18">
        <v>147048</v>
      </c>
      <c r="I248" s="18">
        <v>8431</v>
      </c>
      <c r="J248" s="18">
        <v>0</v>
      </c>
      <c r="K248" s="18">
        <v>34032</v>
      </c>
      <c r="L248" s="18">
        <v>3057</v>
      </c>
      <c r="M248" s="18">
        <v>53173</v>
      </c>
      <c r="N248" s="18">
        <v>38531</v>
      </c>
      <c r="O248" s="18">
        <v>444</v>
      </c>
      <c r="P248" s="18">
        <v>465905.46269999997</v>
      </c>
      <c r="Q248" s="18">
        <v>161084.35</v>
      </c>
      <c r="R248" s="18">
        <v>-48172.9</v>
      </c>
      <c r="S248" s="18">
        <v>23711.94</v>
      </c>
      <c r="T248" s="18">
        <v>602528.85270000005</v>
      </c>
      <c r="U248" s="18">
        <v>687765.22499999998</v>
      </c>
      <c r="V248" s="18">
        <v>584600.44125000003</v>
      </c>
      <c r="W248" s="18">
        <v>17928.41145</v>
      </c>
      <c r="X248" s="18">
        <v>12549.888015</v>
      </c>
      <c r="Y248" s="18">
        <v>1.018</v>
      </c>
      <c r="Z248" s="18">
        <v>103496</v>
      </c>
      <c r="AA248" s="18">
        <v>700144.99904999998</v>
      </c>
      <c r="AB248" s="18">
        <v>708686.45148722501</v>
      </c>
      <c r="AC248" s="18">
        <v>6847.4767284457903</v>
      </c>
      <c r="AD248" s="18">
        <v>257.24595405221299</v>
      </c>
      <c r="AE248" s="18">
        <v>26623927</v>
      </c>
      <c r="AF248" s="18"/>
      <c r="AG248" s="18"/>
    </row>
    <row r="249" spans="1:33">
      <c r="A249" s="18" t="s">
        <v>901</v>
      </c>
      <c r="B249" s="18" t="s">
        <v>904</v>
      </c>
      <c r="C249" s="18" t="s">
        <v>584</v>
      </c>
      <c r="D249" s="18">
        <v>49948.237999999998</v>
      </c>
      <c r="E249" s="18">
        <v>7131</v>
      </c>
      <c r="F249" s="18">
        <v>57079.237999999998</v>
      </c>
      <c r="G249" s="18">
        <v>47682</v>
      </c>
      <c r="H249" s="18">
        <v>10931</v>
      </c>
      <c r="I249" s="18">
        <v>449</v>
      </c>
      <c r="J249" s="18">
        <v>0</v>
      </c>
      <c r="K249" s="18">
        <v>5464</v>
      </c>
      <c r="L249" s="18">
        <v>0</v>
      </c>
      <c r="M249" s="18">
        <v>26448</v>
      </c>
      <c r="N249" s="18">
        <v>7131</v>
      </c>
      <c r="O249" s="18">
        <v>0</v>
      </c>
      <c r="P249" s="18">
        <v>68914.794599999994</v>
      </c>
      <c r="Q249" s="18">
        <v>14317.4</v>
      </c>
      <c r="R249" s="18">
        <v>-22480.799999999999</v>
      </c>
      <c r="S249" s="18">
        <v>1565.19</v>
      </c>
      <c r="T249" s="18">
        <v>62316.584600000002</v>
      </c>
      <c r="U249" s="18">
        <v>57079.237999999998</v>
      </c>
      <c r="V249" s="18">
        <v>48517.352299999999</v>
      </c>
      <c r="W249" s="18">
        <v>13799.2323</v>
      </c>
      <c r="X249" s="18">
        <v>9659.4626100000005</v>
      </c>
      <c r="Y249" s="18">
        <v>1.169</v>
      </c>
      <c r="Z249" s="18">
        <v>9375</v>
      </c>
      <c r="AA249" s="18">
        <v>66725.629222000003</v>
      </c>
      <c r="AB249" s="18">
        <v>67539.651730361802</v>
      </c>
      <c r="AC249" s="18">
        <v>7204.2295179052599</v>
      </c>
      <c r="AD249" s="18">
        <v>613.99874351168398</v>
      </c>
      <c r="AE249" s="18">
        <v>5756238</v>
      </c>
      <c r="AF249" s="18"/>
      <c r="AG249" s="18"/>
    </row>
    <row r="250" spans="1:33">
      <c r="A250" s="18" t="s">
        <v>901</v>
      </c>
      <c r="B250" s="18" t="s">
        <v>905</v>
      </c>
      <c r="C250" s="18" t="s">
        <v>585</v>
      </c>
      <c r="D250" s="18">
        <v>293154.25400000002</v>
      </c>
      <c r="E250" s="18">
        <v>20339</v>
      </c>
      <c r="F250" s="18">
        <v>313493.25400000002</v>
      </c>
      <c r="G250" s="18">
        <v>174998</v>
      </c>
      <c r="H250" s="18">
        <v>57944</v>
      </c>
      <c r="I250" s="18">
        <v>6075</v>
      </c>
      <c r="J250" s="18">
        <v>9511</v>
      </c>
      <c r="K250" s="18">
        <v>-52</v>
      </c>
      <c r="L250" s="18">
        <v>4388</v>
      </c>
      <c r="M250" s="18">
        <v>47959</v>
      </c>
      <c r="N250" s="18">
        <v>20339</v>
      </c>
      <c r="O250" s="18">
        <v>823</v>
      </c>
      <c r="P250" s="18">
        <v>252924.60939999999</v>
      </c>
      <c r="Q250" s="18">
        <v>62456.3</v>
      </c>
      <c r="R250" s="18">
        <v>-45194.5</v>
      </c>
      <c r="S250" s="18">
        <v>9135.1200000000008</v>
      </c>
      <c r="T250" s="18">
        <v>279321.5294</v>
      </c>
      <c r="U250" s="18">
        <v>313493.25400000002</v>
      </c>
      <c r="V250" s="18">
        <v>266469.2659</v>
      </c>
      <c r="W250" s="18">
        <v>12852.263499999999</v>
      </c>
      <c r="X250" s="18">
        <v>8996.5844500000003</v>
      </c>
      <c r="Y250" s="18">
        <v>1.0289999999999999</v>
      </c>
      <c r="Z250" s="18">
        <v>37619</v>
      </c>
      <c r="AA250" s="18">
        <v>322584.55836600001</v>
      </c>
      <c r="AB250" s="18">
        <v>326519.944130385</v>
      </c>
      <c r="AC250" s="18">
        <v>8679.6550713837405</v>
      </c>
      <c r="AD250" s="18">
        <v>2089.4242969901602</v>
      </c>
      <c r="AE250" s="18">
        <v>78602053</v>
      </c>
      <c r="AF250" s="18"/>
      <c r="AG250" s="18"/>
    </row>
    <row r="251" spans="1:33">
      <c r="A251" s="18" t="s">
        <v>901</v>
      </c>
      <c r="B251" s="18" t="s">
        <v>906</v>
      </c>
      <c r="C251" s="18" t="s">
        <v>586</v>
      </c>
      <c r="D251" s="18">
        <v>143936.57800000001</v>
      </c>
      <c r="E251" s="18">
        <v>10722</v>
      </c>
      <c r="F251" s="18">
        <v>154658.57800000001</v>
      </c>
      <c r="G251" s="18">
        <v>80973</v>
      </c>
      <c r="H251" s="18">
        <v>23235</v>
      </c>
      <c r="I251" s="18">
        <v>2206</v>
      </c>
      <c r="J251" s="18">
        <v>0</v>
      </c>
      <c r="K251" s="18">
        <v>4622</v>
      </c>
      <c r="L251" s="18">
        <v>344</v>
      </c>
      <c r="M251" s="18">
        <v>32921</v>
      </c>
      <c r="N251" s="18">
        <v>10722</v>
      </c>
      <c r="O251" s="18">
        <v>662</v>
      </c>
      <c r="P251" s="18">
        <v>117030.2769</v>
      </c>
      <c r="Q251" s="18">
        <v>25553.55</v>
      </c>
      <c r="R251" s="18">
        <v>-28837.95</v>
      </c>
      <c r="S251" s="18">
        <v>3517.13</v>
      </c>
      <c r="T251" s="18">
        <v>117263.00689999999</v>
      </c>
      <c r="U251" s="18">
        <v>154658.57800000001</v>
      </c>
      <c r="V251" s="18">
        <v>131459.79130000001</v>
      </c>
      <c r="W251" s="18">
        <v>-14196.7844</v>
      </c>
      <c r="X251" s="18">
        <v>-9937.7490800000105</v>
      </c>
      <c r="Y251" s="18">
        <v>0.93600000000000005</v>
      </c>
      <c r="Z251" s="18">
        <v>18475</v>
      </c>
      <c r="AA251" s="18">
        <v>144760.42900800001</v>
      </c>
      <c r="AB251" s="18">
        <v>146526.440792476</v>
      </c>
      <c r="AC251" s="18">
        <v>7931.0658074411904</v>
      </c>
      <c r="AD251" s="18">
        <v>1340.8350330476101</v>
      </c>
      <c r="AE251" s="18">
        <v>24771927</v>
      </c>
      <c r="AF251" s="18"/>
      <c r="AG251" s="119"/>
    </row>
    <row r="252" spans="1:33">
      <c r="A252" s="18" t="s">
        <v>901</v>
      </c>
      <c r="B252" s="18" t="s">
        <v>907</v>
      </c>
      <c r="C252" s="18" t="s">
        <v>587</v>
      </c>
      <c r="D252" s="18">
        <v>49498.591999999997</v>
      </c>
      <c r="E252" s="18">
        <v>7530</v>
      </c>
      <c r="F252" s="18">
        <v>57028.591999999997</v>
      </c>
      <c r="G252" s="18">
        <v>20862</v>
      </c>
      <c r="H252" s="18">
        <v>16756</v>
      </c>
      <c r="I252" s="18">
        <v>1064</v>
      </c>
      <c r="J252" s="18">
        <v>0</v>
      </c>
      <c r="K252" s="18">
        <v>2621</v>
      </c>
      <c r="L252" s="18">
        <v>1169</v>
      </c>
      <c r="M252" s="18">
        <v>0</v>
      </c>
      <c r="N252" s="18">
        <v>7530</v>
      </c>
      <c r="O252" s="18">
        <v>0</v>
      </c>
      <c r="P252" s="18">
        <v>30151.848600000001</v>
      </c>
      <c r="Q252" s="18">
        <v>17374.849999999999</v>
      </c>
      <c r="R252" s="18">
        <v>-993.65</v>
      </c>
      <c r="S252" s="18">
        <v>6400.5</v>
      </c>
      <c r="T252" s="18">
        <v>52933.548600000002</v>
      </c>
      <c r="U252" s="18">
        <v>57028.591999999997</v>
      </c>
      <c r="V252" s="18">
        <v>48474.303200000002</v>
      </c>
      <c r="W252" s="18">
        <v>4459.2454000000098</v>
      </c>
      <c r="X252" s="18">
        <v>3121.4717799999999</v>
      </c>
      <c r="Y252" s="18">
        <v>1.0549999999999999</v>
      </c>
      <c r="Z252" s="18">
        <v>9340</v>
      </c>
      <c r="AA252" s="18">
        <v>60165.164559999997</v>
      </c>
      <c r="AB252" s="18">
        <v>60899.152365617898</v>
      </c>
      <c r="AC252" s="18">
        <v>6520.2518592738697</v>
      </c>
      <c r="AD252" s="18">
        <v>-69.978915119708304</v>
      </c>
      <c r="AE252" s="18">
        <v>-653603</v>
      </c>
      <c r="AF252" s="18"/>
      <c r="AG252" s="18"/>
    </row>
    <row r="253" spans="1:33">
      <c r="A253" s="18" t="s">
        <v>901</v>
      </c>
      <c r="B253" s="18" t="s">
        <v>908</v>
      </c>
      <c r="C253" s="18" t="s">
        <v>588</v>
      </c>
      <c r="D253" s="18">
        <v>42802.95</v>
      </c>
      <c r="E253" s="18">
        <v>5356</v>
      </c>
      <c r="F253" s="18">
        <v>48158.95</v>
      </c>
      <c r="G253" s="18">
        <v>14275</v>
      </c>
      <c r="H253" s="18">
        <v>9219</v>
      </c>
      <c r="I253" s="18">
        <v>224</v>
      </c>
      <c r="J253" s="18">
        <v>0</v>
      </c>
      <c r="K253" s="18">
        <v>-22</v>
      </c>
      <c r="L253" s="18">
        <v>62</v>
      </c>
      <c r="M253" s="18">
        <v>0</v>
      </c>
      <c r="N253" s="18">
        <v>5356</v>
      </c>
      <c r="O253" s="18">
        <v>0</v>
      </c>
      <c r="P253" s="18">
        <v>20631.657500000001</v>
      </c>
      <c r="Q253" s="18">
        <v>8007.85</v>
      </c>
      <c r="R253" s="18">
        <v>-52.7</v>
      </c>
      <c r="S253" s="18">
        <v>4552.6000000000004</v>
      </c>
      <c r="T253" s="18">
        <v>33139.407500000001</v>
      </c>
      <c r="U253" s="18">
        <v>48158.95</v>
      </c>
      <c r="V253" s="18">
        <v>40935.107499999998</v>
      </c>
      <c r="W253" s="18">
        <v>-7795.7</v>
      </c>
      <c r="X253" s="18">
        <v>-5456.99</v>
      </c>
      <c r="Y253" s="18">
        <v>0.88700000000000001</v>
      </c>
      <c r="Z253" s="18">
        <v>5738</v>
      </c>
      <c r="AA253" s="18">
        <v>42716.988649999999</v>
      </c>
      <c r="AB253" s="18">
        <v>43238.116598225803</v>
      </c>
      <c r="AC253" s="18">
        <v>7535.39850091073</v>
      </c>
      <c r="AD253" s="18">
        <v>945.16772651715701</v>
      </c>
      <c r="AE253" s="18">
        <v>5423372</v>
      </c>
      <c r="AF253" s="18"/>
      <c r="AG253" s="18"/>
    </row>
    <row r="254" spans="1:33">
      <c r="A254" s="18" t="s">
        <v>901</v>
      </c>
      <c r="B254" s="18" t="s">
        <v>909</v>
      </c>
      <c r="C254" s="18" t="s">
        <v>589</v>
      </c>
      <c r="D254" s="18">
        <v>82698.762000000002</v>
      </c>
      <c r="E254" s="18">
        <v>3273</v>
      </c>
      <c r="F254" s="18">
        <v>85971.762000000002</v>
      </c>
      <c r="G254" s="18">
        <v>37113</v>
      </c>
      <c r="H254" s="18">
        <v>3567</v>
      </c>
      <c r="I254" s="18">
        <v>43</v>
      </c>
      <c r="J254" s="18">
        <v>0</v>
      </c>
      <c r="K254" s="18">
        <v>3407</v>
      </c>
      <c r="L254" s="18">
        <v>0</v>
      </c>
      <c r="M254" s="18">
        <v>2940</v>
      </c>
      <c r="N254" s="18">
        <v>3273</v>
      </c>
      <c r="O254" s="18">
        <v>8</v>
      </c>
      <c r="P254" s="18">
        <v>53639.418899999997</v>
      </c>
      <c r="Q254" s="18">
        <v>5964.45</v>
      </c>
      <c r="R254" s="18">
        <v>-2505.8000000000002</v>
      </c>
      <c r="S254" s="18">
        <v>2282.25</v>
      </c>
      <c r="T254" s="18">
        <v>59380.318899999998</v>
      </c>
      <c r="U254" s="18">
        <v>85971.762000000002</v>
      </c>
      <c r="V254" s="18">
        <v>73075.997700000007</v>
      </c>
      <c r="W254" s="18">
        <v>-13695.6788</v>
      </c>
      <c r="X254" s="18">
        <v>-9586.9751600000109</v>
      </c>
      <c r="Y254" s="18">
        <v>0.88800000000000001</v>
      </c>
      <c r="Z254" s="18">
        <v>11474</v>
      </c>
      <c r="AA254" s="18">
        <v>76342.924656000003</v>
      </c>
      <c r="AB254" s="18">
        <v>77274.273820462593</v>
      </c>
      <c r="AC254" s="18">
        <v>6734.7284138454497</v>
      </c>
      <c r="AD254" s="18">
        <v>144.49763945186899</v>
      </c>
      <c r="AE254" s="18">
        <v>1657966</v>
      </c>
      <c r="AF254" s="18"/>
      <c r="AG254" s="18"/>
    </row>
    <row r="255" spans="1:33">
      <c r="A255" s="18" t="s">
        <v>901</v>
      </c>
      <c r="B255" s="18" t="s">
        <v>910</v>
      </c>
      <c r="C255" s="18" t="s">
        <v>590</v>
      </c>
      <c r="D255" s="18">
        <v>216613.67800000001</v>
      </c>
      <c r="E255" s="18">
        <v>16408</v>
      </c>
      <c r="F255" s="18">
        <v>233021.67800000001</v>
      </c>
      <c r="G255" s="18">
        <v>105669</v>
      </c>
      <c r="H255" s="18">
        <v>27512</v>
      </c>
      <c r="I255" s="18">
        <v>10863</v>
      </c>
      <c r="J255" s="18">
        <v>0</v>
      </c>
      <c r="K255" s="18">
        <v>7673</v>
      </c>
      <c r="L255" s="18">
        <v>6319</v>
      </c>
      <c r="M255" s="18">
        <v>25811</v>
      </c>
      <c r="N255" s="18">
        <v>16408</v>
      </c>
      <c r="O255" s="18">
        <v>334</v>
      </c>
      <c r="P255" s="18">
        <v>152723.4057</v>
      </c>
      <c r="Q255" s="18">
        <v>39140.800000000003</v>
      </c>
      <c r="R255" s="18">
        <v>-27594.400000000001</v>
      </c>
      <c r="S255" s="18">
        <v>9558.93</v>
      </c>
      <c r="T255" s="18">
        <v>173828.73569999999</v>
      </c>
      <c r="U255" s="18">
        <v>233021.67800000001</v>
      </c>
      <c r="V255" s="18">
        <v>198068.42629999999</v>
      </c>
      <c r="W255" s="18">
        <v>-24239.690600000002</v>
      </c>
      <c r="X255" s="18">
        <v>-16967.78342</v>
      </c>
      <c r="Y255" s="18">
        <v>0.92700000000000005</v>
      </c>
      <c r="Z255" s="18">
        <v>38526</v>
      </c>
      <c r="AA255" s="18">
        <v>216011.09550600001</v>
      </c>
      <c r="AB255" s="18">
        <v>218646.33320773501</v>
      </c>
      <c r="AC255" s="18">
        <v>5675.29287254671</v>
      </c>
      <c r="AD255" s="18">
        <v>-914.937901846866</v>
      </c>
      <c r="AE255" s="18">
        <v>-35248898</v>
      </c>
      <c r="AF255" s="18"/>
      <c r="AG255" s="18"/>
    </row>
    <row r="256" spans="1:33">
      <c r="A256" s="18" t="s">
        <v>901</v>
      </c>
      <c r="B256" s="18" t="s">
        <v>911</v>
      </c>
      <c r="C256" s="18" t="s">
        <v>591</v>
      </c>
      <c r="D256" s="18">
        <v>190841.038</v>
      </c>
      <c r="E256" s="18">
        <v>10664</v>
      </c>
      <c r="F256" s="18">
        <v>201505.038</v>
      </c>
      <c r="G256" s="18">
        <v>102105</v>
      </c>
      <c r="H256" s="18">
        <v>9962</v>
      </c>
      <c r="I256" s="18">
        <v>9624</v>
      </c>
      <c r="J256" s="18">
        <v>0</v>
      </c>
      <c r="K256" s="18">
        <v>12248</v>
      </c>
      <c r="L256" s="18">
        <v>9</v>
      </c>
      <c r="M256" s="18">
        <v>15657</v>
      </c>
      <c r="N256" s="18">
        <v>10664</v>
      </c>
      <c r="O256" s="18">
        <v>391</v>
      </c>
      <c r="P256" s="18">
        <v>147572.35649999999</v>
      </c>
      <c r="Q256" s="18">
        <v>27058.9</v>
      </c>
      <c r="R256" s="18">
        <v>-13648.45</v>
      </c>
      <c r="S256" s="18">
        <v>6402.71</v>
      </c>
      <c r="T256" s="18">
        <v>167385.5165</v>
      </c>
      <c r="U256" s="18">
        <v>201505.038</v>
      </c>
      <c r="V256" s="18">
        <v>171279.28229999999</v>
      </c>
      <c r="W256" s="18">
        <v>-3893.7658000000201</v>
      </c>
      <c r="X256" s="18">
        <v>-2725.6360600000198</v>
      </c>
      <c r="Y256" s="18">
        <v>0.98599999999999999</v>
      </c>
      <c r="Z256" s="18">
        <v>24785</v>
      </c>
      <c r="AA256" s="18">
        <v>198683.96746799999</v>
      </c>
      <c r="AB256" s="18">
        <v>201107.82204165199</v>
      </c>
      <c r="AC256" s="18">
        <v>8114.0940908473804</v>
      </c>
      <c r="AD256" s="18">
        <v>1523.8633164538101</v>
      </c>
      <c r="AE256" s="18">
        <v>37768952</v>
      </c>
      <c r="AF256" s="18"/>
      <c r="AG256" s="18"/>
    </row>
    <row r="257" spans="1:33">
      <c r="A257" s="18" t="s">
        <v>912</v>
      </c>
      <c r="B257" s="18" t="s">
        <v>913</v>
      </c>
      <c r="C257" s="18" t="s">
        <v>593</v>
      </c>
      <c r="D257" s="18">
        <v>222926.13699999999</v>
      </c>
      <c r="E257" s="18">
        <v>15038</v>
      </c>
      <c r="F257" s="18">
        <v>237964.13699999999</v>
      </c>
      <c r="G257" s="18">
        <v>102452</v>
      </c>
      <c r="H257" s="18">
        <v>26826</v>
      </c>
      <c r="I257" s="18">
        <v>7667</v>
      </c>
      <c r="J257" s="18">
        <v>2047</v>
      </c>
      <c r="K257" s="18">
        <v>9560</v>
      </c>
      <c r="L257" s="18">
        <v>4845</v>
      </c>
      <c r="M257" s="18">
        <v>0</v>
      </c>
      <c r="N257" s="18">
        <v>15038</v>
      </c>
      <c r="O257" s="18">
        <v>414</v>
      </c>
      <c r="P257" s="18">
        <v>148073.8756</v>
      </c>
      <c r="Q257" s="18">
        <v>39185</v>
      </c>
      <c r="R257" s="18">
        <v>-4470.1499999999996</v>
      </c>
      <c r="S257" s="18">
        <v>12782.3</v>
      </c>
      <c r="T257" s="18">
        <v>195571.02559999999</v>
      </c>
      <c r="U257" s="18">
        <v>237964.13699999999</v>
      </c>
      <c r="V257" s="18">
        <v>202269.51645</v>
      </c>
      <c r="W257" s="18">
        <v>-6698.4908500000001</v>
      </c>
      <c r="X257" s="18">
        <v>-4688.9435949999997</v>
      </c>
      <c r="Y257" s="18">
        <v>0.98</v>
      </c>
      <c r="Z257" s="18">
        <v>24590</v>
      </c>
      <c r="AA257" s="18">
        <v>233204.85425999999</v>
      </c>
      <c r="AB257" s="18">
        <v>236049.84804485101</v>
      </c>
      <c r="AC257" s="18">
        <v>9599.4244833204993</v>
      </c>
      <c r="AD257" s="18">
        <v>3009.19370892693</v>
      </c>
      <c r="AE257" s="18">
        <v>73996073</v>
      </c>
      <c r="AF257" s="18"/>
      <c r="AG257" s="18"/>
    </row>
    <row r="258" spans="1:33">
      <c r="A258" s="18" t="s">
        <v>912</v>
      </c>
      <c r="B258" s="18" t="s">
        <v>914</v>
      </c>
      <c r="C258" s="18" t="s">
        <v>594</v>
      </c>
      <c r="D258" s="18">
        <v>140098.75700000001</v>
      </c>
      <c r="E258" s="18">
        <v>10506</v>
      </c>
      <c r="F258" s="18">
        <v>150604.75700000001</v>
      </c>
      <c r="G258" s="18">
        <v>106480</v>
      </c>
      <c r="H258" s="18">
        <v>7208</v>
      </c>
      <c r="I258" s="18">
        <v>4848</v>
      </c>
      <c r="J258" s="18">
        <v>0</v>
      </c>
      <c r="K258" s="18">
        <v>5553</v>
      </c>
      <c r="L258" s="18">
        <v>0</v>
      </c>
      <c r="M258" s="18">
        <v>29920</v>
      </c>
      <c r="N258" s="18">
        <v>10506</v>
      </c>
      <c r="O258" s="18">
        <v>30</v>
      </c>
      <c r="P258" s="18">
        <v>153895.54399999999</v>
      </c>
      <c r="Q258" s="18">
        <v>14967.65</v>
      </c>
      <c r="R258" s="18">
        <v>-25457.5</v>
      </c>
      <c r="S258" s="18">
        <v>3843.7</v>
      </c>
      <c r="T258" s="18">
        <v>147249.394</v>
      </c>
      <c r="U258" s="18">
        <v>150604.75700000001</v>
      </c>
      <c r="V258" s="18">
        <v>128014.04345</v>
      </c>
      <c r="W258" s="18">
        <v>19235.350549999999</v>
      </c>
      <c r="X258" s="18">
        <v>13464.745385</v>
      </c>
      <c r="Y258" s="18">
        <v>1.089</v>
      </c>
      <c r="Z258" s="18">
        <v>17604</v>
      </c>
      <c r="AA258" s="18">
        <v>164008.580373</v>
      </c>
      <c r="AB258" s="18">
        <v>166009.41090161001</v>
      </c>
      <c r="AC258" s="18">
        <v>9430.2096626681505</v>
      </c>
      <c r="AD258" s="18">
        <v>2839.9788882745702</v>
      </c>
      <c r="AE258" s="18">
        <v>49994988</v>
      </c>
      <c r="AF258" s="18"/>
      <c r="AG258" s="18"/>
    </row>
    <row r="259" spans="1:33">
      <c r="A259" s="18" t="s">
        <v>912</v>
      </c>
      <c r="B259" s="18" t="s">
        <v>915</v>
      </c>
      <c r="C259" s="18" t="s">
        <v>595</v>
      </c>
      <c r="D259" s="18">
        <v>150369.35699999999</v>
      </c>
      <c r="E259" s="18">
        <v>12192</v>
      </c>
      <c r="F259" s="18">
        <v>162561.35699999999</v>
      </c>
      <c r="G259" s="18">
        <v>61040</v>
      </c>
      <c r="H259" s="18">
        <v>17444</v>
      </c>
      <c r="I259" s="18">
        <v>1787</v>
      </c>
      <c r="J259" s="18">
        <v>1674</v>
      </c>
      <c r="K259" s="18">
        <v>4776</v>
      </c>
      <c r="L259" s="18">
        <v>500</v>
      </c>
      <c r="M259" s="18">
        <v>0</v>
      </c>
      <c r="N259" s="18">
        <v>12192</v>
      </c>
      <c r="O259" s="18">
        <v>0</v>
      </c>
      <c r="P259" s="18">
        <v>88221.111999999994</v>
      </c>
      <c r="Q259" s="18">
        <v>21828.85</v>
      </c>
      <c r="R259" s="18">
        <v>-425</v>
      </c>
      <c r="S259" s="18">
        <v>10363.200000000001</v>
      </c>
      <c r="T259" s="18">
        <v>119988.162</v>
      </c>
      <c r="U259" s="18">
        <v>162561.35699999999</v>
      </c>
      <c r="V259" s="18">
        <v>138177.15345000001</v>
      </c>
      <c r="W259" s="18">
        <v>-18188.991450000001</v>
      </c>
      <c r="X259" s="18">
        <v>-12732.294014999999</v>
      </c>
      <c r="Y259" s="18">
        <v>0.92200000000000004</v>
      </c>
      <c r="Z259" s="18">
        <v>18480</v>
      </c>
      <c r="AA259" s="18">
        <v>149881.571154</v>
      </c>
      <c r="AB259" s="18">
        <v>151710.05855727399</v>
      </c>
      <c r="AC259" s="18">
        <v>8209.4187530992695</v>
      </c>
      <c r="AD259" s="18">
        <v>1619.1879787056901</v>
      </c>
      <c r="AE259" s="18">
        <v>29922594</v>
      </c>
      <c r="AF259" s="18"/>
      <c r="AG259" s="18"/>
    </row>
    <row r="260" spans="1:33">
      <c r="A260" s="18" t="s">
        <v>912</v>
      </c>
      <c r="B260" s="18" t="s">
        <v>916</v>
      </c>
      <c r="C260" s="18" t="s">
        <v>596</v>
      </c>
      <c r="D260" s="18">
        <v>610837.66299999994</v>
      </c>
      <c r="E260" s="18">
        <v>45566</v>
      </c>
      <c r="F260" s="18">
        <v>656403.66299999994</v>
      </c>
      <c r="G260" s="18">
        <v>334543</v>
      </c>
      <c r="H260" s="18">
        <v>64289</v>
      </c>
      <c r="I260" s="18">
        <v>38420</v>
      </c>
      <c r="J260" s="18">
        <v>0</v>
      </c>
      <c r="K260" s="18">
        <v>24890</v>
      </c>
      <c r="L260" s="18">
        <v>8511</v>
      </c>
      <c r="M260" s="18">
        <v>39362</v>
      </c>
      <c r="N260" s="18">
        <v>45566</v>
      </c>
      <c r="O260" s="18">
        <v>433</v>
      </c>
      <c r="P260" s="18">
        <v>483514.99790000002</v>
      </c>
      <c r="Q260" s="18">
        <v>108459.15</v>
      </c>
      <c r="R260" s="18">
        <v>-41060.1</v>
      </c>
      <c r="S260" s="18">
        <v>32039.56</v>
      </c>
      <c r="T260" s="18">
        <v>582953.60789999994</v>
      </c>
      <c r="U260" s="18">
        <v>656403.66299999994</v>
      </c>
      <c r="V260" s="18">
        <v>557943.11355000001</v>
      </c>
      <c r="W260" s="18">
        <v>25010.494350000201</v>
      </c>
      <c r="X260" s="18">
        <v>17507.3460450001</v>
      </c>
      <c r="Y260" s="18">
        <v>1.0269999999999999</v>
      </c>
      <c r="Z260" s="18">
        <v>99170</v>
      </c>
      <c r="AA260" s="18">
        <v>674126.56190099998</v>
      </c>
      <c r="AB260" s="18">
        <v>682350.60116852401</v>
      </c>
      <c r="AC260" s="18">
        <v>6880.6151171576503</v>
      </c>
      <c r="AD260" s="18">
        <v>290.38434276407003</v>
      </c>
      <c r="AE260" s="18">
        <v>28797415</v>
      </c>
      <c r="AF260" s="18"/>
      <c r="AG260" s="18"/>
    </row>
    <row r="261" spans="1:33">
      <c r="A261" s="18" t="s">
        <v>912</v>
      </c>
      <c r="B261" s="18" t="s">
        <v>917</v>
      </c>
      <c r="C261" s="18" t="s">
        <v>597</v>
      </c>
      <c r="D261" s="18">
        <v>106934.571</v>
      </c>
      <c r="E261" s="18">
        <v>8433</v>
      </c>
      <c r="F261" s="18">
        <v>115367.571</v>
      </c>
      <c r="G261" s="18">
        <v>41412</v>
      </c>
      <c r="H261" s="18">
        <v>14754</v>
      </c>
      <c r="I261" s="18">
        <v>1176</v>
      </c>
      <c r="J261" s="18">
        <v>0</v>
      </c>
      <c r="K261" s="18">
        <v>1921</v>
      </c>
      <c r="L261" s="18">
        <v>0</v>
      </c>
      <c r="M261" s="18">
        <v>6625</v>
      </c>
      <c r="N261" s="18">
        <v>8433</v>
      </c>
      <c r="O261" s="18">
        <v>0</v>
      </c>
      <c r="P261" s="18">
        <v>59852.763599999998</v>
      </c>
      <c r="Q261" s="18">
        <v>15173.35</v>
      </c>
      <c r="R261" s="18">
        <v>-5631.25</v>
      </c>
      <c r="S261" s="18">
        <v>6041.8</v>
      </c>
      <c r="T261" s="18">
        <v>75436.6636</v>
      </c>
      <c r="U261" s="18">
        <v>115367.571</v>
      </c>
      <c r="V261" s="18">
        <v>98062.43535</v>
      </c>
      <c r="W261" s="18">
        <v>-22625.77175</v>
      </c>
      <c r="X261" s="18">
        <v>-15838.040225000001</v>
      </c>
      <c r="Y261" s="18">
        <v>0.86299999999999999</v>
      </c>
      <c r="Z261" s="18">
        <v>17506</v>
      </c>
      <c r="AA261" s="18">
        <v>99562.213772999996</v>
      </c>
      <c r="AB261" s="18">
        <v>100776.827766731</v>
      </c>
      <c r="AC261" s="18">
        <v>5756.7021459345997</v>
      </c>
      <c r="AD261" s="18">
        <v>-833.52862845897903</v>
      </c>
      <c r="AE261" s="18">
        <v>-14591752</v>
      </c>
      <c r="AF261" s="18"/>
      <c r="AG261" s="18"/>
    </row>
    <row r="262" spans="1:33">
      <c r="A262" s="18" t="s">
        <v>912</v>
      </c>
      <c r="B262" s="18" t="s">
        <v>918</v>
      </c>
      <c r="C262" s="18" t="s">
        <v>598</v>
      </c>
      <c r="D262" s="18">
        <v>70313.395999999993</v>
      </c>
      <c r="E262" s="18">
        <v>4611</v>
      </c>
      <c r="F262" s="18">
        <v>74924.395999999993</v>
      </c>
      <c r="G262" s="18">
        <v>32041</v>
      </c>
      <c r="H262" s="18">
        <v>8399</v>
      </c>
      <c r="I262" s="18">
        <v>1049</v>
      </c>
      <c r="J262" s="18">
        <v>0</v>
      </c>
      <c r="K262" s="18">
        <v>2825</v>
      </c>
      <c r="L262" s="18">
        <v>690</v>
      </c>
      <c r="M262" s="18">
        <v>9567</v>
      </c>
      <c r="N262" s="18">
        <v>4611</v>
      </c>
      <c r="O262" s="18">
        <v>0</v>
      </c>
      <c r="P262" s="18">
        <v>46308.857300000003</v>
      </c>
      <c r="Q262" s="18">
        <v>10432.049999999999</v>
      </c>
      <c r="R262" s="18">
        <v>-8718.4500000000007</v>
      </c>
      <c r="S262" s="18">
        <v>2292.96</v>
      </c>
      <c r="T262" s="18">
        <v>50315.417300000001</v>
      </c>
      <c r="U262" s="18">
        <v>74924.395999999993</v>
      </c>
      <c r="V262" s="18">
        <v>63685.736599999997</v>
      </c>
      <c r="W262" s="18">
        <v>-13370.319299999999</v>
      </c>
      <c r="X262" s="18">
        <v>-9359.2235099999907</v>
      </c>
      <c r="Y262" s="18">
        <v>0.875</v>
      </c>
      <c r="Z262" s="18">
        <v>9058</v>
      </c>
      <c r="AA262" s="18">
        <v>65558.8465</v>
      </c>
      <c r="AB262" s="18">
        <v>66358.634786681898</v>
      </c>
      <c r="AC262" s="18">
        <v>7325.9698373462097</v>
      </c>
      <c r="AD262" s="18">
        <v>735.73906295262805</v>
      </c>
      <c r="AE262" s="18">
        <v>6664324</v>
      </c>
      <c r="AF262" s="18"/>
      <c r="AG262" s="18"/>
    </row>
    <row r="263" spans="1:33">
      <c r="A263" s="18" t="s">
        <v>912</v>
      </c>
      <c r="B263" s="18" t="s">
        <v>919</v>
      </c>
      <c r="C263" s="18" t="s">
        <v>599</v>
      </c>
      <c r="D263" s="18">
        <v>429675.61099999998</v>
      </c>
      <c r="E263" s="18">
        <v>23550</v>
      </c>
      <c r="F263" s="18">
        <v>453225.61099999998</v>
      </c>
      <c r="G263" s="18">
        <v>206351</v>
      </c>
      <c r="H263" s="18">
        <v>56229</v>
      </c>
      <c r="I263" s="18">
        <v>15312</v>
      </c>
      <c r="J263" s="18">
        <v>6297</v>
      </c>
      <c r="K263" s="18">
        <v>-1162</v>
      </c>
      <c r="L263" s="18">
        <v>705</v>
      </c>
      <c r="M263" s="18">
        <v>38259</v>
      </c>
      <c r="N263" s="18">
        <v>23550</v>
      </c>
      <c r="O263" s="18">
        <v>27</v>
      </c>
      <c r="P263" s="18">
        <v>298239.10029999999</v>
      </c>
      <c r="Q263" s="18">
        <v>65174.6</v>
      </c>
      <c r="R263" s="18">
        <v>-33142.35</v>
      </c>
      <c r="S263" s="18">
        <v>13513.47</v>
      </c>
      <c r="T263" s="18">
        <v>343784.82030000002</v>
      </c>
      <c r="U263" s="18">
        <v>453225.61099999998</v>
      </c>
      <c r="V263" s="18">
        <v>385241.76935000002</v>
      </c>
      <c r="W263" s="18">
        <v>-41456.949049999901</v>
      </c>
      <c r="X263" s="18">
        <v>-29019.864334999998</v>
      </c>
      <c r="Y263" s="18">
        <v>0.93600000000000005</v>
      </c>
      <c r="Z263" s="18">
        <v>55433</v>
      </c>
      <c r="AA263" s="18">
        <v>424219.17189599999</v>
      </c>
      <c r="AB263" s="18">
        <v>429394.45399417297</v>
      </c>
      <c r="AC263" s="18">
        <v>7746.1882632037396</v>
      </c>
      <c r="AD263" s="18">
        <v>1155.9574888101699</v>
      </c>
      <c r="AE263" s="18">
        <v>64078191</v>
      </c>
      <c r="AF263" s="18"/>
      <c r="AG263" s="18"/>
    </row>
    <row r="264" spans="1:33">
      <c r="A264" s="18" t="s">
        <v>920</v>
      </c>
      <c r="B264" s="18" t="s">
        <v>921</v>
      </c>
      <c r="C264" s="18" t="s">
        <v>601</v>
      </c>
      <c r="D264" s="18">
        <v>46471.063999999998</v>
      </c>
      <c r="E264" s="18">
        <v>4220</v>
      </c>
      <c r="F264" s="18">
        <v>50691.063999999998</v>
      </c>
      <c r="G264" s="18">
        <v>31776</v>
      </c>
      <c r="H264" s="18">
        <v>7248</v>
      </c>
      <c r="I264" s="18">
        <v>839</v>
      </c>
      <c r="J264" s="18">
        <v>0</v>
      </c>
      <c r="K264" s="18">
        <v>3058</v>
      </c>
      <c r="L264" s="18">
        <v>153</v>
      </c>
      <c r="M264" s="18">
        <v>7950</v>
      </c>
      <c r="N264" s="18">
        <v>4220</v>
      </c>
      <c r="O264" s="18">
        <v>0</v>
      </c>
      <c r="P264" s="18">
        <v>45925.852800000001</v>
      </c>
      <c r="Q264" s="18">
        <v>9473.25</v>
      </c>
      <c r="R264" s="18">
        <v>-6887.55</v>
      </c>
      <c r="S264" s="18">
        <v>2235.5</v>
      </c>
      <c r="T264" s="18">
        <v>50747.052799999998</v>
      </c>
      <c r="U264" s="18">
        <v>50691.063999999998</v>
      </c>
      <c r="V264" s="18">
        <v>43087.404399999999</v>
      </c>
      <c r="W264" s="18">
        <v>7659.6484</v>
      </c>
      <c r="X264" s="18">
        <v>5361.7538800000002</v>
      </c>
      <c r="Y264" s="18">
        <v>1.1060000000000001</v>
      </c>
      <c r="Z264" s="18">
        <v>7141</v>
      </c>
      <c r="AA264" s="18">
        <v>56064.316784000002</v>
      </c>
      <c r="AB264" s="18">
        <v>56748.276100835603</v>
      </c>
      <c r="AC264" s="18">
        <v>7946.8248285724103</v>
      </c>
      <c r="AD264" s="18">
        <v>1356.59405417883</v>
      </c>
      <c r="AE264" s="18">
        <v>9687438</v>
      </c>
      <c r="AF264" s="18"/>
      <c r="AG264" s="18"/>
    </row>
    <row r="265" spans="1:33">
      <c r="A265" s="18" t="s">
        <v>920</v>
      </c>
      <c r="B265" s="18" t="s">
        <v>922</v>
      </c>
      <c r="C265" s="18" t="s">
        <v>602</v>
      </c>
      <c r="D265" s="18">
        <v>27963.741999999998</v>
      </c>
      <c r="E265" s="18">
        <v>2869</v>
      </c>
      <c r="F265" s="18">
        <v>30832.741999999998</v>
      </c>
      <c r="G265" s="18">
        <v>17455</v>
      </c>
      <c r="H265" s="18">
        <v>3808</v>
      </c>
      <c r="I265" s="18">
        <v>128</v>
      </c>
      <c r="J265" s="18">
        <v>0</v>
      </c>
      <c r="K265" s="18">
        <v>2091</v>
      </c>
      <c r="L265" s="18">
        <v>0</v>
      </c>
      <c r="M265" s="18">
        <v>3048</v>
      </c>
      <c r="N265" s="18">
        <v>2869</v>
      </c>
      <c r="O265" s="18">
        <v>34</v>
      </c>
      <c r="P265" s="18">
        <v>25227.711500000001</v>
      </c>
      <c r="Q265" s="18">
        <v>5122.95</v>
      </c>
      <c r="R265" s="18">
        <v>-2619.6999999999998</v>
      </c>
      <c r="S265" s="18">
        <v>1920.49</v>
      </c>
      <c r="T265" s="18">
        <v>29651.451499999999</v>
      </c>
      <c r="U265" s="18">
        <v>30832.741999999998</v>
      </c>
      <c r="V265" s="18">
        <v>26207.830699999999</v>
      </c>
      <c r="W265" s="18">
        <v>3443.6208000000001</v>
      </c>
      <c r="X265" s="18">
        <v>2410.5345600000001</v>
      </c>
      <c r="Y265" s="18">
        <v>1.0780000000000001</v>
      </c>
      <c r="Z265" s="18">
        <v>6080</v>
      </c>
      <c r="AA265" s="18">
        <v>33237.695875999998</v>
      </c>
      <c r="AB265" s="18">
        <v>33643.180738182898</v>
      </c>
      <c r="AC265" s="18">
        <v>5533.4178845695496</v>
      </c>
      <c r="AD265" s="18">
        <v>-1056.81288982402</v>
      </c>
      <c r="AE265" s="18">
        <v>-6425422</v>
      </c>
      <c r="AF265" s="18"/>
      <c r="AG265" s="18"/>
    </row>
    <row r="266" spans="1:33">
      <c r="A266" s="18" t="s">
        <v>920</v>
      </c>
      <c r="B266" s="18" t="s">
        <v>923</v>
      </c>
      <c r="C266" s="18" t="s">
        <v>603</v>
      </c>
      <c r="D266" s="18">
        <v>54152.995999999999</v>
      </c>
      <c r="E266" s="18">
        <v>2025</v>
      </c>
      <c r="F266" s="18">
        <v>56177.995999999999</v>
      </c>
      <c r="G266" s="18">
        <v>38724</v>
      </c>
      <c r="H266" s="18">
        <v>5885</v>
      </c>
      <c r="I266" s="18">
        <v>608</v>
      </c>
      <c r="J266" s="18">
        <v>0</v>
      </c>
      <c r="K266" s="18">
        <v>2826</v>
      </c>
      <c r="L266" s="18">
        <v>703</v>
      </c>
      <c r="M266" s="18">
        <v>1269</v>
      </c>
      <c r="N266" s="18">
        <v>2025</v>
      </c>
      <c r="O266" s="18">
        <v>0</v>
      </c>
      <c r="P266" s="18">
        <v>55967.797200000001</v>
      </c>
      <c r="Q266" s="18">
        <v>7921.15</v>
      </c>
      <c r="R266" s="18">
        <v>-1676.2</v>
      </c>
      <c r="S266" s="18">
        <v>1505.52</v>
      </c>
      <c r="T266" s="18">
        <v>63718.267200000002</v>
      </c>
      <c r="U266" s="18">
        <v>56177.995999999999</v>
      </c>
      <c r="V266" s="18">
        <v>47751.296600000001</v>
      </c>
      <c r="W266" s="18">
        <v>15966.970600000001</v>
      </c>
      <c r="X266" s="18">
        <v>11176.879419999999</v>
      </c>
      <c r="Y266" s="18">
        <v>1.1990000000000001</v>
      </c>
      <c r="Z266" s="18">
        <v>10194</v>
      </c>
      <c r="AA266" s="18">
        <v>67357.417203999998</v>
      </c>
      <c r="AB266" s="18">
        <v>68179.147240096805</v>
      </c>
      <c r="AC266" s="18">
        <v>6688.1643358933497</v>
      </c>
      <c r="AD266" s="18">
        <v>97.933561499768103</v>
      </c>
      <c r="AE266" s="18">
        <v>998335</v>
      </c>
      <c r="AF266" s="18"/>
      <c r="AG266" s="18"/>
    </row>
    <row r="267" spans="1:33">
      <c r="A267" s="18" t="s">
        <v>920</v>
      </c>
      <c r="B267" s="18" t="s">
        <v>924</v>
      </c>
      <c r="C267" s="18" t="s">
        <v>604</v>
      </c>
      <c r="D267" s="18">
        <v>93010.581000000006</v>
      </c>
      <c r="E267" s="18">
        <v>3767</v>
      </c>
      <c r="F267" s="18">
        <v>96777.581000000006</v>
      </c>
      <c r="G267" s="18">
        <v>65619</v>
      </c>
      <c r="H267" s="18">
        <v>13577</v>
      </c>
      <c r="I267" s="18">
        <v>421</v>
      </c>
      <c r="J267" s="18">
        <v>0</v>
      </c>
      <c r="K267" s="18">
        <v>7109</v>
      </c>
      <c r="L267" s="18">
        <v>147</v>
      </c>
      <c r="M267" s="18">
        <v>7625</v>
      </c>
      <c r="N267" s="18">
        <v>3767</v>
      </c>
      <c r="O267" s="18">
        <v>447</v>
      </c>
      <c r="P267" s="18">
        <v>94839.140700000004</v>
      </c>
      <c r="Q267" s="18">
        <v>17940.95</v>
      </c>
      <c r="R267" s="18">
        <v>-6986.15</v>
      </c>
      <c r="S267" s="18">
        <v>1905.7</v>
      </c>
      <c r="T267" s="18">
        <v>107699.6407</v>
      </c>
      <c r="U267" s="18">
        <v>96777.581000000006</v>
      </c>
      <c r="V267" s="18">
        <v>82260.943849999996</v>
      </c>
      <c r="W267" s="18">
        <v>25438.69685</v>
      </c>
      <c r="X267" s="18">
        <v>17807.087794999999</v>
      </c>
      <c r="Y267" s="18">
        <v>1.1839999999999999</v>
      </c>
      <c r="Z267" s="18">
        <v>15602</v>
      </c>
      <c r="AA267" s="18">
        <v>114584.655904</v>
      </c>
      <c r="AB267" s="18">
        <v>115982.536899748</v>
      </c>
      <c r="AC267" s="18">
        <v>7433.8249519130804</v>
      </c>
      <c r="AD267" s="18">
        <v>843.59417751950002</v>
      </c>
      <c r="AE267" s="18">
        <v>13161756</v>
      </c>
      <c r="AF267" s="18"/>
      <c r="AG267" s="18"/>
    </row>
    <row r="268" spans="1:33">
      <c r="A268" s="18" t="s">
        <v>920</v>
      </c>
      <c r="B268" s="18" t="s">
        <v>925</v>
      </c>
      <c r="C268" s="18" t="s">
        <v>605</v>
      </c>
      <c r="D268" s="18">
        <v>4899.2690000000002</v>
      </c>
      <c r="E268" s="18">
        <v>944</v>
      </c>
      <c r="F268" s="18">
        <v>5843.2690000000002</v>
      </c>
      <c r="G268" s="18">
        <v>2248</v>
      </c>
      <c r="H268" s="18">
        <v>0</v>
      </c>
      <c r="I268" s="18">
        <v>0</v>
      </c>
      <c r="J268" s="18">
        <v>0</v>
      </c>
      <c r="K268" s="18">
        <v>243</v>
      </c>
      <c r="L268" s="18">
        <v>0</v>
      </c>
      <c r="M268" s="18">
        <v>0</v>
      </c>
      <c r="N268" s="18">
        <v>944</v>
      </c>
      <c r="O268" s="18">
        <v>0</v>
      </c>
      <c r="P268" s="18">
        <v>3249.0344</v>
      </c>
      <c r="Q268" s="18">
        <v>206.55</v>
      </c>
      <c r="R268" s="18">
        <v>0</v>
      </c>
      <c r="S268" s="18">
        <v>802.4</v>
      </c>
      <c r="T268" s="18">
        <v>4257.9844000000003</v>
      </c>
      <c r="U268" s="18">
        <v>5843.2690000000002</v>
      </c>
      <c r="V268" s="18">
        <v>4966.7786500000002</v>
      </c>
      <c r="W268" s="18">
        <v>-708.79425000000003</v>
      </c>
      <c r="X268" s="18">
        <v>-496.15597500000001</v>
      </c>
      <c r="Y268" s="18">
        <v>0.91500000000000004</v>
      </c>
      <c r="Z268" s="18">
        <v>5126</v>
      </c>
      <c r="AA268" s="18">
        <v>5346.5911349999997</v>
      </c>
      <c r="AB268" s="18">
        <v>5411.8171295337897</v>
      </c>
      <c r="AC268" s="18">
        <v>1055.7583163351101</v>
      </c>
      <c r="AD268" s="18">
        <v>-5534.4724580584598</v>
      </c>
      <c r="AE268" s="18">
        <v>-28369706</v>
      </c>
      <c r="AF268" s="18"/>
      <c r="AG268" s="18"/>
    </row>
    <row r="269" spans="1:33">
      <c r="A269" s="18" t="s">
        <v>920</v>
      </c>
      <c r="B269" s="18" t="s">
        <v>926</v>
      </c>
      <c r="C269" s="18" t="s">
        <v>606</v>
      </c>
      <c r="D269" s="18">
        <v>79254.87</v>
      </c>
      <c r="E269" s="18">
        <v>1861</v>
      </c>
      <c r="F269" s="18">
        <v>81115.87</v>
      </c>
      <c r="G269" s="18">
        <v>47406</v>
      </c>
      <c r="H269" s="18">
        <v>15632</v>
      </c>
      <c r="I269" s="18">
        <v>243</v>
      </c>
      <c r="J269" s="18">
        <v>0</v>
      </c>
      <c r="K269" s="18">
        <v>3595</v>
      </c>
      <c r="L269" s="18">
        <v>12</v>
      </c>
      <c r="M269" s="18">
        <v>15016</v>
      </c>
      <c r="N269" s="18">
        <v>1861</v>
      </c>
      <c r="O269" s="18">
        <v>9</v>
      </c>
      <c r="P269" s="18">
        <v>68515.891799999998</v>
      </c>
      <c r="Q269" s="18">
        <v>16549.5</v>
      </c>
      <c r="R269" s="18">
        <v>-12781.45</v>
      </c>
      <c r="S269" s="18">
        <v>-970.87</v>
      </c>
      <c r="T269" s="18">
        <v>71313.071800000005</v>
      </c>
      <c r="U269" s="18">
        <v>81115.87</v>
      </c>
      <c r="V269" s="18">
        <v>68948.489499999996</v>
      </c>
      <c r="W269" s="18">
        <v>2364.58230000001</v>
      </c>
      <c r="X269" s="18">
        <v>1655.2076100000099</v>
      </c>
      <c r="Y269" s="18">
        <v>1.02</v>
      </c>
      <c r="Z269" s="18">
        <v>11069</v>
      </c>
      <c r="AA269" s="18">
        <v>82738.187399999995</v>
      </c>
      <c r="AB269" s="18">
        <v>83747.555878498402</v>
      </c>
      <c r="AC269" s="18">
        <v>7565.9549985092099</v>
      </c>
      <c r="AD269" s="18">
        <v>975.72422411562798</v>
      </c>
      <c r="AE269" s="18">
        <v>10800291</v>
      </c>
      <c r="AF269" s="18"/>
      <c r="AG269" s="18"/>
    </row>
    <row r="270" spans="1:33">
      <c r="A270" s="18" t="s">
        <v>920</v>
      </c>
      <c r="B270" s="18" t="s">
        <v>927</v>
      </c>
      <c r="C270" s="18" t="s">
        <v>607</v>
      </c>
      <c r="D270" s="18">
        <v>34813.902000000002</v>
      </c>
      <c r="E270" s="18">
        <v>2339</v>
      </c>
      <c r="F270" s="18">
        <v>37152.902000000002</v>
      </c>
      <c r="G270" s="18">
        <v>18757</v>
      </c>
      <c r="H270" s="18">
        <v>16481</v>
      </c>
      <c r="I270" s="18">
        <v>1163</v>
      </c>
      <c r="J270" s="18">
        <v>0</v>
      </c>
      <c r="K270" s="18">
        <v>2083</v>
      </c>
      <c r="L270" s="18">
        <v>10</v>
      </c>
      <c r="M270" s="18">
        <v>7229</v>
      </c>
      <c r="N270" s="18">
        <v>2339</v>
      </c>
      <c r="O270" s="18">
        <v>0</v>
      </c>
      <c r="P270" s="18">
        <v>27109.492099999999</v>
      </c>
      <c r="Q270" s="18">
        <v>16767.95</v>
      </c>
      <c r="R270" s="18">
        <v>-6153.15</v>
      </c>
      <c r="S270" s="18">
        <v>759.22</v>
      </c>
      <c r="T270" s="18">
        <v>38483.5121</v>
      </c>
      <c r="U270" s="18">
        <v>37152.902000000002</v>
      </c>
      <c r="V270" s="18">
        <v>31579.966700000001</v>
      </c>
      <c r="W270" s="18">
        <v>6903.5454</v>
      </c>
      <c r="X270" s="18">
        <v>4832.4817800000001</v>
      </c>
      <c r="Y270" s="18">
        <v>1.1299999999999999</v>
      </c>
      <c r="Z270" s="18">
        <v>12521</v>
      </c>
      <c r="AA270" s="18">
        <v>41982.779260000003</v>
      </c>
      <c r="AB270" s="18">
        <v>42494.950185620197</v>
      </c>
      <c r="AC270" s="18">
        <v>3393.89427247187</v>
      </c>
      <c r="AD270" s="18">
        <v>-3196.3365019217099</v>
      </c>
      <c r="AE270" s="18">
        <v>-40021329</v>
      </c>
      <c r="AF270" s="18"/>
      <c r="AG270" s="18"/>
    </row>
    <row r="271" spans="1:33">
      <c r="A271" s="18" t="s">
        <v>920</v>
      </c>
      <c r="B271" s="18" t="s">
        <v>928</v>
      </c>
      <c r="C271" s="18" t="s">
        <v>608</v>
      </c>
      <c r="D271" s="18">
        <v>816218.17099999997</v>
      </c>
      <c r="E271" s="18">
        <v>28786</v>
      </c>
      <c r="F271" s="18">
        <v>845004.17099999997</v>
      </c>
      <c r="G271" s="18">
        <v>446960</v>
      </c>
      <c r="H271" s="18">
        <v>73292</v>
      </c>
      <c r="I271" s="18">
        <v>30007</v>
      </c>
      <c r="J271" s="18">
        <v>24087</v>
      </c>
      <c r="K271" s="18">
        <v>0</v>
      </c>
      <c r="L271" s="18">
        <v>382</v>
      </c>
      <c r="M271" s="18">
        <v>17796</v>
      </c>
      <c r="N271" s="18">
        <v>28786</v>
      </c>
      <c r="O271" s="18">
        <v>11788</v>
      </c>
      <c r="P271" s="18">
        <v>645991.28799999994</v>
      </c>
      <c r="Q271" s="18">
        <v>108278.1</v>
      </c>
      <c r="R271" s="18">
        <v>-25471.1</v>
      </c>
      <c r="S271" s="18">
        <v>21442.78</v>
      </c>
      <c r="T271" s="18">
        <v>750241.06799999997</v>
      </c>
      <c r="U271" s="18">
        <v>845004.17099999997</v>
      </c>
      <c r="V271" s="18">
        <v>718253.54535000003</v>
      </c>
      <c r="W271" s="18">
        <v>31987.522650000199</v>
      </c>
      <c r="X271" s="18">
        <v>22391.2658550001</v>
      </c>
      <c r="Y271" s="18">
        <v>1.026</v>
      </c>
      <c r="Z271" s="18">
        <v>64837</v>
      </c>
      <c r="AA271" s="18">
        <v>866974.279446</v>
      </c>
      <c r="AB271" s="18">
        <v>877550.97367681505</v>
      </c>
      <c r="AC271" s="18">
        <v>13534.725136524101</v>
      </c>
      <c r="AD271" s="18">
        <v>6944.4943621305501</v>
      </c>
      <c r="AE271" s="18">
        <v>450260181</v>
      </c>
      <c r="AF271" s="18"/>
      <c r="AG271" s="18"/>
    </row>
    <row r="272" spans="1:33">
      <c r="A272" s="18" t="s">
        <v>929</v>
      </c>
      <c r="B272" s="18" t="s">
        <v>930</v>
      </c>
      <c r="C272" s="18" t="s">
        <v>610</v>
      </c>
      <c r="D272" s="18">
        <v>4410.6890000000003</v>
      </c>
      <c r="E272" s="18">
        <v>0</v>
      </c>
      <c r="F272" s="18">
        <v>4410.6890000000003</v>
      </c>
      <c r="G272" s="18">
        <v>539</v>
      </c>
      <c r="H272" s="18">
        <v>1470</v>
      </c>
      <c r="I272" s="18">
        <v>92</v>
      </c>
      <c r="J272" s="18">
        <v>0</v>
      </c>
      <c r="K272" s="18">
        <v>-1</v>
      </c>
      <c r="L272" s="18">
        <v>0</v>
      </c>
      <c r="M272" s="18">
        <v>0</v>
      </c>
      <c r="N272" s="18">
        <v>0</v>
      </c>
      <c r="O272" s="18">
        <v>0</v>
      </c>
      <c r="P272" s="18">
        <v>779.01670000000001</v>
      </c>
      <c r="Q272" s="18">
        <v>1326.85</v>
      </c>
      <c r="R272" s="18">
        <v>0</v>
      </c>
      <c r="S272" s="18">
        <v>0</v>
      </c>
      <c r="T272" s="18">
        <v>2105.8667</v>
      </c>
      <c r="U272" s="18">
        <v>4410.6890000000003</v>
      </c>
      <c r="V272" s="18">
        <v>3749.08565</v>
      </c>
      <c r="W272" s="18">
        <v>-1643.2189499999999</v>
      </c>
      <c r="X272" s="18">
        <v>-1150.2532650000001</v>
      </c>
      <c r="Y272" s="18">
        <v>0.73899999999999999</v>
      </c>
      <c r="Z272" s="18">
        <v>2343</v>
      </c>
      <c r="AA272" s="18">
        <v>3259.4991709999999</v>
      </c>
      <c r="AB272" s="18">
        <v>3299.2635871938601</v>
      </c>
      <c r="AC272" s="18">
        <v>1408.13640085099</v>
      </c>
      <c r="AD272" s="18">
        <v>-5182.0943735425899</v>
      </c>
      <c r="AE272" s="18">
        <v>-12141647</v>
      </c>
      <c r="AF272" s="18"/>
      <c r="AG272" s="18"/>
    </row>
    <row r="273" spans="1:33">
      <c r="A273" s="18" t="s">
        <v>929</v>
      </c>
      <c r="B273" s="18" t="s">
        <v>931</v>
      </c>
      <c r="C273" s="18" t="s">
        <v>611</v>
      </c>
      <c r="D273" s="18">
        <v>12029.441000000001</v>
      </c>
      <c r="E273" s="18">
        <v>1078</v>
      </c>
      <c r="F273" s="18">
        <v>13107.441000000001</v>
      </c>
      <c r="G273" s="18">
        <v>6424</v>
      </c>
      <c r="H273" s="18">
        <v>1144</v>
      </c>
      <c r="I273" s="18">
        <v>76</v>
      </c>
      <c r="J273" s="18">
        <v>0</v>
      </c>
      <c r="K273" s="18">
        <v>938</v>
      </c>
      <c r="L273" s="18">
        <v>0</v>
      </c>
      <c r="M273" s="18">
        <v>2</v>
      </c>
      <c r="N273" s="18">
        <v>1078</v>
      </c>
      <c r="O273" s="18">
        <v>0</v>
      </c>
      <c r="P273" s="18">
        <v>9284.6072000000004</v>
      </c>
      <c r="Q273" s="18">
        <v>1834.3</v>
      </c>
      <c r="R273" s="18">
        <v>-1.7</v>
      </c>
      <c r="S273" s="18">
        <v>915.96</v>
      </c>
      <c r="T273" s="18">
        <v>12033.1672</v>
      </c>
      <c r="U273" s="18">
        <v>13107.441000000001</v>
      </c>
      <c r="V273" s="18">
        <v>11141.324850000001</v>
      </c>
      <c r="W273" s="18">
        <v>891.84234999999899</v>
      </c>
      <c r="X273" s="18">
        <v>624.28964499999904</v>
      </c>
      <c r="Y273" s="18">
        <v>1.048</v>
      </c>
      <c r="Z273" s="18">
        <v>2348</v>
      </c>
      <c r="AA273" s="18">
        <v>13736.598168</v>
      </c>
      <c r="AB273" s="18">
        <v>13904.1784550269</v>
      </c>
      <c r="AC273" s="18">
        <v>5921.7114374049897</v>
      </c>
      <c r="AD273" s="18">
        <v>-668.51933698859204</v>
      </c>
      <c r="AE273" s="18">
        <v>-1569683</v>
      </c>
      <c r="AF273" s="18"/>
      <c r="AG273" s="18"/>
    </row>
    <row r="274" spans="1:33">
      <c r="A274" s="18" t="s">
        <v>929</v>
      </c>
      <c r="B274" s="18" t="s">
        <v>932</v>
      </c>
      <c r="C274" s="18" t="s">
        <v>612</v>
      </c>
      <c r="D274" s="18">
        <v>133526.777</v>
      </c>
      <c r="E274" s="18">
        <v>4173</v>
      </c>
      <c r="F274" s="18">
        <v>137699.777</v>
      </c>
      <c r="G274" s="18">
        <v>79343</v>
      </c>
      <c r="H274" s="18">
        <v>19046</v>
      </c>
      <c r="I274" s="18">
        <v>2741</v>
      </c>
      <c r="J274" s="18">
        <v>0</v>
      </c>
      <c r="K274" s="18">
        <v>3393</v>
      </c>
      <c r="L274" s="18">
        <v>2955</v>
      </c>
      <c r="M274" s="18">
        <v>4470</v>
      </c>
      <c r="N274" s="18">
        <v>4173</v>
      </c>
      <c r="O274" s="18">
        <v>6651</v>
      </c>
      <c r="P274" s="18">
        <v>114674.4379</v>
      </c>
      <c r="Q274" s="18">
        <v>21403</v>
      </c>
      <c r="R274" s="18">
        <v>-11964.6</v>
      </c>
      <c r="S274" s="18">
        <v>2787.15</v>
      </c>
      <c r="T274" s="18">
        <v>126899.98789999999</v>
      </c>
      <c r="U274" s="18">
        <v>137699.777</v>
      </c>
      <c r="V274" s="18">
        <v>117044.81045</v>
      </c>
      <c r="W274" s="18">
        <v>9855.1774499999992</v>
      </c>
      <c r="X274" s="18">
        <v>6898.6242149999998</v>
      </c>
      <c r="Y274" s="18">
        <v>1.05</v>
      </c>
      <c r="Z274" s="18">
        <v>12186</v>
      </c>
      <c r="AA274" s="18">
        <v>144584.76585</v>
      </c>
      <c r="AB274" s="18">
        <v>146348.63462336999</v>
      </c>
      <c r="AC274" s="18">
        <v>12009.5711983727</v>
      </c>
      <c r="AD274" s="18">
        <v>5419.3404239791098</v>
      </c>
      <c r="AE274" s="18">
        <v>66040082</v>
      </c>
      <c r="AF274" s="18"/>
      <c r="AG274" s="18"/>
    </row>
    <row r="275" spans="1:33">
      <c r="A275" s="18" t="s">
        <v>929</v>
      </c>
      <c r="B275" s="18" t="s">
        <v>933</v>
      </c>
      <c r="C275" s="18" t="s">
        <v>613</v>
      </c>
      <c r="D275" s="18">
        <v>13122.905000000001</v>
      </c>
      <c r="E275" s="18">
        <v>674</v>
      </c>
      <c r="F275" s="18">
        <v>13796.905000000001</v>
      </c>
      <c r="G275" s="18">
        <v>4542</v>
      </c>
      <c r="H275" s="18">
        <v>4222</v>
      </c>
      <c r="I275" s="18">
        <v>27</v>
      </c>
      <c r="J275" s="18">
        <v>0</v>
      </c>
      <c r="K275" s="18">
        <v>540</v>
      </c>
      <c r="L275" s="18">
        <v>32</v>
      </c>
      <c r="M275" s="18">
        <v>2087</v>
      </c>
      <c r="N275" s="18">
        <v>674</v>
      </c>
      <c r="O275" s="18">
        <v>0</v>
      </c>
      <c r="P275" s="18">
        <v>6564.5526</v>
      </c>
      <c r="Q275" s="18">
        <v>4070.65</v>
      </c>
      <c r="R275" s="18">
        <v>-1801.15</v>
      </c>
      <c r="S275" s="18">
        <v>218.11</v>
      </c>
      <c r="T275" s="18">
        <v>9052.1625999999997</v>
      </c>
      <c r="U275" s="18">
        <v>13796.905000000001</v>
      </c>
      <c r="V275" s="18">
        <v>11727.36925</v>
      </c>
      <c r="W275" s="18">
        <v>-2675.2066500000001</v>
      </c>
      <c r="X275" s="18">
        <v>-1872.6446550000001</v>
      </c>
      <c r="Y275" s="18">
        <v>0.86399999999999999</v>
      </c>
      <c r="Z275" s="18">
        <v>2988</v>
      </c>
      <c r="AA275" s="18">
        <v>11920.52592</v>
      </c>
      <c r="AB275" s="18">
        <v>12065.950946688101</v>
      </c>
      <c r="AC275" s="18">
        <v>4038.1361936707199</v>
      </c>
      <c r="AD275" s="18">
        <v>-2552.09458072286</v>
      </c>
      <c r="AE275" s="18">
        <v>-7625659</v>
      </c>
      <c r="AF275" s="18"/>
      <c r="AG275" s="18"/>
    </row>
    <row r="276" spans="1:33">
      <c r="A276" s="18" t="s">
        <v>929</v>
      </c>
      <c r="B276" s="18" t="s">
        <v>934</v>
      </c>
      <c r="C276" s="18" t="s">
        <v>614</v>
      </c>
      <c r="D276" s="18">
        <v>44677.794000000002</v>
      </c>
      <c r="E276" s="18">
        <v>1814</v>
      </c>
      <c r="F276" s="18">
        <v>46491.794000000002</v>
      </c>
      <c r="G276" s="18">
        <v>23734</v>
      </c>
      <c r="H276" s="18">
        <v>13162</v>
      </c>
      <c r="I276" s="18">
        <v>53</v>
      </c>
      <c r="J276" s="18">
        <v>0</v>
      </c>
      <c r="K276" s="18">
        <v>1666</v>
      </c>
      <c r="L276" s="18">
        <v>182</v>
      </c>
      <c r="M276" s="18">
        <v>0</v>
      </c>
      <c r="N276" s="18">
        <v>1814</v>
      </c>
      <c r="O276" s="18">
        <v>0</v>
      </c>
      <c r="P276" s="18">
        <v>34302.750200000002</v>
      </c>
      <c r="Q276" s="18">
        <v>12648.85</v>
      </c>
      <c r="R276" s="18">
        <v>-154.69999999999999</v>
      </c>
      <c r="S276" s="18">
        <v>1541.9</v>
      </c>
      <c r="T276" s="18">
        <v>48338.800199999998</v>
      </c>
      <c r="U276" s="18">
        <v>46491.794000000002</v>
      </c>
      <c r="V276" s="18">
        <v>39518.024899999997</v>
      </c>
      <c r="W276" s="18">
        <v>8820.7752999999993</v>
      </c>
      <c r="X276" s="18">
        <v>6174.5427099999997</v>
      </c>
      <c r="Y276" s="18">
        <v>1.133</v>
      </c>
      <c r="Z276" s="18">
        <v>7000</v>
      </c>
      <c r="AA276" s="18">
        <v>52675.202601999998</v>
      </c>
      <c r="AB276" s="18">
        <v>53317.8162581094</v>
      </c>
      <c r="AC276" s="18">
        <v>7616.8308940156203</v>
      </c>
      <c r="AD276" s="18">
        <v>1026.60011962204</v>
      </c>
      <c r="AE276" s="18">
        <v>7186201</v>
      </c>
      <c r="AF276" s="18"/>
      <c r="AG276" s="18"/>
    </row>
    <row r="277" spans="1:33">
      <c r="A277" s="18" t="s">
        <v>929</v>
      </c>
      <c r="B277" s="18" t="s">
        <v>935</v>
      </c>
      <c r="C277" s="18" t="s">
        <v>615</v>
      </c>
      <c r="D277" s="18">
        <v>27898.367999999999</v>
      </c>
      <c r="E277" s="18">
        <v>3058</v>
      </c>
      <c r="F277" s="18">
        <v>30956.367999999999</v>
      </c>
      <c r="G277" s="18">
        <v>16772</v>
      </c>
      <c r="H277" s="18">
        <v>732</v>
      </c>
      <c r="I277" s="18">
        <v>524</v>
      </c>
      <c r="J277" s="18">
        <v>5</v>
      </c>
      <c r="K277" s="18">
        <v>1136</v>
      </c>
      <c r="L277" s="18">
        <v>42</v>
      </c>
      <c r="M277" s="18">
        <v>2341</v>
      </c>
      <c r="N277" s="18">
        <v>3058</v>
      </c>
      <c r="O277" s="18">
        <v>1</v>
      </c>
      <c r="P277" s="18">
        <v>24240.571599999999</v>
      </c>
      <c r="Q277" s="18">
        <v>2037.45</v>
      </c>
      <c r="R277" s="18">
        <v>-2026.4</v>
      </c>
      <c r="S277" s="18">
        <v>2201.33</v>
      </c>
      <c r="T277" s="18">
        <v>26452.9516</v>
      </c>
      <c r="U277" s="18">
        <v>30956.367999999999</v>
      </c>
      <c r="V277" s="18">
        <v>26312.912799999998</v>
      </c>
      <c r="W277" s="18">
        <v>140.038800000002</v>
      </c>
      <c r="X277" s="18">
        <v>98.027160000001501</v>
      </c>
      <c r="Y277" s="18">
        <v>1.0029999999999999</v>
      </c>
      <c r="Z277" s="18">
        <v>3921</v>
      </c>
      <c r="AA277" s="18">
        <v>31049.237104</v>
      </c>
      <c r="AB277" s="18">
        <v>31428.023758615502</v>
      </c>
      <c r="AC277" s="18">
        <v>8015.3082781472904</v>
      </c>
      <c r="AD277" s="18">
        <v>1425.0775037537201</v>
      </c>
      <c r="AE277" s="18">
        <v>5587729</v>
      </c>
      <c r="AF277" s="18"/>
      <c r="AG277" s="18"/>
    </row>
    <row r="278" spans="1:33">
      <c r="A278" s="18" t="s">
        <v>929</v>
      </c>
      <c r="B278" s="18" t="s">
        <v>936</v>
      </c>
      <c r="C278" s="18" t="s">
        <v>616</v>
      </c>
      <c r="D278" s="18">
        <v>29685.89</v>
      </c>
      <c r="E278" s="18">
        <v>1344</v>
      </c>
      <c r="F278" s="18">
        <v>31029.89</v>
      </c>
      <c r="G278" s="18">
        <v>23136</v>
      </c>
      <c r="H278" s="18">
        <v>1944</v>
      </c>
      <c r="I278" s="18">
        <v>430</v>
      </c>
      <c r="J278" s="18">
        <v>0</v>
      </c>
      <c r="K278" s="18">
        <v>2413</v>
      </c>
      <c r="L278" s="18">
        <v>25</v>
      </c>
      <c r="M278" s="18">
        <v>7768</v>
      </c>
      <c r="N278" s="18">
        <v>1344</v>
      </c>
      <c r="O278" s="18">
        <v>0</v>
      </c>
      <c r="P278" s="18">
        <v>33438.460800000001</v>
      </c>
      <c r="Q278" s="18">
        <v>4068.95</v>
      </c>
      <c r="R278" s="18">
        <v>-6624.05</v>
      </c>
      <c r="S278" s="18">
        <v>-178.16</v>
      </c>
      <c r="T278" s="18">
        <v>30705.200799999999</v>
      </c>
      <c r="U278" s="18">
        <v>31029.89</v>
      </c>
      <c r="V278" s="18">
        <v>26375.406500000001</v>
      </c>
      <c r="W278" s="18">
        <v>4329.7942999999996</v>
      </c>
      <c r="X278" s="18">
        <v>3030.85601</v>
      </c>
      <c r="Y278" s="18">
        <v>1.0980000000000001</v>
      </c>
      <c r="Z278" s="18">
        <v>6690</v>
      </c>
      <c r="AA278" s="18">
        <v>34070.819219999998</v>
      </c>
      <c r="AB278" s="18">
        <v>34486.467810306</v>
      </c>
      <c r="AC278" s="18">
        <v>5154.92792381256</v>
      </c>
      <c r="AD278" s="18">
        <v>-1435.30285058102</v>
      </c>
      <c r="AE278" s="18">
        <v>-9602176</v>
      </c>
      <c r="AF278" s="18"/>
      <c r="AG278" s="18"/>
    </row>
    <row r="279" spans="1:33">
      <c r="A279" s="18" t="s">
        <v>929</v>
      </c>
      <c r="B279" s="18" t="s">
        <v>937</v>
      </c>
      <c r="C279" s="18" t="s">
        <v>617</v>
      </c>
      <c r="D279" s="18">
        <v>643791.47100000002</v>
      </c>
      <c r="E279" s="18">
        <v>30205</v>
      </c>
      <c r="F279" s="18">
        <v>673996.47100000002</v>
      </c>
      <c r="G279" s="18">
        <v>399218</v>
      </c>
      <c r="H279" s="18">
        <v>21711</v>
      </c>
      <c r="I279" s="18">
        <v>24052</v>
      </c>
      <c r="J279" s="18">
        <v>0</v>
      </c>
      <c r="K279" s="18">
        <v>24327</v>
      </c>
      <c r="L279" s="18">
        <v>2390</v>
      </c>
      <c r="M279" s="18">
        <v>68202</v>
      </c>
      <c r="N279" s="18">
        <v>30205</v>
      </c>
      <c r="O279" s="18">
        <v>5</v>
      </c>
      <c r="P279" s="18">
        <v>576989.77540000004</v>
      </c>
      <c r="Q279" s="18">
        <v>59576.5</v>
      </c>
      <c r="R279" s="18">
        <v>-60007.45</v>
      </c>
      <c r="S279" s="18">
        <v>14079.91</v>
      </c>
      <c r="T279" s="18">
        <v>590638.73540000001</v>
      </c>
      <c r="U279" s="18">
        <v>673996.47100000002</v>
      </c>
      <c r="V279" s="18">
        <v>572897.00034999999</v>
      </c>
      <c r="W279" s="18">
        <v>17741.735050000101</v>
      </c>
      <c r="X279" s="18">
        <v>12419.214535000099</v>
      </c>
      <c r="Y279" s="18">
        <v>1.018</v>
      </c>
      <c r="Z279" s="18">
        <v>77322</v>
      </c>
      <c r="AA279" s="18">
        <v>686128.40747800004</v>
      </c>
      <c r="AB279" s="18">
        <v>694498.86383526097</v>
      </c>
      <c r="AC279" s="18">
        <v>8981.9050701645192</v>
      </c>
      <c r="AD279" s="18">
        <v>2391.6742957709398</v>
      </c>
      <c r="AE279" s="18">
        <v>184929040</v>
      </c>
      <c r="AF279" s="18"/>
      <c r="AG279" s="18"/>
    </row>
    <row r="280" spans="1:33">
      <c r="A280" s="18" t="s">
        <v>929</v>
      </c>
      <c r="B280" s="18" t="s">
        <v>938</v>
      </c>
      <c r="C280" s="18" t="s">
        <v>618</v>
      </c>
      <c r="D280" s="18">
        <v>11281.048000000001</v>
      </c>
      <c r="E280" s="18">
        <v>0</v>
      </c>
      <c r="F280" s="18">
        <v>11281.048000000001</v>
      </c>
      <c r="G280" s="18">
        <v>4016</v>
      </c>
      <c r="H280" s="18">
        <v>6040</v>
      </c>
      <c r="I280" s="18">
        <v>27</v>
      </c>
      <c r="J280" s="18">
        <v>589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>
        <v>5804.3248000000003</v>
      </c>
      <c r="Q280" s="18">
        <v>5657.6</v>
      </c>
      <c r="R280" s="18">
        <v>0</v>
      </c>
      <c r="S280" s="18">
        <v>0</v>
      </c>
      <c r="T280" s="18">
        <v>11461.924800000001</v>
      </c>
      <c r="U280" s="18">
        <v>11281.048000000001</v>
      </c>
      <c r="V280" s="18">
        <v>9588.8907999999992</v>
      </c>
      <c r="W280" s="18">
        <v>1873.0340000000001</v>
      </c>
      <c r="X280" s="18">
        <v>1311.1238000000001</v>
      </c>
      <c r="Y280" s="18">
        <v>1.1160000000000001</v>
      </c>
      <c r="Z280" s="18">
        <v>2387</v>
      </c>
      <c r="AA280" s="18">
        <v>12589.649568000001</v>
      </c>
      <c r="AB280" s="18">
        <v>12743.237600668001</v>
      </c>
      <c r="AC280" s="18">
        <v>5338.5997489183001</v>
      </c>
      <c r="AD280" s="18">
        <v>-1251.63102547528</v>
      </c>
      <c r="AE280" s="18">
        <v>-2987643</v>
      </c>
      <c r="AF280" s="18"/>
      <c r="AG280" s="18"/>
    </row>
    <row r="281" spans="1:33">
      <c r="A281" s="18" t="s">
        <v>929</v>
      </c>
      <c r="B281" s="18" t="s">
        <v>939</v>
      </c>
      <c r="C281" s="18" t="s">
        <v>619</v>
      </c>
      <c r="D281" s="18">
        <v>28128.902999999998</v>
      </c>
      <c r="E281" s="18">
        <v>1685</v>
      </c>
      <c r="F281" s="18">
        <v>29813.902999999998</v>
      </c>
      <c r="G281" s="18">
        <v>15799</v>
      </c>
      <c r="H281" s="18">
        <v>6773</v>
      </c>
      <c r="I281" s="18">
        <v>329</v>
      </c>
      <c r="J281" s="18">
        <v>0</v>
      </c>
      <c r="K281" s="18">
        <v>794</v>
      </c>
      <c r="L281" s="18">
        <v>2</v>
      </c>
      <c r="M281" s="18">
        <v>4075</v>
      </c>
      <c r="N281" s="18">
        <v>1685</v>
      </c>
      <c r="O281" s="18">
        <v>2</v>
      </c>
      <c r="P281" s="18">
        <v>22834.294699999999</v>
      </c>
      <c r="Q281" s="18">
        <v>6711.6</v>
      </c>
      <c r="R281" s="18">
        <v>-3467.15</v>
      </c>
      <c r="S281" s="18">
        <v>739.5</v>
      </c>
      <c r="T281" s="18">
        <v>26818.244699999999</v>
      </c>
      <c r="U281" s="18">
        <v>29813.902999999998</v>
      </c>
      <c r="V281" s="18">
        <v>25341.81755</v>
      </c>
      <c r="W281" s="18">
        <v>1476.42715</v>
      </c>
      <c r="X281" s="18">
        <v>1033.4990049999999</v>
      </c>
      <c r="Y281" s="18">
        <v>1.0349999999999999</v>
      </c>
      <c r="Z281" s="18">
        <v>5630</v>
      </c>
      <c r="AA281" s="18">
        <v>30857.389605</v>
      </c>
      <c r="AB281" s="18">
        <v>31233.8358068663</v>
      </c>
      <c r="AC281" s="18">
        <v>5547.7505873652399</v>
      </c>
      <c r="AD281" s="18">
        <v>-1042.48018702834</v>
      </c>
      <c r="AE281" s="18">
        <v>-5869163</v>
      </c>
      <c r="AF281" s="18"/>
      <c r="AG281" s="18"/>
    </row>
    <row r="282" spans="1:33">
      <c r="A282" s="18" t="s">
        <v>929</v>
      </c>
      <c r="B282" s="18" t="s">
        <v>940</v>
      </c>
      <c r="C282" s="18" t="s">
        <v>620</v>
      </c>
      <c r="D282" s="18">
        <v>996742.19400000002</v>
      </c>
      <c r="E282" s="18">
        <v>56622</v>
      </c>
      <c r="F282" s="18">
        <v>1053364.1939999999</v>
      </c>
      <c r="G282" s="18">
        <v>557021</v>
      </c>
      <c r="H282" s="18">
        <v>213776</v>
      </c>
      <c r="I282" s="18">
        <v>6630</v>
      </c>
      <c r="J282" s="18">
        <v>25054</v>
      </c>
      <c r="K282" s="18">
        <v>3166</v>
      </c>
      <c r="L282" s="18">
        <v>0</v>
      </c>
      <c r="M282" s="18">
        <v>125899</v>
      </c>
      <c r="N282" s="18">
        <v>56622</v>
      </c>
      <c r="O282" s="18">
        <v>945</v>
      </c>
      <c r="P282" s="18">
        <v>805062.45129999996</v>
      </c>
      <c r="Q282" s="18">
        <v>211332.1</v>
      </c>
      <c r="R282" s="18">
        <v>-107817.4</v>
      </c>
      <c r="S282" s="18">
        <v>26725.87</v>
      </c>
      <c r="T282" s="18">
        <v>935303.02130000002</v>
      </c>
      <c r="U282" s="18">
        <v>1053364.1939999999</v>
      </c>
      <c r="V282" s="18">
        <v>895359.5649</v>
      </c>
      <c r="W282" s="18">
        <v>39943.456399999901</v>
      </c>
      <c r="X282" s="18">
        <v>27960.419479999899</v>
      </c>
      <c r="Y282" s="18">
        <v>1.0269999999999999</v>
      </c>
      <c r="Z282" s="18">
        <v>133223</v>
      </c>
      <c r="AA282" s="18">
        <v>1081805.027238</v>
      </c>
      <c r="AB282" s="18">
        <v>1095002.5594621</v>
      </c>
      <c r="AC282" s="18">
        <v>8219.32068383162</v>
      </c>
      <c r="AD282" s="18">
        <v>1629.08990943804</v>
      </c>
      <c r="AE282" s="18">
        <v>217032245</v>
      </c>
      <c r="AF282" s="18"/>
      <c r="AG282" s="18"/>
    </row>
    <row r="283" spans="1:33">
      <c r="A283" s="18" t="s">
        <v>929</v>
      </c>
      <c r="B283" s="18" t="s">
        <v>941</v>
      </c>
      <c r="C283" s="18" t="s">
        <v>621</v>
      </c>
      <c r="D283" s="18">
        <v>48032.411999999997</v>
      </c>
      <c r="E283" s="18">
        <v>4677</v>
      </c>
      <c r="F283" s="18">
        <v>52709.411999999997</v>
      </c>
      <c r="G283" s="18">
        <v>43815</v>
      </c>
      <c r="H283" s="18">
        <v>1679</v>
      </c>
      <c r="I283" s="18">
        <v>154</v>
      </c>
      <c r="J283" s="18">
        <v>0</v>
      </c>
      <c r="K283" s="18">
        <v>400</v>
      </c>
      <c r="L283" s="18">
        <v>0</v>
      </c>
      <c r="M283" s="18">
        <v>10624</v>
      </c>
      <c r="N283" s="18">
        <v>4677</v>
      </c>
      <c r="O283" s="18">
        <v>2233</v>
      </c>
      <c r="P283" s="18">
        <v>63325.819499999998</v>
      </c>
      <c r="Q283" s="18">
        <v>1898.05</v>
      </c>
      <c r="R283" s="18">
        <v>-10928.45</v>
      </c>
      <c r="S283" s="18">
        <v>2169.37</v>
      </c>
      <c r="T283" s="18">
        <v>56464.789499999999</v>
      </c>
      <c r="U283" s="18">
        <v>52709.411999999997</v>
      </c>
      <c r="V283" s="18">
        <v>44803.000200000002</v>
      </c>
      <c r="W283" s="18">
        <v>11661.7893</v>
      </c>
      <c r="X283" s="18">
        <v>8163.2525100000103</v>
      </c>
      <c r="Y283" s="18">
        <v>1.155</v>
      </c>
      <c r="Z283" s="18">
        <v>6266</v>
      </c>
      <c r="AA283" s="18">
        <v>60879.370860000003</v>
      </c>
      <c r="AB283" s="18">
        <v>61622.071659569301</v>
      </c>
      <c r="AC283" s="18">
        <v>9834.3555154116402</v>
      </c>
      <c r="AD283" s="18">
        <v>3244.1247410180599</v>
      </c>
      <c r="AE283" s="18">
        <v>20327686</v>
      </c>
      <c r="AF283" s="18"/>
      <c r="AG283" s="18"/>
    </row>
    <row r="284" spans="1:33">
      <c r="A284" s="18" t="s">
        <v>929</v>
      </c>
      <c r="B284" s="18" t="s">
        <v>942</v>
      </c>
      <c r="C284" s="18" t="s">
        <v>622</v>
      </c>
      <c r="D284" s="18">
        <v>30246.917000000001</v>
      </c>
      <c r="E284" s="18">
        <v>1571</v>
      </c>
      <c r="F284" s="18">
        <v>31817.917000000001</v>
      </c>
      <c r="G284" s="18">
        <v>18269</v>
      </c>
      <c r="H284" s="18">
        <v>9799</v>
      </c>
      <c r="I284" s="18">
        <v>2127</v>
      </c>
      <c r="J284" s="18">
        <v>0</v>
      </c>
      <c r="K284" s="18">
        <v>588</v>
      </c>
      <c r="L284" s="18">
        <v>366</v>
      </c>
      <c r="M284" s="18">
        <v>0</v>
      </c>
      <c r="N284" s="18">
        <v>1571</v>
      </c>
      <c r="O284" s="18">
        <v>0</v>
      </c>
      <c r="P284" s="18">
        <v>26404.185700000002</v>
      </c>
      <c r="Q284" s="18">
        <v>10636.9</v>
      </c>
      <c r="R284" s="18">
        <v>-311.10000000000002</v>
      </c>
      <c r="S284" s="18">
        <v>1335.35</v>
      </c>
      <c r="T284" s="18">
        <v>38065.335700000003</v>
      </c>
      <c r="U284" s="18">
        <v>31817.917000000001</v>
      </c>
      <c r="V284" s="18">
        <v>27045.229449999999</v>
      </c>
      <c r="W284" s="18">
        <v>11020.106250000001</v>
      </c>
      <c r="X284" s="18">
        <v>7714.0743750000001</v>
      </c>
      <c r="Y284" s="18">
        <v>1.242</v>
      </c>
      <c r="Z284" s="18">
        <v>5446</v>
      </c>
      <c r="AA284" s="18">
        <v>39517.852914000003</v>
      </c>
      <c r="AB284" s="18">
        <v>39999.9528526473</v>
      </c>
      <c r="AC284" s="18">
        <v>7344.83159248022</v>
      </c>
      <c r="AD284" s="18">
        <v>754.60081808664404</v>
      </c>
      <c r="AE284" s="18">
        <v>4109556</v>
      </c>
      <c r="AF284" s="18"/>
      <c r="AG284" s="18"/>
    </row>
    <row r="285" spans="1:33">
      <c r="A285" s="18" t="s">
        <v>929</v>
      </c>
      <c r="B285" s="18" t="s">
        <v>943</v>
      </c>
      <c r="C285" s="18" t="s">
        <v>623</v>
      </c>
      <c r="D285" s="18">
        <v>87306.048999999999</v>
      </c>
      <c r="E285" s="18">
        <v>4610</v>
      </c>
      <c r="F285" s="18">
        <v>91916.048999999999</v>
      </c>
      <c r="G285" s="18">
        <v>68046</v>
      </c>
      <c r="H285" s="18">
        <v>6494</v>
      </c>
      <c r="I285" s="18">
        <v>1439</v>
      </c>
      <c r="J285" s="18">
        <v>0</v>
      </c>
      <c r="K285" s="18">
        <v>5475</v>
      </c>
      <c r="L285" s="18">
        <v>452</v>
      </c>
      <c r="M285" s="18">
        <v>17939</v>
      </c>
      <c r="N285" s="18">
        <v>4610</v>
      </c>
      <c r="O285" s="18">
        <v>7454</v>
      </c>
      <c r="P285" s="18">
        <v>98346.883799999996</v>
      </c>
      <c r="Q285" s="18">
        <v>11396.8</v>
      </c>
      <c r="R285" s="18">
        <v>-21968.25</v>
      </c>
      <c r="S285" s="18">
        <v>868.87</v>
      </c>
      <c r="T285" s="18">
        <v>88644.303799999994</v>
      </c>
      <c r="U285" s="18">
        <v>91916.048999999999</v>
      </c>
      <c r="V285" s="18">
        <v>78128.641650000005</v>
      </c>
      <c r="W285" s="18">
        <v>10515.66215</v>
      </c>
      <c r="X285" s="18">
        <v>7360.9635049999997</v>
      </c>
      <c r="Y285" s="18">
        <v>1.08</v>
      </c>
      <c r="Z285" s="18">
        <v>9077</v>
      </c>
      <c r="AA285" s="18">
        <v>99269.332920000001</v>
      </c>
      <c r="AB285" s="18">
        <v>100480.373899742</v>
      </c>
      <c r="AC285" s="18">
        <v>11069.7778891421</v>
      </c>
      <c r="AD285" s="18">
        <v>4479.5471147484805</v>
      </c>
      <c r="AE285" s="18">
        <v>40660849</v>
      </c>
      <c r="AF285" s="18"/>
      <c r="AG285" s="18"/>
    </row>
    <row r="286" spans="1:33">
      <c r="A286" s="18" t="s">
        <v>929</v>
      </c>
      <c r="B286" s="18" t="s">
        <v>944</v>
      </c>
      <c r="C286" s="18" t="s">
        <v>624</v>
      </c>
      <c r="D286" s="18">
        <v>12032.218000000001</v>
      </c>
      <c r="E286" s="18">
        <v>1362</v>
      </c>
      <c r="F286" s="18">
        <v>13394.218000000001</v>
      </c>
      <c r="G286" s="18">
        <v>10946</v>
      </c>
      <c r="H286" s="18">
        <v>2530</v>
      </c>
      <c r="I286" s="18">
        <v>73</v>
      </c>
      <c r="J286" s="18">
        <v>451</v>
      </c>
      <c r="K286" s="18">
        <v>1681</v>
      </c>
      <c r="L286" s="18">
        <v>10</v>
      </c>
      <c r="M286" s="18">
        <v>0</v>
      </c>
      <c r="N286" s="18">
        <v>1362</v>
      </c>
      <c r="O286" s="18">
        <v>0</v>
      </c>
      <c r="P286" s="18">
        <v>15820.2538</v>
      </c>
      <c r="Q286" s="18">
        <v>4024.75</v>
      </c>
      <c r="R286" s="18">
        <v>-8.5</v>
      </c>
      <c r="S286" s="18">
        <v>1157.7</v>
      </c>
      <c r="T286" s="18">
        <v>20994.203799999999</v>
      </c>
      <c r="U286" s="18">
        <v>13394.218000000001</v>
      </c>
      <c r="V286" s="18">
        <v>11385.085300000001</v>
      </c>
      <c r="W286" s="18">
        <v>9609.1185000000005</v>
      </c>
      <c r="X286" s="18">
        <v>6726.3829500000002</v>
      </c>
      <c r="Y286" s="18">
        <v>1.502</v>
      </c>
      <c r="Z286" s="18">
        <v>2693</v>
      </c>
      <c r="AA286" s="18">
        <v>20118.115436</v>
      </c>
      <c r="AB286" s="18">
        <v>20363.5473484701</v>
      </c>
      <c r="AC286" s="18">
        <v>7561.6588742926397</v>
      </c>
      <c r="AD286" s="18">
        <v>971.42809989906402</v>
      </c>
      <c r="AE286" s="18">
        <v>2616056</v>
      </c>
      <c r="AF286" s="18"/>
      <c r="AG286" s="18"/>
    </row>
    <row r="287" spans="1:33">
      <c r="A287" s="18" t="s">
        <v>945</v>
      </c>
      <c r="B287" s="18" t="s">
        <v>946</v>
      </c>
      <c r="C287" s="18" t="s">
        <v>626</v>
      </c>
      <c r="D287" s="18">
        <v>10030.799000000001</v>
      </c>
      <c r="E287" s="18">
        <v>2832</v>
      </c>
      <c r="F287" s="18">
        <v>12862.799000000001</v>
      </c>
      <c r="G287" s="18">
        <v>13150</v>
      </c>
      <c r="H287" s="18">
        <v>2394</v>
      </c>
      <c r="I287" s="18">
        <v>925</v>
      </c>
      <c r="J287" s="18">
        <v>0</v>
      </c>
      <c r="K287" s="18">
        <v>235</v>
      </c>
      <c r="L287" s="18">
        <v>38</v>
      </c>
      <c r="M287" s="18">
        <v>6568</v>
      </c>
      <c r="N287" s="18">
        <v>2832</v>
      </c>
      <c r="O287" s="18">
        <v>0</v>
      </c>
      <c r="P287" s="18">
        <v>19005.695</v>
      </c>
      <c r="Q287" s="18">
        <v>3020.9</v>
      </c>
      <c r="R287" s="18">
        <v>-5615.1</v>
      </c>
      <c r="S287" s="18">
        <v>1290.6400000000001</v>
      </c>
      <c r="T287" s="18">
        <v>17702.134999999998</v>
      </c>
      <c r="U287" s="18">
        <v>12862.799000000001</v>
      </c>
      <c r="V287" s="18">
        <v>10933.379150000001</v>
      </c>
      <c r="W287" s="18">
        <v>6768.7558499999996</v>
      </c>
      <c r="X287" s="18">
        <v>4738.1290950000002</v>
      </c>
      <c r="Y287" s="18">
        <v>1.3680000000000001</v>
      </c>
      <c r="Z287" s="18">
        <v>2613</v>
      </c>
      <c r="AA287" s="18">
        <v>17596.309032000001</v>
      </c>
      <c r="AB287" s="18">
        <v>17810.976046506301</v>
      </c>
      <c r="AC287" s="18">
        <v>6816.2939328382199</v>
      </c>
      <c r="AD287" s="18">
        <v>226.06315844463799</v>
      </c>
      <c r="AE287" s="18">
        <v>590703</v>
      </c>
      <c r="AF287" s="18"/>
      <c r="AG287" s="18"/>
    </row>
    <row r="288" spans="1:33">
      <c r="A288" s="18" t="s">
        <v>945</v>
      </c>
      <c r="B288" s="18" t="s">
        <v>947</v>
      </c>
      <c r="C288" s="18" t="s">
        <v>627</v>
      </c>
      <c r="D288" s="18">
        <v>40638.53</v>
      </c>
      <c r="E288" s="18">
        <v>2632</v>
      </c>
      <c r="F288" s="18">
        <v>43270.53</v>
      </c>
      <c r="G288" s="18">
        <v>31769</v>
      </c>
      <c r="H288" s="18">
        <v>1674</v>
      </c>
      <c r="I288" s="18">
        <v>800</v>
      </c>
      <c r="J288" s="18">
        <v>0</v>
      </c>
      <c r="K288" s="18">
        <v>568</v>
      </c>
      <c r="L288" s="18">
        <v>13</v>
      </c>
      <c r="M288" s="18">
        <v>9538</v>
      </c>
      <c r="N288" s="18">
        <v>2632</v>
      </c>
      <c r="O288" s="18">
        <v>0</v>
      </c>
      <c r="P288" s="18">
        <v>45915.735699999997</v>
      </c>
      <c r="Q288" s="18">
        <v>2585.6999999999998</v>
      </c>
      <c r="R288" s="18">
        <v>-8118.35</v>
      </c>
      <c r="S288" s="18">
        <v>615.74</v>
      </c>
      <c r="T288" s="18">
        <v>40998.825700000001</v>
      </c>
      <c r="U288" s="18">
        <v>43270.53</v>
      </c>
      <c r="V288" s="18">
        <v>36779.950499999999</v>
      </c>
      <c r="W288" s="18">
        <v>4218.8751999999904</v>
      </c>
      <c r="X288" s="18">
        <v>2953.2126400000002</v>
      </c>
      <c r="Y288" s="18">
        <v>1.0680000000000001</v>
      </c>
      <c r="Z288" s="18">
        <v>6101</v>
      </c>
      <c r="AA288" s="18">
        <v>46212.926039999998</v>
      </c>
      <c r="AB288" s="18">
        <v>46776.702843792496</v>
      </c>
      <c r="AC288" s="18">
        <v>7667.0550473352696</v>
      </c>
      <c r="AD288" s="18">
        <v>1076.82427294169</v>
      </c>
      <c r="AE288" s="18">
        <v>6569705</v>
      </c>
      <c r="AF288" s="18"/>
      <c r="AG288" s="18"/>
    </row>
    <row r="289" spans="1:33">
      <c r="A289" s="18" t="s">
        <v>945</v>
      </c>
      <c r="B289" s="18" t="s">
        <v>948</v>
      </c>
      <c r="C289" s="18" t="s">
        <v>628</v>
      </c>
      <c r="D289" s="18">
        <v>234399.07</v>
      </c>
      <c r="E289" s="18">
        <v>27659</v>
      </c>
      <c r="F289" s="18">
        <v>262058.07</v>
      </c>
      <c r="G289" s="18">
        <v>144067</v>
      </c>
      <c r="H289" s="18">
        <v>9258</v>
      </c>
      <c r="I289" s="18">
        <v>8092</v>
      </c>
      <c r="J289" s="18">
        <v>0</v>
      </c>
      <c r="K289" s="18">
        <v>8512</v>
      </c>
      <c r="L289" s="18">
        <v>2723</v>
      </c>
      <c r="M289" s="18">
        <v>23813</v>
      </c>
      <c r="N289" s="18">
        <v>27659</v>
      </c>
      <c r="O289" s="18">
        <v>10</v>
      </c>
      <c r="P289" s="18">
        <v>208220.03510000001</v>
      </c>
      <c r="Q289" s="18">
        <v>21982.7</v>
      </c>
      <c r="R289" s="18">
        <v>-22564.1</v>
      </c>
      <c r="S289" s="18">
        <v>19461.939999999999</v>
      </c>
      <c r="T289" s="18">
        <v>227100.57509999999</v>
      </c>
      <c r="U289" s="18">
        <v>262058.07</v>
      </c>
      <c r="V289" s="18">
        <v>222749.35949999999</v>
      </c>
      <c r="W289" s="18">
        <v>4351.2156000000296</v>
      </c>
      <c r="X289" s="18">
        <v>3045.8509200000199</v>
      </c>
      <c r="Y289" s="18">
        <v>1.012</v>
      </c>
      <c r="Z289" s="18">
        <v>27903</v>
      </c>
      <c r="AA289" s="18">
        <v>265202.76684</v>
      </c>
      <c r="AB289" s="18">
        <v>268438.12069135701</v>
      </c>
      <c r="AC289" s="18">
        <v>9620.4035656150409</v>
      </c>
      <c r="AD289" s="18">
        <v>3030.1727912214701</v>
      </c>
      <c r="AE289" s="18">
        <v>84550911</v>
      </c>
      <c r="AF289" s="18"/>
      <c r="AG289" s="18"/>
    </row>
    <row r="290" spans="1:33">
      <c r="A290" s="18" t="s">
        <v>945</v>
      </c>
      <c r="B290" s="18" t="s">
        <v>949</v>
      </c>
      <c r="C290" s="18" t="s">
        <v>629</v>
      </c>
      <c r="D290" s="18">
        <v>88023.842000000004</v>
      </c>
      <c r="E290" s="18">
        <v>9150</v>
      </c>
      <c r="F290" s="18">
        <v>97173.842000000004</v>
      </c>
      <c r="G290" s="18">
        <v>84220</v>
      </c>
      <c r="H290" s="18">
        <v>7687</v>
      </c>
      <c r="I290" s="18">
        <v>668</v>
      </c>
      <c r="J290" s="18">
        <v>0</v>
      </c>
      <c r="K290" s="18">
        <v>6019</v>
      </c>
      <c r="L290" s="18">
        <v>27</v>
      </c>
      <c r="M290" s="18">
        <v>19589</v>
      </c>
      <c r="N290" s="18">
        <v>9150</v>
      </c>
      <c r="O290" s="18">
        <v>0</v>
      </c>
      <c r="P290" s="18">
        <v>121723.166</v>
      </c>
      <c r="Q290" s="18">
        <v>12217.9</v>
      </c>
      <c r="R290" s="18">
        <v>-16673.599999999999</v>
      </c>
      <c r="S290" s="18">
        <v>4447.37</v>
      </c>
      <c r="T290" s="18">
        <v>121714.836</v>
      </c>
      <c r="U290" s="18">
        <v>97173.842000000004</v>
      </c>
      <c r="V290" s="18">
        <v>82597.765700000004</v>
      </c>
      <c r="W290" s="18">
        <v>39117.070299999999</v>
      </c>
      <c r="X290" s="18">
        <v>27381.949209999999</v>
      </c>
      <c r="Y290" s="18">
        <v>1.282</v>
      </c>
      <c r="Z290" s="18">
        <v>17301</v>
      </c>
      <c r="AA290" s="18">
        <v>124576.865444</v>
      </c>
      <c r="AB290" s="18">
        <v>126096.646878435</v>
      </c>
      <c r="AC290" s="18">
        <v>7288.40222405843</v>
      </c>
      <c r="AD290" s="18">
        <v>698.17144966484796</v>
      </c>
      <c r="AE290" s="18">
        <v>12079064</v>
      </c>
      <c r="AF290" s="18"/>
      <c r="AG290" s="18"/>
    </row>
    <row r="291" spans="1:33">
      <c r="A291" s="18" t="s">
        <v>945</v>
      </c>
      <c r="B291" s="18" t="s">
        <v>950</v>
      </c>
      <c r="C291" s="18" t="s">
        <v>630</v>
      </c>
      <c r="D291" s="18">
        <v>89104.595000000001</v>
      </c>
      <c r="E291" s="18">
        <v>7704</v>
      </c>
      <c r="F291" s="18">
        <v>96808.595000000001</v>
      </c>
      <c r="G291" s="18">
        <v>50209</v>
      </c>
      <c r="H291" s="18">
        <v>1453</v>
      </c>
      <c r="I291" s="18">
        <v>1521</v>
      </c>
      <c r="J291" s="18">
        <v>0</v>
      </c>
      <c r="K291" s="18">
        <v>2989</v>
      </c>
      <c r="L291" s="18">
        <v>226</v>
      </c>
      <c r="M291" s="18">
        <v>26832</v>
      </c>
      <c r="N291" s="18">
        <v>7704</v>
      </c>
      <c r="O291" s="18">
        <v>0</v>
      </c>
      <c r="P291" s="18">
        <v>72567.0677</v>
      </c>
      <c r="Q291" s="18">
        <v>5068.55</v>
      </c>
      <c r="R291" s="18">
        <v>-22999.3</v>
      </c>
      <c r="S291" s="18">
        <v>1986.96</v>
      </c>
      <c r="T291" s="18">
        <v>56623.277699999999</v>
      </c>
      <c r="U291" s="18">
        <v>96808.595000000001</v>
      </c>
      <c r="V291" s="18">
        <v>82287.30575</v>
      </c>
      <c r="W291" s="18">
        <v>-25664.028050000001</v>
      </c>
      <c r="X291" s="18">
        <v>-17964.819635</v>
      </c>
      <c r="Y291" s="18">
        <v>0.81399999999999995</v>
      </c>
      <c r="Z291" s="18">
        <v>9166</v>
      </c>
      <c r="AA291" s="18">
        <v>78802.196330000006</v>
      </c>
      <c r="AB291" s="18">
        <v>79763.547496993793</v>
      </c>
      <c r="AC291" s="18">
        <v>8702.1107895476598</v>
      </c>
      <c r="AD291" s="18">
        <v>2111.88001515408</v>
      </c>
      <c r="AE291" s="18">
        <v>19357492</v>
      </c>
      <c r="AF291" s="18"/>
      <c r="AG291" s="18"/>
    </row>
    <row r="292" spans="1:33">
      <c r="A292" s="18" t="s">
        <v>945</v>
      </c>
      <c r="B292" s="18" t="s">
        <v>951</v>
      </c>
      <c r="C292" s="18" t="s">
        <v>631</v>
      </c>
      <c r="D292" s="18">
        <v>18587.399000000001</v>
      </c>
      <c r="E292" s="18">
        <v>1087</v>
      </c>
      <c r="F292" s="18">
        <v>19674.399000000001</v>
      </c>
      <c r="G292" s="18">
        <v>13204</v>
      </c>
      <c r="H292" s="18">
        <v>841</v>
      </c>
      <c r="I292" s="18">
        <v>188</v>
      </c>
      <c r="J292" s="18">
        <v>0</v>
      </c>
      <c r="K292" s="18">
        <v>1581</v>
      </c>
      <c r="L292" s="18">
        <v>0</v>
      </c>
      <c r="M292" s="18">
        <v>2408</v>
      </c>
      <c r="N292" s="18">
        <v>1087</v>
      </c>
      <c r="O292" s="18">
        <v>0</v>
      </c>
      <c r="P292" s="18">
        <v>19083.7412</v>
      </c>
      <c r="Q292" s="18">
        <v>2218.5</v>
      </c>
      <c r="R292" s="18">
        <v>-2046.8</v>
      </c>
      <c r="S292" s="18">
        <v>514.59</v>
      </c>
      <c r="T292" s="18">
        <v>19770.031200000001</v>
      </c>
      <c r="U292" s="18">
        <v>19674.399000000001</v>
      </c>
      <c r="V292" s="18">
        <v>16723.239150000001</v>
      </c>
      <c r="W292" s="18">
        <v>3046.79205</v>
      </c>
      <c r="X292" s="18">
        <v>2132.7544349999998</v>
      </c>
      <c r="Y292" s="18">
        <v>1.1080000000000001</v>
      </c>
      <c r="Z292" s="18">
        <v>4722</v>
      </c>
      <c r="AA292" s="18">
        <v>21799.234091999999</v>
      </c>
      <c r="AB292" s="18">
        <v>22065.174892002</v>
      </c>
      <c r="AC292" s="18">
        <v>4672.8451698437102</v>
      </c>
      <c r="AD292" s="18">
        <v>-1917.3856045498601</v>
      </c>
      <c r="AE292" s="18">
        <v>-9053895</v>
      </c>
      <c r="AF292" s="18"/>
      <c r="AG292" s="18"/>
    </row>
    <row r="293" spans="1:33">
      <c r="A293" s="18" t="s">
        <v>945</v>
      </c>
      <c r="B293" s="18" t="s">
        <v>952</v>
      </c>
      <c r="C293" s="18" t="s">
        <v>632</v>
      </c>
      <c r="D293" s="18">
        <v>120777.727</v>
      </c>
      <c r="E293" s="18">
        <v>8538</v>
      </c>
      <c r="F293" s="18">
        <v>129315.727</v>
      </c>
      <c r="G293" s="18">
        <v>51903</v>
      </c>
      <c r="H293" s="18">
        <v>3960</v>
      </c>
      <c r="I293" s="18">
        <v>500</v>
      </c>
      <c r="J293" s="18">
        <v>0</v>
      </c>
      <c r="K293" s="18">
        <v>4991</v>
      </c>
      <c r="L293" s="18">
        <v>51</v>
      </c>
      <c r="M293" s="18">
        <v>14740</v>
      </c>
      <c r="N293" s="18">
        <v>8538</v>
      </c>
      <c r="O293" s="18">
        <v>35</v>
      </c>
      <c r="P293" s="18">
        <v>75015.405899999998</v>
      </c>
      <c r="Q293" s="18">
        <v>8033.35</v>
      </c>
      <c r="R293" s="18">
        <v>-12602.1</v>
      </c>
      <c r="S293" s="18">
        <v>4751.5</v>
      </c>
      <c r="T293" s="18">
        <v>75198.155899999998</v>
      </c>
      <c r="U293" s="18">
        <v>129315.727</v>
      </c>
      <c r="V293" s="18">
        <v>109918.36795</v>
      </c>
      <c r="W293" s="18">
        <v>-34720.212050000002</v>
      </c>
      <c r="X293" s="18">
        <v>-24304.148434999999</v>
      </c>
      <c r="Y293" s="18">
        <v>0.81200000000000006</v>
      </c>
      <c r="Z293" s="18">
        <v>15471</v>
      </c>
      <c r="AA293" s="18">
        <v>105004.370324</v>
      </c>
      <c r="AB293" s="18">
        <v>106285.376167133</v>
      </c>
      <c r="AC293" s="18">
        <v>6869.9745438001901</v>
      </c>
      <c r="AD293" s="18">
        <v>279.74376940661699</v>
      </c>
      <c r="AE293" s="18">
        <v>4327916</v>
      </c>
      <c r="AF293" s="18"/>
      <c r="AG293" s="18"/>
    </row>
    <row r="294" spans="1:33">
      <c r="A294" s="18" t="s">
        <v>945</v>
      </c>
      <c r="B294" s="18" t="s">
        <v>953</v>
      </c>
      <c r="C294" s="18" t="s">
        <v>633</v>
      </c>
      <c r="D294" s="18">
        <v>124800.89200000001</v>
      </c>
      <c r="E294" s="18">
        <v>11424</v>
      </c>
      <c r="F294" s="18">
        <v>136224.89199999999</v>
      </c>
      <c r="G294" s="18">
        <v>78843</v>
      </c>
      <c r="H294" s="18">
        <v>13805</v>
      </c>
      <c r="I294" s="18">
        <v>9118</v>
      </c>
      <c r="J294" s="18">
        <v>0</v>
      </c>
      <c r="K294" s="18">
        <v>12631</v>
      </c>
      <c r="L294" s="18">
        <v>4350</v>
      </c>
      <c r="M294" s="18">
        <v>26758</v>
      </c>
      <c r="N294" s="18">
        <v>11424</v>
      </c>
      <c r="O294" s="18">
        <v>0</v>
      </c>
      <c r="P294" s="18">
        <v>113951.7879</v>
      </c>
      <c r="Q294" s="18">
        <v>30220.9</v>
      </c>
      <c r="R294" s="18">
        <v>-26441.8</v>
      </c>
      <c r="S294" s="18">
        <v>5161.54</v>
      </c>
      <c r="T294" s="18">
        <v>122892.4279</v>
      </c>
      <c r="U294" s="18">
        <v>136224.89199999999</v>
      </c>
      <c r="V294" s="18">
        <v>115791.15820000001</v>
      </c>
      <c r="W294" s="18">
        <v>7101.2696999999898</v>
      </c>
      <c r="X294" s="18">
        <v>4970.88878999999</v>
      </c>
      <c r="Y294" s="18">
        <v>1.036</v>
      </c>
      <c r="Z294" s="18">
        <v>22498</v>
      </c>
      <c r="AA294" s="18">
        <v>141128.98811199999</v>
      </c>
      <c r="AB294" s="18">
        <v>142850.69795939999</v>
      </c>
      <c r="AC294" s="18">
        <v>6349.48430791182</v>
      </c>
      <c r="AD294" s="18">
        <v>-240.746466481753</v>
      </c>
      <c r="AE294" s="18">
        <v>-5416314</v>
      </c>
      <c r="AF294" s="18"/>
      <c r="AG294" s="18"/>
    </row>
    <row r="295" spans="1:33">
      <c r="A295" s="18" t="s">
        <v>945</v>
      </c>
      <c r="B295" s="18" t="s">
        <v>954</v>
      </c>
      <c r="C295" s="18" t="s">
        <v>634</v>
      </c>
      <c r="D295" s="18">
        <v>538353.62699999998</v>
      </c>
      <c r="E295" s="18">
        <v>43585</v>
      </c>
      <c r="F295" s="18">
        <v>581938.62699999998</v>
      </c>
      <c r="G295" s="18">
        <v>290145</v>
      </c>
      <c r="H295" s="18">
        <v>61169</v>
      </c>
      <c r="I295" s="18">
        <v>12264</v>
      </c>
      <c r="J295" s="18">
        <v>0</v>
      </c>
      <c r="K295" s="18">
        <v>18107</v>
      </c>
      <c r="L295" s="18">
        <v>3743</v>
      </c>
      <c r="M295" s="18">
        <v>51437</v>
      </c>
      <c r="N295" s="18">
        <v>43585</v>
      </c>
      <c r="O295" s="18">
        <v>130</v>
      </c>
      <c r="P295" s="18">
        <v>419346.56849999999</v>
      </c>
      <c r="Q295" s="18">
        <v>77809</v>
      </c>
      <c r="R295" s="18">
        <v>-47013.5</v>
      </c>
      <c r="S295" s="18">
        <v>28302.959999999999</v>
      </c>
      <c r="T295" s="18">
        <v>478445.02850000001</v>
      </c>
      <c r="U295" s="18">
        <v>581938.62699999998</v>
      </c>
      <c r="V295" s="18">
        <v>494647.83295000001</v>
      </c>
      <c r="W295" s="18">
        <v>-16202.8044499999</v>
      </c>
      <c r="X295" s="18">
        <v>-11341.963115</v>
      </c>
      <c r="Y295" s="18">
        <v>0.98099999999999998</v>
      </c>
      <c r="Z295" s="18">
        <v>79221</v>
      </c>
      <c r="AA295" s="18">
        <v>570881.79308700003</v>
      </c>
      <c r="AB295" s="18">
        <v>577846.29285425798</v>
      </c>
      <c r="AC295" s="18">
        <v>7294.10500819553</v>
      </c>
      <c r="AD295" s="18">
        <v>703.87423380195298</v>
      </c>
      <c r="AE295" s="18">
        <v>55761621</v>
      </c>
      <c r="AF295" s="18"/>
      <c r="AG295" s="18"/>
    </row>
    <row r="296" spans="1:33">
      <c r="A296" s="18" t="s">
        <v>945</v>
      </c>
      <c r="B296" s="18" t="s">
        <v>955</v>
      </c>
      <c r="C296" s="18" t="s">
        <v>635</v>
      </c>
      <c r="D296" s="18">
        <v>37958</v>
      </c>
      <c r="E296" s="18">
        <v>6465</v>
      </c>
      <c r="F296" s="18">
        <v>44423</v>
      </c>
      <c r="G296" s="18">
        <v>25503</v>
      </c>
      <c r="H296" s="18">
        <v>1135</v>
      </c>
      <c r="I296" s="18">
        <v>191</v>
      </c>
      <c r="J296" s="18">
        <v>0</v>
      </c>
      <c r="K296" s="18">
        <v>1668</v>
      </c>
      <c r="L296" s="18">
        <v>78</v>
      </c>
      <c r="M296" s="18">
        <v>13355</v>
      </c>
      <c r="N296" s="18">
        <v>6465</v>
      </c>
      <c r="O296" s="18">
        <v>0</v>
      </c>
      <c r="P296" s="18">
        <v>36859.4859</v>
      </c>
      <c r="Q296" s="18">
        <v>2544.9</v>
      </c>
      <c r="R296" s="18">
        <v>-11418.05</v>
      </c>
      <c r="S296" s="18">
        <v>3224.9</v>
      </c>
      <c r="T296" s="18">
        <v>31211.2359</v>
      </c>
      <c r="U296" s="18">
        <v>44423</v>
      </c>
      <c r="V296" s="18">
        <v>37759.550000000003</v>
      </c>
      <c r="W296" s="18">
        <v>-6548.3140999999896</v>
      </c>
      <c r="X296" s="18">
        <v>-4583.8198699999903</v>
      </c>
      <c r="Y296" s="18">
        <v>0.89700000000000002</v>
      </c>
      <c r="Z296" s="18">
        <v>5873</v>
      </c>
      <c r="AA296" s="18">
        <v>39847.430999999997</v>
      </c>
      <c r="AB296" s="18">
        <v>40333.551642286897</v>
      </c>
      <c r="AC296" s="18">
        <v>6867.6233002361396</v>
      </c>
      <c r="AD296" s="18">
        <v>277.39252584256701</v>
      </c>
      <c r="AE296" s="18">
        <v>1629126</v>
      </c>
      <c r="AF296" s="18"/>
      <c r="AG296" s="18"/>
    </row>
    <row r="297" spans="1:33">
      <c r="A297" s="18" t="s">
        <v>945</v>
      </c>
      <c r="B297" s="18" t="s">
        <v>956</v>
      </c>
      <c r="C297" s="18" t="s">
        <v>636</v>
      </c>
      <c r="D297" s="18">
        <v>289056.68</v>
      </c>
      <c r="E297" s="18">
        <v>29288</v>
      </c>
      <c r="F297" s="18">
        <v>318344.68</v>
      </c>
      <c r="G297" s="18">
        <v>195057</v>
      </c>
      <c r="H297" s="18">
        <v>20658</v>
      </c>
      <c r="I297" s="18">
        <v>5196</v>
      </c>
      <c r="J297" s="18">
        <v>0</v>
      </c>
      <c r="K297" s="18">
        <v>13420</v>
      </c>
      <c r="L297" s="18">
        <v>2779</v>
      </c>
      <c r="M297" s="18">
        <v>89838</v>
      </c>
      <c r="N297" s="18">
        <v>29288</v>
      </c>
      <c r="O297" s="18">
        <v>55</v>
      </c>
      <c r="P297" s="18">
        <v>281915.88209999999</v>
      </c>
      <c r="Q297" s="18">
        <v>33382.9</v>
      </c>
      <c r="R297" s="18">
        <v>-78771.199999999997</v>
      </c>
      <c r="S297" s="18">
        <v>9622.34</v>
      </c>
      <c r="T297" s="18">
        <v>246149.9221</v>
      </c>
      <c r="U297" s="18">
        <v>318344.68</v>
      </c>
      <c r="V297" s="18">
        <v>270592.978</v>
      </c>
      <c r="W297" s="18">
        <v>-24443.055899999999</v>
      </c>
      <c r="X297" s="18">
        <v>-17110.13913</v>
      </c>
      <c r="Y297" s="18">
        <v>0.94599999999999995</v>
      </c>
      <c r="Z297" s="18">
        <v>42329</v>
      </c>
      <c r="AA297" s="18">
        <v>301154.06728000002</v>
      </c>
      <c r="AB297" s="18">
        <v>304828.01074233901</v>
      </c>
      <c r="AC297" s="18">
        <v>7201.3988221394102</v>
      </c>
      <c r="AD297" s="18">
        <v>611.16804774583102</v>
      </c>
      <c r="AE297" s="18">
        <v>25870132</v>
      </c>
      <c r="AF297" s="18"/>
      <c r="AG297" s="18"/>
    </row>
    <row r="298" spans="1:33">
      <c r="A298" s="18" t="s">
        <v>945</v>
      </c>
      <c r="B298" s="18" t="s">
        <v>957</v>
      </c>
      <c r="C298" s="18" t="s">
        <v>637</v>
      </c>
      <c r="D298" s="18">
        <v>59656.936999999998</v>
      </c>
      <c r="E298" s="18">
        <v>7097</v>
      </c>
      <c r="F298" s="18">
        <v>66753.937000000005</v>
      </c>
      <c r="G298" s="18">
        <v>52311</v>
      </c>
      <c r="H298" s="18">
        <v>239</v>
      </c>
      <c r="I298" s="18">
        <v>2894</v>
      </c>
      <c r="J298" s="18">
        <v>0</v>
      </c>
      <c r="K298" s="18">
        <v>4849</v>
      </c>
      <c r="L298" s="18">
        <v>1080</v>
      </c>
      <c r="M298" s="18">
        <v>27717</v>
      </c>
      <c r="N298" s="18">
        <v>7097</v>
      </c>
      <c r="O298" s="18">
        <v>38</v>
      </c>
      <c r="P298" s="18">
        <v>75605.088300000003</v>
      </c>
      <c r="Q298" s="18">
        <v>6784.7</v>
      </c>
      <c r="R298" s="18">
        <v>-24509.75</v>
      </c>
      <c r="S298" s="18">
        <v>1320.56</v>
      </c>
      <c r="T298" s="18">
        <v>59200.598299999998</v>
      </c>
      <c r="U298" s="18">
        <v>66753.937000000005</v>
      </c>
      <c r="V298" s="18">
        <v>56740.846449999997</v>
      </c>
      <c r="W298" s="18">
        <v>2459.7518499999901</v>
      </c>
      <c r="X298" s="18">
        <v>1721.8262950000001</v>
      </c>
      <c r="Y298" s="18">
        <v>1.026</v>
      </c>
      <c r="Z298" s="18">
        <v>7787</v>
      </c>
      <c r="AA298" s="18">
        <v>68489.539361999996</v>
      </c>
      <c r="AB298" s="18">
        <v>69325.080776566698</v>
      </c>
      <c r="AC298" s="18">
        <v>8902.6686498737199</v>
      </c>
      <c r="AD298" s="18">
        <v>2312.4378754801401</v>
      </c>
      <c r="AE298" s="18">
        <v>18006954</v>
      </c>
      <c r="AF298" s="18"/>
      <c r="AG298" s="18"/>
    </row>
    <row r="299" spans="1:33">
      <c r="A299" s="18" t="s">
        <v>945</v>
      </c>
      <c r="B299" s="18" t="s">
        <v>958</v>
      </c>
      <c r="C299" s="18" t="s">
        <v>638</v>
      </c>
      <c r="D299" s="18">
        <v>21526.830999999998</v>
      </c>
      <c r="E299" s="18">
        <v>2707</v>
      </c>
      <c r="F299" s="18">
        <v>24233.830999999998</v>
      </c>
      <c r="G299" s="18">
        <v>14988</v>
      </c>
      <c r="H299" s="18">
        <v>1616</v>
      </c>
      <c r="I299" s="18">
        <v>1007</v>
      </c>
      <c r="J299" s="18">
        <v>0</v>
      </c>
      <c r="K299" s="18">
        <v>1477</v>
      </c>
      <c r="L299" s="18">
        <v>17</v>
      </c>
      <c r="M299" s="18">
        <v>6456</v>
      </c>
      <c r="N299" s="18">
        <v>2707</v>
      </c>
      <c r="O299" s="18">
        <v>0</v>
      </c>
      <c r="P299" s="18">
        <v>21662.1564</v>
      </c>
      <c r="Q299" s="18">
        <v>3485</v>
      </c>
      <c r="R299" s="18">
        <v>-5502.05</v>
      </c>
      <c r="S299" s="18">
        <v>1203.43</v>
      </c>
      <c r="T299" s="18">
        <v>20848.536400000001</v>
      </c>
      <c r="U299" s="18">
        <v>24233.830999999998</v>
      </c>
      <c r="V299" s="18">
        <v>20598.75635</v>
      </c>
      <c r="W299" s="18">
        <v>249.78005000000101</v>
      </c>
      <c r="X299" s="18">
        <v>174.846035000001</v>
      </c>
      <c r="Y299" s="18">
        <v>1.0069999999999999</v>
      </c>
      <c r="Z299" s="18">
        <v>3161</v>
      </c>
      <c r="AA299" s="18">
        <v>24403.467817000001</v>
      </c>
      <c r="AB299" s="18">
        <v>24701.179091014801</v>
      </c>
      <c r="AC299" s="18">
        <v>7814.3559288246797</v>
      </c>
      <c r="AD299" s="18">
        <v>1224.1251544311001</v>
      </c>
      <c r="AE299" s="18">
        <v>3869460</v>
      </c>
      <c r="AF299" s="18"/>
      <c r="AG299" s="18"/>
    </row>
    <row r="300" spans="1:33">
      <c r="A300" s="18" t="s">
        <v>945</v>
      </c>
      <c r="B300" s="18" t="s">
        <v>959</v>
      </c>
      <c r="C300" s="18" t="s">
        <v>639</v>
      </c>
      <c r="D300" s="18">
        <v>41712.538999999997</v>
      </c>
      <c r="E300" s="18">
        <v>2162</v>
      </c>
      <c r="F300" s="18">
        <v>43874.538999999997</v>
      </c>
      <c r="G300" s="18">
        <v>18208</v>
      </c>
      <c r="H300" s="18">
        <v>683</v>
      </c>
      <c r="I300" s="18">
        <v>1290</v>
      </c>
      <c r="J300" s="18">
        <v>0</v>
      </c>
      <c r="K300" s="18">
        <v>1913</v>
      </c>
      <c r="L300" s="18">
        <v>1661</v>
      </c>
      <c r="M300" s="18">
        <v>756</v>
      </c>
      <c r="N300" s="18">
        <v>2162</v>
      </c>
      <c r="O300" s="18">
        <v>87</v>
      </c>
      <c r="P300" s="18">
        <v>26316.022400000002</v>
      </c>
      <c r="Q300" s="18">
        <v>3303.1</v>
      </c>
      <c r="R300" s="18">
        <v>-2128.4</v>
      </c>
      <c r="S300" s="18">
        <v>1709.18</v>
      </c>
      <c r="T300" s="18">
        <v>29199.902399999999</v>
      </c>
      <c r="U300" s="18">
        <v>43874.538999999997</v>
      </c>
      <c r="V300" s="18">
        <v>37293.35815</v>
      </c>
      <c r="W300" s="18">
        <v>-8093.4557500000001</v>
      </c>
      <c r="X300" s="18">
        <v>-5665.4190250000001</v>
      </c>
      <c r="Y300" s="18">
        <v>0.871</v>
      </c>
      <c r="Z300" s="18">
        <v>4079</v>
      </c>
      <c r="AA300" s="18">
        <v>38214.723468999997</v>
      </c>
      <c r="AB300" s="18">
        <v>38680.9258175922</v>
      </c>
      <c r="AC300" s="18">
        <v>9482.9433237539106</v>
      </c>
      <c r="AD300" s="18">
        <v>2892.7125493603298</v>
      </c>
      <c r="AE300" s="18">
        <v>11799374</v>
      </c>
      <c r="AF300" s="18"/>
      <c r="AG300" s="18"/>
    </row>
    <row r="301" spans="1:33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</row>
    <row r="302" spans="1:33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</row>
    <row r="303" spans="1:33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</row>
    <row r="304" spans="1:33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</row>
    <row r="305" spans="1:32" ht="14.4">
      <c r="A305" t="s">
        <v>280</v>
      </c>
      <c r="B305" t="s">
        <v>281</v>
      </c>
      <c r="C305" t="s">
        <v>282</v>
      </c>
      <c r="D305" t="s">
        <v>283</v>
      </c>
      <c r="E305" t="s">
        <v>284</v>
      </c>
      <c r="F305" t="s">
        <v>285</v>
      </c>
      <c r="G305" t="s">
        <v>286</v>
      </c>
      <c r="H305" t="s">
        <v>287</v>
      </c>
      <c r="I305" t="s">
        <v>288</v>
      </c>
      <c r="J305" t="s">
        <v>289</v>
      </c>
      <c r="K305" t="s">
        <v>290</v>
      </c>
      <c r="L305" t="s">
        <v>291</v>
      </c>
      <c r="M305" t="s">
        <v>292</v>
      </c>
      <c r="N305" t="s">
        <v>293</v>
      </c>
      <c r="O305" t="s">
        <v>294</v>
      </c>
      <c r="P305" t="s">
        <v>295</v>
      </c>
      <c r="Q305" t="s">
        <v>296</v>
      </c>
      <c r="R305" t="s">
        <v>297</v>
      </c>
      <c r="S305" t="s">
        <v>298</v>
      </c>
      <c r="T305" t="s">
        <v>299</v>
      </c>
      <c r="U305" t="s">
        <v>300</v>
      </c>
      <c r="V305" t="s">
        <v>301</v>
      </c>
      <c r="W305" t="s">
        <v>302</v>
      </c>
      <c r="X305" t="s">
        <v>303</v>
      </c>
      <c r="Y305" t="s">
        <v>304</v>
      </c>
      <c r="Z305" t="s">
        <v>305</v>
      </c>
      <c r="AA305" t="s">
        <v>306</v>
      </c>
      <c r="AB305" t="s">
        <v>307</v>
      </c>
      <c r="AC305" t="s">
        <v>308</v>
      </c>
      <c r="AD305" t="s">
        <v>309</v>
      </c>
      <c r="AE305" t="s">
        <v>310</v>
      </c>
      <c r="AF305" s="18"/>
    </row>
    <row r="306" spans="1:3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</row>
    <row r="307" spans="1:3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</row>
    <row r="308" spans="1:3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</row>
    <row r="309" spans="1:3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</row>
    <row r="310" spans="1:3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</row>
    <row r="311" spans="1:3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</row>
    <row r="312" spans="1:3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</row>
    <row r="313" spans="1:3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</row>
    <row r="314" spans="1:3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</row>
    <row r="315" spans="1:3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</row>
    <row r="316" spans="1:3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</row>
    <row r="317" spans="1:3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</row>
    <row r="318" spans="1:3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</row>
    <row r="319" spans="1:3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</row>
    <row r="320" spans="1:3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</row>
    <row r="321" spans="1:3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</row>
    <row r="322" spans="1:3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</row>
    <row r="323" spans="1:3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</row>
    <row r="324" spans="1:3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</row>
    <row r="325" spans="1:3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</row>
    <row r="326" spans="1:3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</row>
    <row r="327" spans="1:3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</row>
    <row r="328" spans="1:3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</row>
    <row r="329" spans="1:3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</row>
    <row r="330" spans="1:32">
      <c r="A330" s="18"/>
      <c r="B330" s="18"/>
      <c r="C330" s="18"/>
    </row>
    <row r="331" spans="1:32">
      <c r="A331" s="18"/>
      <c r="B331" s="18"/>
      <c r="C331" s="18"/>
    </row>
    <row r="332" spans="1:32">
      <c r="A332" s="18"/>
      <c r="B332" s="18"/>
      <c r="C332" s="18"/>
    </row>
    <row r="333" spans="1:32">
      <c r="A333" s="18"/>
      <c r="B333" s="18"/>
      <c r="C333" s="18"/>
    </row>
    <row r="334" spans="1:32">
      <c r="A334" s="18"/>
      <c r="B334" s="18"/>
      <c r="C334" s="18"/>
    </row>
    <row r="335" spans="1:32">
      <c r="A335" s="18"/>
      <c r="B335" s="18"/>
      <c r="C335" s="18"/>
    </row>
    <row r="336" spans="1:32">
      <c r="A336" s="18"/>
      <c r="B336" s="18"/>
      <c r="C336" s="18"/>
    </row>
    <row r="337" spans="1:3">
      <c r="A337" s="18"/>
      <c r="B337" s="18"/>
      <c r="C337" s="18"/>
    </row>
    <row r="338" spans="1:3">
      <c r="A338" s="18"/>
      <c r="B338" s="18"/>
      <c r="C338" s="18"/>
    </row>
    <row r="339" spans="1:3">
      <c r="A339" s="18"/>
      <c r="B339" s="18"/>
      <c r="C339" s="18"/>
    </row>
    <row r="340" spans="1:3">
      <c r="A340" s="18"/>
      <c r="B340" s="18"/>
      <c r="C340" s="18"/>
    </row>
    <row r="341" spans="1:3">
      <c r="A341" s="18"/>
      <c r="B341" s="18"/>
      <c r="C341" s="18"/>
    </row>
    <row r="342" spans="1:3">
      <c r="A342" s="18"/>
      <c r="B342" s="18"/>
      <c r="C342" s="18"/>
    </row>
  </sheetData>
  <mergeCells count="5">
    <mergeCell ref="G1:O1"/>
    <mergeCell ref="P1:T1"/>
    <mergeCell ref="I2:K2"/>
    <mergeCell ref="J3:K3"/>
    <mergeCell ref="J4:K4"/>
  </mergeCells>
  <printOptions headings="1"/>
  <pageMargins left="0.70866141732283472" right="0.70866141732283472" top="0.74803149606299213" bottom="0.74803149606299213" header="0.31496062992125984" footer="0.31496062992125984"/>
  <pageSetup paperSize="9" scale="70" pageOrder="overThenDown" orientation="landscape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6</vt:i4>
      </vt:variant>
    </vt:vector>
  </HeadingPairs>
  <TitlesOfParts>
    <vt:vector size="14" baseType="lpstr">
      <vt:lpstr>Innehåll</vt:lpstr>
      <vt:lpstr>Tabell 1</vt:lpstr>
      <vt:lpstr>Tabell 2</vt:lpstr>
      <vt:lpstr>Tabell 3</vt:lpstr>
      <vt:lpstr>Tabell 4</vt:lpstr>
      <vt:lpstr>Tabell 5</vt:lpstr>
      <vt:lpstr>Tabell 6</vt:lpstr>
      <vt:lpstr>Data</vt:lpstr>
      <vt:lpstr>'Tabell 2'!Utskriftsområde</vt:lpstr>
      <vt:lpstr>'Tabell 4'!Utskriftsområde</vt:lpstr>
      <vt:lpstr>'Tabell 5'!Utskriftsområde</vt:lpstr>
      <vt:lpstr>'Tabell 6'!Utskriftsområde</vt:lpstr>
      <vt:lpstr>Data!Utskriftsrubriker</vt:lpstr>
      <vt:lpstr>'Tabell 1'!Utskriftsrubriker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Ingela NR/OEM-Ö</dc:creator>
  <cp:lastModifiedBy>Runestav Sofia ESA/BFN/OE-Ö</cp:lastModifiedBy>
  <cp:lastPrinted>2016-09-20T10:51:38Z</cp:lastPrinted>
  <dcterms:created xsi:type="dcterms:W3CDTF">2014-08-21T11:16:13Z</dcterms:created>
  <dcterms:modified xsi:type="dcterms:W3CDTF">2024-06-12T14:12:44Z</dcterms:modified>
</cp:coreProperties>
</file>