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5.xml" ContentType="application/vnd.openxmlformats-officedocument.themeOverride+xml"/>
  <Override PartName="/xl/drawings/drawing5.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6.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8.xml" ContentType="application/vnd.openxmlformats-officedocument.themeOverride+xml"/>
  <Override PartName="/xl/drawings/drawing7.xml" ContentType="application/vnd.openxmlformats-officedocument.drawingml.chartshapes+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Prod\Webpub\mi1301\Utsläpp till luft\2024-05-29\Utsläpp 2023K4\Tabeller och diagram\"/>
    </mc:Choice>
  </mc:AlternateContent>
  <xr:revisionPtr revIDLastSave="0" documentId="13_ncr:1_{8C32C67C-CC16-42FF-9F13-C86E34D427F9}" xr6:coauthVersionLast="47" xr6:coauthVersionMax="47" xr10:uidLastSave="{00000000-0000-0000-0000-000000000000}"/>
  <bookViews>
    <workbookView xWindow="28680" yWindow="-120" windowWidth="57840" windowHeight="17520" tabRatio="727" activeTab="8" xr2:uid="{00000000-000D-0000-FFFF-FFFF00000000}"/>
  </bookViews>
  <sheets>
    <sheet name="Innehåll - Contents" sheetId="58" r:id="rId1"/>
    <sheet name="1 Utsläpp" sheetId="28" r:id="rId2"/>
    <sheet name="2 Diagram" sheetId="35" r:id="rId3"/>
    <sheet name="3 Prel. årssiffor" sheetId="61" r:id="rId4"/>
    <sheet name="4 Utsläpp per FV" sheetId="31" r:id="rId5"/>
    <sheet name="5 Utsläpp per syss." sheetId="32" r:id="rId6"/>
    <sheet name="6 FV" sheetId="29" r:id="rId7"/>
    <sheet name="7 Syss" sheetId="30" r:id="rId8"/>
    <sheet name="8 Mobila utsläpp" sheetId="63" r:id="rId9"/>
  </sheets>
  <externalReferences>
    <externalReference r:id="rId10"/>
  </externalReferences>
  <definedNames>
    <definedName name="_xlnm._FilterDatabase" localSheetId="1" hidden="1">'1 Utsläpp'!$A$5:$AZ$42</definedName>
    <definedName name="_xlnm._FilterDatabase" localSheetId="4" hidden="1">'4 Utsläpp per FV'!$A$4:$AG$40</definedName>
    <definedName name="_xlnm._FilterDatabase" localSheetId="5" hidden="1">'5 Utsläpp per syss.'!$A$4:$AG$40</definedName>
    <definedName name="_xlnm._FilterDatabase" localSheetId="6" hidden="1">'6 FV'!$C$47:$BA$56</definedName>
    <definedName name="_xlnm._FilterDatabase" localSheetId="7" hidden="1">'7 Syss'!$A$5:$AF$41</definedName>
    <definedName name="AR2015K2">#REF!</definedName>
    <definedName name="AR2015K3">#REF!</definedName>
    <definedName name="AR2015K4">#REF!</definedName>
    <definedName name="AR2019K2_20191021">#REF!</definedName>
    <definedName name="CO22008_2009" localSheetId="4">#REF!</definedName>
    <definedName name="CO22008_2009" localSheetId="5">#REF!</definedName>
    <definedName name="CO22008_2009" localSheetId="6">#REF!</definedName>
    <definedName name="CO22008_2009" localSheetId="7">#REF!</definedName>
    <definedName name="CO22008_2009">#REF!</definedName>
    <definedName name="RESULTAT">#REF!</definedName>
    <definedName name="RESULTAT2015K2DETALJ">#REF!</definedName>
    <definedName name="RESULTAT2015K3">#REF!</definedName>
    <definedName name="RESULTAT2015K3DETALJ">#REF!</definedName>
    <definedName name="RESULTAT2018K1DETALJ_20180816">#REF!</definedName>
    <definedName name="RESULTAT2019K1DETALJ2_20190820">#REF!</definedName>
    <definedName name="RESULTAT2019K1DETALJ2_20191014">#REF!</definedName>
    <definedName name="RESULTAT2019K2_20191021">#REF!</definedName>
    <definedName name="RESULTAT2019K2DETALJ2_20191021">#REF!</definedName>
    <definedName name="RESULTAT2019K3DETALJ2_20200124">#REF!</definedName>
    <definedName name="RESULTAT2019K3DETALJ2_20200127">#REF!</definedName>
    <definedName name="Utsläpp_av_växthusgaser_2008K1_2017K4">'Innehåll - Contents'!$C$8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5" l="1"/>
  <c r="C10" i="35"/>
  <c r="C11" i="35"/>
  <c r="C12" i="35"/>
  <c r="C13" i="35"/>
  <c r="C14" i="35"/>
  <c r="C15" i="35"/>
  <c r="C9" i="35"/>
  <c r="C8" i="35"/>
  <c r="C7" i="35"/>
  <c r="H8" i="35"/>
  <c r="H9" i="35"/>
  <c r="H10" i="35"/>
  <c r="H11" i="35"/>
  <c r="H12" i="35"/>
  <c r="H13" i="35"/>
  <c r="H14" i="35"/>
  <c r="H15" i="35"/>
  <c r="H16" i="35"/>
  <c r="H7" i="35"/>
  <c r="E8" i="35"/>
  <c r="E9" i="35"/>
  <c r="E10" i="35"/>
  <c r="E11" i="35"/>
  <c r="E12" i="35"/>
  <c r="E13" i="35"/>
  <c r="E14" i="35"/>
  <c r="E15" i="35"/>
  <c r="E16" i="35"/>
  <c r="E7" i="35"/>
  <c r="D8" i="35"/>
  <c r="D9" i="35"/>
  <c r="D10" i="35"/>
  <c r="D11" i="35"/>
  <c r="D12" i="35"/>
  <c r="D13" i="35"/>
  <c r="D14" i="35"/>
  <c r="D15" i="35"/>
  <c r="D16" i="35"/>
  <c r="D7" i="35"/>
  <c r="B65" i="29"/>
  <c r="AY48" i="61"/>
  <c r="AY49" i="61"/>
  <c r="AY50" i="61"/>
  <c r="AY51" i="61"/>
  <c r="AY52" i="61"/>
  <c r="AY53" i="61"/>
  <c r="AY54" i="61"/>
  <c r="AY55" i="61"/>
  <c r="AY57" i="61"/>
  <c r="AI48" i="61"/>
  <c r="AI49" i="61"/>
  <c r="AI50" i="61"/>
  <c r="AI51" i="61"/>
  <c r="AI52" i="61"/>
  <c r="AI53" i="61"/>
  <c r="AI54" i="61"/>
  <c r="AI55" i="61"/>
  <c r="AI57" i="61"/>
  <c r="E43" i="61"/>
  <c r="F43" i="61"/>
  <c r="G43" i="61"/>
  <c r="H43" i="61"/>
  <c r="I43" i="61"/>
  <c r="J43" i="61"/>
  <c r="K43" i="61"/>
  <c r="L43" i="61"/>
  <c r="M43" i="61"/>
  <c r="N43" i="61"/>
  <c r="O43" i="61"/>
  <c r="P43" i="61"/>
  <c r="Q43" i="61"/>
  <c r="R43" i="61"/>
  <c r="S43" i="61"/>
  <c r="D43" i="61"/>
  <c r="S57" i="61"/>
  <c r="T48" i="61"/>
  <c r="T49" i="61"/>
  <c r="T50" i="61"/>
  <c r="T51" i="61"/>
  <c r="T52" i="61"/>
  <c r="T53" i="61"/>
  <c r="T54" i="61"/>
  <c r="T55" i="61"/>
  <c r="D58" i="28"/>
  <c r="E58" i="28"/>
  <c r="F58" i="28"/>
  <c r="G58" i="28"/>
  <c r="H58" i="28"/>
  <c r="I58" i="28"/>
  <c r="J58" i="28"/>
  <c r="K58" i="28"/>
  <c r="L58" i="28"/>
  <c r="M58" i="28"/>
  <c r="N58" i="28"/>
  <c r="O58" i="28"/>
  <c r="P58" i="28"/>
  <c r="Q58" i="28"/>
  <c r="R58" i="28"/>
  <c r="S58" i="28"/>
  <c r="T58" i="28"/>
  <c r="U58" i="28"/>
  <c r="V58" i="28"/>
  <c r="W58" i="28"/>
  <c r="X58" i="28"/>
  <c r="Y58" i="28"/>
  <c r="Z58" i="28"/>
  <c r="AA58" i="28"/>
  <c r="AB58" i="28"/>
  <c r="AC58" i="28"/>
  <c r="AD58" i="28"/>
  <c r="AE58" i="28"/>
  <c r="AF58" i="28"/>
  <c r="AG58" i="28"/>
  <c r="AH58" i="28"/>
  <c r="AI58" i="28"/>
  <c r="AJ58" i="28"/>
  <c r="AK58" i="28"/>
  <c r="AL58" i="28"/>
  <c r="AM58" i="28"/>
  <c r="AN58" i="28"/>
  <c r="AO58" i="28"/>
  <c r="AP58" i="28"/>
  <c r="AQ58" i="28"/>
  <c r="AR58" i="28"/>
  <c r="AS58" i="28"/>
  <c r="AT58" i="28"/>
  <c r="AU58" i="28"/>
  <c r="AV58" i="28"/>
  <c r="AW58" i="28"/>
  <c r="AX58" i="28"/>
  <c r="AY58" i="28"/>
  <c r="AZ58" i="28"/>
  <c r="BA58" i="28"/>
  <c r="BB58" i="28"/>
  <c r="BC58" i="28"/>
  <c r="BD58" i="28"/>
  <c r="BE58" i="28"/>
  <c r="BF58" i="28"/>
  <c r="BG58" i="28"/>
  <c r="BH58" i="28"/>
  <c r="BI58" i="28"/>
  <c r="BJ58" i="28"/>
  <c r="BK58" i="28"/>
  <c r="BL58" i="28"/>
  <c r="BM58" i="28"/>
  <c r="BN58" i="28"/>
  <c r="C58" i="28"/>
  <c r="D43" i="28"/>
  <c r="E43" i="28"/>
  <c r="F43" i="28"/>
  <c r="G43" i="28"/>
  <c r="H43" i="28"/>
  <c r="I43" i="28"/>
  <c r="J43" i="28"/>
  <c r="K43" i="28"/>
  <c r="L43" i="28"/>
  <c r="M43" i="28"/>
  <c r="N43" i="28"/>
  <c r="O43" i="28"/>
  <c r="P43" i="28"/>
  <c r="Q43" i="28"/>
  <c r="R43" i="28"/>
  <c r="S43" i="28"/>
  <c r="T43" i="28"/>
  <c r="U43" i="28"/>
  <c r="V43" i="28"/>
  <c r="W43" i="28"/>
  <c r="X43" i="28"/>
  <c r="Y43" i="28"/>
  <c r="Z43" i="28"/>
  <c r="AA43" i="28"/>
  <c r="AB43" i="28"/>
  <c r="AC43" i="28"/>
  <c r="AD43" i="28"/>
  <c r="AE43" i="28"/>
  <c r="AF43" i="28"/>
  <c r="AG43" i="28"/>
  <c r="AH43" i="28"/>
  <c r="AI43" i="28"/>
  <c r="AJ43" i="28"/>
  <c r="AK43" i="28"/>
  <c r="AL43" i="28"/>
  <c r="AM43" i="28"/>
  <c r="AN43" i="28"/>
  <c r="AO43" i="28"/>
  <c r="AP43" i="28"/>
  <c r="AQ43" i="28"/>
  <c r="AR43" i="28"/>
  <c r="AS43" i="28"/>
  <c r="AT43" i="28"/>
  <c r="AU43" i="28"/>
  <c r="AV43" i="28"/>
  <c r="AW43" i="28"/>
  <c r="AX43" i="28"/>
  <c r="AY43" i="28"/>
  <c r="AZ43" i="28"/>
  <c r="BA43" i="28"/>
  <c r="BB43" i="28"/>
  <c r="BC43" i="28"/>
  <c r="BD43" i="28"/>
  <c r="BE43" i="28"/>
  <c r="BF43" i="28"/>
  <c r="BG43" i="28"/>
  <c r="BH43" i="28"/>
  <c r="BI43" i="28"/>
  <c r="BJ43" i="28"/>
  <c r="BK43" i="28"/>
  <c r="BL43" i="28"/>
  <c r="BM43" i="28"/>
  <c r="BN43" i="28"/>
  <c r="BO57" i="31" s="1"/>
  <c r="C43" i="28"/>
  <c r="BK17" i="63"/>
  <c r="BJ17" i="63"/>
  <c r="BH17" i="63"/>
  <c r="BC17" i="63"/>
  <c r="BB17" i="63"/>
  <c r="AZ17" i="63"/>
  <c r="AU17" i="63"/>
  <c r="AT17" i="63"/>
  <c r="AR17" i="63"/>
  <c r="AM17" i="63"/>
  <c r="AL17" i="63"/>
  <c r="AJ17" i="63"/>
  <c r="AE17" i="63"/>
  <c r="AD17" i="63"/>
  <c r="AB17" i="63"/>
  <c r="W17" i="63"/>
  <c r="V17" i="63"/>
  <c r="T17" i="63"/>
  <c r="O17" i="63"/>
  <c r="N17" i="63"/>
  <c r="L17" i="63"/>
  <c r="G17" i="63"/>
  <c r="F17" i="63"/>
  <c r="D17" i="63"/>
  <c r="BK16" i="63"/>
  <c r="BJ16" i="63"/>
  <c r="BH16" i="63"/>
  <c r="BC16" i="63"/>
  <c r="BB16" i="63"/>
  <c r="AZ16" i="63"/>
  <c r="AU16" i="63"/>
  <c r="AT16" i="63"/>
  <c r="AR16" i="63"/>
  <c r="AM16" i="63"/>
  <c r="AL16" i="63"/>
  <c r="AJ16" i="63"/>
  <c r="AE16" i="63"/>
  <c r="AD16" i="63"/>
  <c r="AB16" i="63"/>
  <c r="W16" i="63"/>
  <c r="V16" i="63"/>
  <c r="T16" i="63"/>
  <c r="O16" i="63"/>
  <c r="N16" i="63"/>
  <c r="L16" i="63"/>
  <c r="G16" i="63"/>
  <c r="F16" i="63"/>
  <c r="D16" i="63"/>
  <c r="BK15" i="63"/>
  <c r="BJ15" i="63"/>
  <c r="BH15" i="63"/>
  <c r="BC15" i="63"/>
  <c r="BB15" i="63"/>
  <c r="AZ15" i="63"/>
  <c r="AU15" i="63"/>
  <c r="AT15" i="63"/>
  <c r="AR15" i="63"/>
  <c r="AM15" i="63"/>
  <c r="AL15" i="63"/>
  <c r="AJ15" i="63"/>
  <c r="AE15" i="63"/>
  <c r="AD15" i="63"/>
  <c r="AB15" i="63"/>
  <c r="W15" i="63"/>
  <c r="V15" i="63"/>
  <c r="T15" i="63"/>
  <c r="O15" i="63"/>
  <c r="N15" i="63"/>
  <c r="L15" i="63"/>
  <c r="G15" i="63"/>
  <c r="F15" i="63"/>
  <c r="D15" i="63"/>
  <c r="D14" i="63"/>
  <c r="E14" i="63"/>
  <c r="F14" i="63"/>
  <c r="G14" i="63"/>
  <c r="H14" i="63"/>
  <c r="I14" i="63"/>
  <c r="J14" i="63"/>
  <c r="K14" i="63"/>
  <c r="L14" i="63"/>
  <c r="M14" i="63"/>
  <c r="N14" i="63"/>
  <c r="O14" i="63"/>
  <c r="P14" i="63"/>
  <c r="Q14" i="63"/>
  <c r="R14" i="63"/>
  <c r="S14" i="63"/>
  <c r="T14" i="63"/>
  <c r="U14" i="63"/>
  <c r="V14" i="63"/>
  <c r="W14" i="63"/>
  <c r="X14" i="63"/>
  <c r="Y14" i="63"/>
  <c r="Z14" i="63"/>
  <c r="AA14" i="63"/>
  <c r="AB14" i="63"/>
  <c r="AC14" i="63"/>
  <c r="AD14" i="63"/>
  <c r="AE14" i="63"/>
  <c r="AF14" i="63"/>
  <c r="AG14" i="63"/>
  <c r="AH14" i="63"/>
  <c r="AI14" i="63"/>
  <c r="AJ14" i="63"/>
  <c r="AK14" i="63"/>
  <c r="AL14" i="63"/>
  <c r="AM14" i="63"/>
  <c r="AN14" i="63"/>
  <c r="AO14" i="63"/>
  <c r="AP14" i="63"/>
  <c r="AQ14" i="63"/>
  <c r="AR14" i="63"/>
  <c r="AS14" i="63"/>
  <c r="AT14" i="63"/>
  <c r="AU14" i="63"/>
  <c r="AV14" i="63"/>
  <c r="AW14" i="63"/>
  <c r="AX14" i="63"/>
  <c r="AY14" i="63"/>
  <c r="AZ14" i="63"/>
  <c r="BA14" i="63"/>
  <c r="BB14" i="63"/>
  <c r="BC14" i="63"/>
  <c r="BD14" i="63"/>
  <c r="BE14" i="63"/>
  <c r="BF14" i="63"/>
  <c r="BG14" i="63"/>
  <c r="BH14" i="63"/>
  <c r="BI14" i="63"/>
  <c r="BJ14" i="63"/>
  <c r="BK14" i="63"/>
  <c r="BL14" i="63"/>
  <c r="BM14" i="63"/>
  <c r="BN14" i="63"/>
  <c r="BO14" i="63"/>
  <c r="I15" i="63"/>
  <c r="K15" i="63"/>
  <c r="Q15" i="63"/>
  <c r="S15" i="63"/>
  <c r="Y15" i="63"/>
  <c r="AA15" i="63"/>
  <c r="AG15" i="63"/>
  <c r="AI15" i="63"/>
  <c r="AO15" i="63"/>
  <c r="AQ15" i="63"/>
  <c r="AW15" i="63"/>
  <c r="AY15" i="63"/>
  <c r="BE15" i="63"/>
  <c r="BG15" i="63"/>
  <c r="BM15" i="63"/>
  <c r="BO15" i="63"/>
  <c r="I16" i="63"/>
  <c r="K16" i="63"/>
  <c r="Q16" i="63"/>
  <c r="S16" i="63"/>
  <c r="Y16" i="63"/>
  <c r="AA16" i="63"/>
  <c r="AG16" i="63"/>
  <c r="AI16" i="63"/>
  <c r="AO16" i="63"/>
  <c r="AQ16" i="63"/>
  <c r="AW16" i="63"/>
  <c r="AY16" i="63"/>
  <c r="BE16" i="63"/>
  <c r="BG16" i="63"/>
  <c r="BM16" i="63"/>
  <c r="BO16" i="63"/>
  <c r="I17" i="63"/>
  <c r="K17" i="63"/>
  <c r="Q17" i="63"/>
  <c r="S17" i="63"/>
  <c r="Y17" i="63"/>
  <c r="AA17" i="63"/>
  <c r="AG17" i="63"/>
  <c r="AI17" i="63"/>
  <c r="AO17" i="63"/>
  <c r="AQ17" i="63"/>
  <c r="AW17" i="63"/>
  <c r="AY17" i="63"/>
  <c r="BE17" i="63"/>
  <c r="BG17" i="63"/>
  <c r="BM17" i="63"/>
  <c r="BO17" i="63"/>
  <c r="AY6" i="61"/>
  <c r="AY7" i="61"/>
  <c r="AY8" i="61"/>
  <c r="AY9" i="61"/>
  <c r="AY10" i="61"/>
  <c r="AY11" i="61"/>
  <c r="AY12" i="61"/>
  <c r="AY13" i="61"/>
  <c r="AY14" i="61"/>
  <c r="AY15" i="61"/>
  <c r="AY16" i="61"/>
  <c r="AY17" i="61"/>
  <c r="AY18" i="61"/>
  <c r="AY19" i="61"/>
  <c r="AY20" i="61"/>
  <c r="AY21" i="61"/>
  <c r="AY22" i="61"/>
  <c r="AY23" i="61"/>
  <c r="AY24" i="61"/>
  <c r="AY25" i="61"/>
  <c r="AY26" i="61"/>
  <c r="AY27" i="61"/>
  <c r="AY28" i="61"/>
  <c r="AY29" i="61"/>
  <c r="AY30" i="61"/>
  <c r="AY31" i="61"/>
  <c r="AY32" i="61"/>
  <c r="AY33" i="61"/>
  <c r="AY34" i="61"/>
  <c r="AY35" i="61"/>
  <c r="AY36" i="61"/>
  <c r="AY37" i="61"/>
  <c r="AY38" i="61"/>
  <c r="AY39" i="61"/>
  <c r="AY40" i="61"/>
  <c r="AY41" i="61"/>
  <c r="AY43" i="61"/>
  <c r="AI6" i="61"/>
  <c r="AI7" i="61"/>
  <c r="AI8" i="61"/>
  <c r="AI9" i="61"/>
  <c r="AI10" i="61"/>
  <c r="AI11" i="61"/>
  <c r="AI12" i="61"/>
  <c r="AI13" i="61"/>
  <c r="AI14" i="61"/>
  <c r="AI15" i="61"/>
  <c r="AI16" i="61"/>
  <c r="AI17" i="61"/>
  <c r="AI18" i="61"/>
  <c r="AI19" i="61"/>
  <c r="AI20" i="61"/>
  <c r="AI21" i="61"/>
  <c r="AI22" i="61"/>
  <c r="AI23" i="61"/>
  <c r="AI24" i="61"/>
  <c r="AI25" i="61"/>
  <c r="AI26" i="61"/>
  <c r="AI27" i="61"/>
  <c r="AI28" i="61"/>
  <c r="AI29" i="61"/>
  <c r="AI30" i="61"/>
  <c r="AI31" i="61"/>
  <c r="AI32" i="61"/>
  <c r="AI33" i="61"/>
  <c r="AI34" i="61"/>
  <c r="AI35" i="61"/>
  <c r="AI36" i="61"/>
  <c r="AI37" i="61"/>
  <c r="AI38" i="61"/>
  <c r="AI39" i="61"/>
  <c r="AI40" i="61"/>
  <c r="AI41" i="61"/>
  <c r="AI43" i="61"/>
  <c r="AZ39" i="61"/>
  <c r="BA39" i="61"/>
  <c r="BB39" i="61"/>
  <c r="BC39" i="61"/>
  <c r="BD39" i="61"/>
  <c r="BE39" i="61"/>
  <c r="BF39" i="61"/>
  <c r="BG39" i="61"/>
  <c r="BH39" i="61"/>
  <c r="BI39" i="61"/>
  <c r="BJ39" i="61"/>
  <c r="BK39" i="61"/>
  <c r="BL39" i="61"/>
  <c r="BM39" i="61"/>
  <c r="BN39" i="61"/>
  <c r="BO39" i="61"/>
  <c r="AZ40" i="61"/>
  <c r="BA40" i="61"/>
  <c r="BB40" i="61"/>
  <c r="BC40" i="61"/>
  <c r="BD40" i="61"/>
  <c r="BE40" i="61"/>
  <c r="BF40" i="61"/>
  <c r="BG40" i="61"/>
  <c r="BH40" i="61"/>
  <c r="BI40" i="61"/>
  <c r="BJ40" i="61"/>
  <c r="BK40" i="61"/>
  <c r="BL40" i="61"/>
  <c r="BM40" i="61"/>
  <c r="BN40" i="61"/>
  <c r="BO40" i="61"/>
  <c r="AZ41" i="61"/>
  <c r="BA41" i="61"/>
  <c r="BB41" i="61"/>
  <c r="BC41" i="61"/>
  <c r="BD41" i="61"/>
  <c r="BE41" i="61"/>
  <c r="BF41" i="61"/>
  <c r="BG41" i="61"/>
  <c r="BH41" i="61"/>
  <c r="BI41" i="61"/>
  <c r="BJ41" i="61"/>
  <c r="BK41" i="61"/>
  <c r="BL41" i="61"/>
  <c r="BM41" i="61"/>
  <c r="BN41" i="61"/>
  <c r="BO41" i="61"/>
  <c r="AZ37" i="61"/>
  <c r="BA37" i="61"/>
  <c r="BB37" i="61"/>
  <c r="BC37" i="61"/>
  <c r="BD37" i="61"/>
  <c r="BE37" i="61"/>
  <c r="BF37" i="61"/>
  <c r="BG37" i="61"/>
  <c r="BH37" i="61"/>
  <c r="BI37" i="61"/>
  <c r="BJ37" i="61"/>
  <c r="BK37" i="61"/>
  <c r="BL37" i="61"/>
  <c r="BM37" i="61"/>
  <c r="BN37" i="61"/>
  <c r="BO37" i="61"/>
  <c r="AZ38" i="61"/>
  <c r="BA38" i="61"/>
  <c r="BB38" i="61"/>
  <c r="BC38" i="61"/>
  <c r="BD38" i="61"/>
  <c r="BE38" i="61"/>
  <c r="BF38" i="61"/>
  <c r="BG38" i="61"/>
  <c r="BH38" i="61"/>
  <c r="BI38" i="61"/>
  <c r="BJ38" i="61"/>
  <c r="BK38" i="61"/>
  <c r="BL38" i="61"/>
  <c r="BM38" i="61"/>
  <c r="BN38" i="61"/>
  <c r="BO38" i="61"/>
  <c r="AZ33" i="61"/>
  <c r="BA33" i="61"/>
  <c r="BB33" i="61"/>
  <c r="BC33" i="61"/>
  <c r="BD33" i="61"/>
  <c r="BE33" i="61"/>
  <c r="BF33" i="61"/>
  <c r="BG33" i="61"/>
  <c r="BH33" i="61"/>
  <c r="BI33" i="61"/>
  <c r="BJ33" i="61"/>
  <c r="BK33" i="61"/>
  <c r="BL33" i="61"/>
  <c r="BM33" i="61"/>
  <c r="BN33" i="61"/>
  <c r="BO33" i="61"/>
  <c r="AZ34" i="61"/>
  <c r="BA34" i="61"/>
  <c r="BB34" i="61"/>
  <c r="BC34" i="61"/>
  <c r="BD34" i="61"/>
  <c r="BE34" i="61"/>
  <c r="BF34" i="61"/>
  <c r="BG34" i="61"/>
  <c r="BH34" i="61"/>
  <c r="BI34" i="61"/>
  <c r="BJ34" i="61"/>
  <c r="BK34" i="61"/>
  <c r="BL34" i="61"/>
  <c r="BM34" i="61"/>
  <c r="BN34" i="61"/>
  <c r="BO34" i="61"/>
  <c r="AZ35" i="61"/>
  <c r="BA35" i="61"/>
  <c r="BB35" i="61"/>
  <c r="BC35" i="61"/>
  <c r="BD35" i="61"/>
  <c r="BE35" i="61"/>
  <c r="BF35" i="61"/>
  <c r="BG35" i="61"/>
  <c r="BH35" i="61"/>
  <c r="BI35" i="61"/>
  <c r="BJ35" i="61"/>
  <c r="BK35" i="61"/>
  <c r="BL35" i="61"/>
  <c r="BM35" i="61"/>
  <c r="BN35" i="61"/>
  <c r="BO35" i="61"/>
  <c r="AZ36" i="61"/>
  <c r="BA36" i="61"/>
  <c r="BB36" i="61"/>
  <c r="BC36" i="61"/>
  <c r="BD36" i="61"/>
  <c r="BE36" i="61"/>
  <c r="BF36" i="61"/>
  <c r="BG36" i="61"/>
  <c r="BH36" i="61"/>
  <c r="BI36" i="61"/>
  <c r="BJ36" i="61"/>
  <c r="BK36" i="61"/>
  <c r="BL36" i="61"/>
  <c r="BM36" i="61"/>
  <c r="BN36" i="61"/>
  <c r="BO36" i="61"/>
  <c r="AZ31" i="61"/>
  <c r="BA31" i="61"/>
  <c r="BB31" i="61"/>
  <c r="BC31" i="61"/>
  <c r="BD31" i="61"/>
  <c r="BE31" i="61"/>
  <c r="BF31" i="61"/>
  <c r="BG31" i="61"/>
  <c r="BH31" i="61"/>
  <c r="BI31" i="61"/>
  <c r="BJ31" i="61"/>
  <c r="BK31" i="61"/>
  <c r="BL31" i="61"/>
  <c r="BM31" i="61"/>
  <c r="BN31" i="61"/>
  <c r="BO31" i="61"/>
  <c r="AZ32" i="61"/>
  <c r="BA32" i="61"/>
  <c r="BB32" i="61"/>
  <c r="BC32" i="61"/>
  <c r="BD32" i="61"/>
  <c r="BE32" i="61"/>
  <c r="BF32" i="61"/>
  <c r="BG32" i="61"/>
  <c r="BH32" i="61"/>
  <c r="BI32" i="61"/>
  <c r="BJ32" i="61"/>
  <c r="BK32" i="61"/>
  <c r="BL32" i="61"/>
  <c r="BM32" i="61"/>
  <c r="BN32" i="61"/>
  <c r="BO32" i="61"/>
  <c r="AZ29" i="61"/>
  <c r="BA29" i="61"/>
  <c r="BB29" i="61"/>
  <c r="BC29" i="61"/>
  <c r="BD29" i="61"/>
  <c r="BE29" i="61"/>
  <c r="BF29" i="61"/>
  <c r="BG29" i="61"/>
  <c r="BH29" i="61"/>
  <c r="BI29" i="61"/>
  <c r="BJ29" i="61"/>
  <c r="BK29" i="61"/>
  <c r="BL29" i="61"/>
  <c r="BM29" i="61"/>
  <c r="BN29" i="61"/>
  <c r="BO29" i="61"/>
  <c r="AZ30" i="61"/>
  <c r="BA30" i="61"/>
  <c r="BB30" i="61"/>
  <c r="BC30" i="61"/>
  <c r="BD30" i="61"/>
  <c r="BE30" i="61"/>
  <c r="BF30" i="61"/>
  <c r="BG30" i="61"/>
  <c r="BH30" i="61"/>
  <c r="BI30" i="61"/>
  <c r="BJ30" i="61"/>
  <c r="BK30" i="61"/>
  <c r="BL30" i="61"/>
  <c r="BM30" i="61"/>
  <c r="BN30" i="61"/>
  <c r="BO30" i="61"/>
  <c r="AZ26" i="61"/>
  <c r="BA26" i="61"/>
  <c r="BB26" i="61"/>
  <c r="BC26" i="61"/>
  <c r="BD26" i="61"/>
  <c r="BE26" i="61"/>
  <c r="BF26" i="61"/>
  <c r="BG26" i="61"/>
  <c r="BH26" i="61"/>
  <c r="BI26" i="61"/>
  <c r="BJ26" i="61"/>
  <c r="BK26" i="61"/>
  <c r="BL26" i="61"/>
  <c r="BM26" i="61"/>
  <c r="BN26" i="61"/>
  <c r="BO26" i="61"/>
  <c r="AZ27" i="61"/>
  <c r="BA27" i="61"/>
  <c r="BB27" i="61"/>
  <c r="BC27" i="61"/>
  <c r="BD27" i="61"/>
  <c r="BE27" i="61"/>
  <c r="BF27" i="61"/>
  <c r="BG27" i="61"/>
  <c r="BH27" i="61"/>
  <c r="BI27" i="61"/>
  <c r="BJ27" i="61"/>
  <c r="BK27" i="61"/>
  <c r="BL27" i="61"/>
  <c r="BM27" i="61"/>
  <c r="BN27" i="61"/>
  <c r="BO27" i="61"/>
  <c r="AZ28" i="61"/>
  <c r="BA28" i="61"/>
  <c r="BB28" i="61"/>
  <c r="BC28" i="61"/>
  <c r="BD28" i="61"/>
  <c r="BE28" i="61"/>
  <c r="BF28" i="61"/>
  <c r="BG28" i="61"/>
  <c r="BH28" i="61"/>
  <c r="BI28" i="61"/>
  <c r="BJ28" i="61"/>
  <c r="BK28" i="61"/>
  <c r="BL28" i="61"/>
  <c r="BM28" i="61"/>
  <c r="BN28" i="61"/>
  <c r="BO28" i="61"/>
  <c r="AZ24" i="61"/>
  <c r="BA24" i="61"/>
  <c r="BB24" i="61"/>
  <c r="BC24" i="61"/>
  <c r="BD24" i="61"/>
  <c r="BE24" i="61"/>
  <c r="BF24" i="61"/>
  <c r="BG24" i="61"/>
  <c r="BH24" i="61"/>
  <c r="BI24" i="61"/>
  <c r="BJ24" i="61"/>
  <c r="BK24" i="61"/>
  <c r="BL24" i="61"/>
  <c r="BM24" i="61"/>
  <c r="BN24" i="61"/>
  <c r="BO24" i="61"/>
  <c r="AZ25" i="61"/>
  <c r="BA25" i="61"/>
  <c r="BB25" i="61"/>
  <c r="BC25" i="61"/>
  <c r="BD25" i="61"/>
  <c r="BE25" i="61"/>
  <c r="BF25" i="61"/>
  <c r="BG25" i="61"/>
  <c r="BH25" i="61"/>
  <c r="BI25" i="61"/>
  <c r="BJ25" i="61"/>
  <c r="BK25" i="61"/>
  <c r="BL25" i="61"/>
  <c r="BM25" i="61"/>
  <c r="BN25" i="61"/>
  <c r="BO25" i="61"/>
  <c r="AZ20" i="61"/>
  <c r="BA20" i="61"/>
  <c r="BB20" i="61"/>
  <c r="BC20" i="61"/>
  <c r="BD20" i="61"/>
  <c r="BE20" i="61"/>
  <c r="BF20" i="61"/>
  <c r="BG20" i="61"/>
  <c r="BH20" i="61"/>
  <c r="BI20" i="61"/>
  <c r="BJ20" i="61"/>
  <c r="BK20" i="61"/>
  <c r="BL20" i="61"/>
  <c r="BM20" i="61"/>
  <c r="BN20" i="61"/>
  <c r="BO20" i="61"/>
  <c r="AZ21" i="61"/>
  <c r="BA21" i="61"/>
  <c r="BB21" i="61"/>
  <c r="BC21" i="61"/>
  <c r="BD21" i="61"/>
  <c r="BE21" i="61"/>
  <c r="BF21" i="61"/>
  <c r="BG21" i="61"/>
  <c r="BH21" i="61"/>
  <c r="BI21" i="61"/>
  <c r="BJ21" i="61"/>
  <c r="BK21" i="61"/>
  <c r="BL21" i="61"/>
  <c r="BM21" i="61"/>
  <c r="BN21" i="61"/>
  <c r="BO21" i="61"/>
  <c r="AZ22" i="61"/>
  <c r="BA22" i="61"/>
  <c r="BB22" i="61"/>
  <c r="BC22" i="61"/>
  <c r="BD22" i="61"/>
  <c r="BE22" i="61"/>
  <c r="BF22" i="61"/>
  <c r="BG22" i="61"/>
  <c r="BH22" i="61"/>
  <c r="BI22" i="61"/>
  <c r="BJ22" i="61"/>
  <c r="BK22" i="61"/>
  <c r="BL22" i="61"/>
  <c r="BM22" i="61"/>
  <c r="BN22" i="61"/>
  <c r="BO22" i="61"/>
  <c r="AZ23" i="61"/>
  <c r="BA23" i="61"/>
  <c r="BB23" i="61"/>
  <c r="BC23" i="61"/>
  <c r="BD23" i="61"/>
  <c r="BE23" i="61"/>
  <c r="BF23" i="61"/>
  <c r="BG23" i="61"/>
  <c r="BH23" i="61"/>
  <c r="BI23" i="61"/>
  <c r="BJ23" i="61"/>
  <c r="BK23" i="61"/>
  <c r="BL23" i="61"/>
  <c r="BM23" i="61"/>
  <c r="BN23" i="61"/>
  <c r="BO23" i="61"/>
  <c r="AZ15" i="61"/>
  <c r="BA15" i="61"/>
  <c r="BB15" i="61"/>
  <c r="BC15" i="61"/>
  <c r="BD15" i="61"/>
  <c r="BE15" i="61"/>
  <c r="BF15" i="61"/>
  <c r="BG15" i="61"/>
  <c r="BH15" i="61"/>
  <c r="BI15" i="61"/>
  <c r="BJ15" i="61"/>
  <c r="BK15" i="61"/>
  <c r="BL15" i="61"/>
  <c r="BM15" i="61"/>
  <c r="BN15" i="61"/>
  <c r="BO15" i="61"/>
  <c r="AZ16" i="61"/>
  <c r="BA16" i="61"/>
  <c r="BB16" i="61"/>
  <c r="BC16" i="61"/>
  <c r="BD16" i="61"/>
  <c r="BE16" i="61"/>
  <c r="BF16" i="61"/>
  <c r="BG16" i="61"/>
  <c r="BH16" i="61"/>
  <c r="BI16" i="61"/>
  <c r="BJ16" i="61"/>
  <c r="BK16" i="61"/>
  <c r="BL16" i="61"/>
  <c r="BM16" i="61"/>
  <c r="BN16" i="61"/>
  <c r="BO16" i="61"/>
  <c r="AZ17" i="61"/>
  <c r="BA17" i="61"/>
  <c r="BB17" i="61"/>
  <c r="BC17" i="61"/>
  <c r="BD17" i="61"/>
  <c r="BE17" i="61"/>
  <c r="BF17" i="61"/>
  <c r="BG17" i="61"/>
  <c r="BH17" i="61"/>
  <c r="BI17" i="61"/>
  <c r="BJ17" i="61"/>
  <c r="BK17" i="61"/>
  <c r="BL17" i="61"/>
  <c r="BM17" i="61"/>
  <c r="BN17" i="61"/>
  <c r="BO17" i="61"/>
  <c r="AZ18" i="61"/>
  <c r="BA18" i="61"/>
  <c r="BB18" i="61"/>
  <c r="BC18" i="61"/>
  <c r="BD18" i="61"/>
  <c r="BE18" i="61"/>
  <c r="BF18" i="61"/>
  <c r="BG18" i="61"/>
  <c r="BH18" i="61"/>
  <c r="BI18" i="61"/>
  <c r="BJ18" i="61"/>
  <c r="BK18" i="61"/>
  <c r="BL18" i="61"/>
  <c r="BM18" i="61"/>
  <c r="BN18" i="61"/>
  <c r="BO18" i="61"/>
  <c r="AZ19" i="61"/>
  <c r="BA19" i="61"/>
  <c r="BB19" i="61"/>
  <c r="BC19" i="61"/>
  <c r="BD19" i="61"/>
  <c r="BE19" i="61"/>
  <c r="BF19" i="61"/>
  <c r="BG19" i="61"/>
  <c r="BH19" i="61"/>
  <c r="BI19" i="61"/>
  <c r="BJ19" i="61"/>
  <c r="BK19" i="61"/>
  <c r="BL19" i="61"/>
  <c r="BM19" i="61"/>
  <c r="BN19" i="61"/>
  <c r="BO19" i="61"/>
  <c r="AZ13" i="61"/>
  <c r="BA13" i="61"/>
  <c r="BB13" i="61"/>
  <c r="BC13" i="61"/>
  <c r="BD13" i="61"/>
  <c r="BE13" i="61"/>
  <c r="BF13" i="61"/>
  <c r="BG13" i="61"/>
  <c r="BH13" i="61"/>
  <c r="BI13" i="61"/>
  <c r="BJ13" i="61"/>
  <c r="BK13" i="61"/>
  <c r="BL13" i="61"/>
  <c r="BM13" i="61"/>
  <c r="BN13" i="61"/>
  <c r="BO13" i="61"/>
  <c r="AZ14" i="61"/>
  <c r="BA14" i="61"/>
  <c r="BB14" i="61"/>
  <c r="BC14" i="61"/>
  <c r="BD14" i="61"/>
  <c r="BE14" i="61"/>
  <c r="BF14" i="61"/>
  <c r="BG14" i="61"/>
  <c r="BH14" i="61"/>
  <c r="BI14" i="61"/>
  <c r="BJ14" i="61"/>
  <c r="BK14" i="61"/>
  <c r="BL14" i="61"/>
  <c r="BM14" i="61"/>
  <c r="BN14" i="61"/>
  <c r="BO14" i="61"/>
  <c r="AZ11" i="61"/>
  <c r="BA11" i="61"/>
  <c r="BB11" i="61"/>
  <c r="BC11" i="61"/>
  <c r="BD11" i="61"/>
  <c r="BE11" i="61"/>
  <c r="BF11" i="61"/>
  <c r="BG11" i="61"/>
  <c r="BH11" i="61"/>
  <c r="BI11" i="61"/>
  <c r="BJ11" i="61"/>
  <c r="BK11" i="61"/>
  <c r="BL11" i="61"/>
  <c r="BM11" i="61"/>
  <c r="BN11" i="61"/>
  <c r="BO11" i="61"/>
  <c r="AZ12" i="61"/>
  <c r="BA12" i="61"/>
  <c r="BB12" i="61"/>
  <c r="BC12" i="61"/>
  <c r="BD12" i="61"/>
  <c r="BE12" i="61"/>
  <c r="BF12" i="61"/>
  <c r="BG12" i="61"/>
  <c r="BH12" i="61"/>
  <c r="BI12" i="61"/>
  <c r="BJ12" i="61"/>
  <c r="BK12" i="61"/>
  <c r="BL12" i="61"/>
  <c r="BM12" i="61"/>
  <c r="BN12" i="61"/>
  <c r="BO12" i="61"/>
  <c r="AZ9" i="61"/>
  <c r="BA9" i="61"/>
  <c r="BB9" i="61"/>
  <c r="BC9" i="61"/>
  <c r="BD9" i="61"/>
  <c r="BE9" i="61"/>
  <c r="BF9" i="61"/>
  <c r="BG9" i="61"/>
  <c r="BH9" i="61"/>
  <c r="BI9" i="61"/>
  <c r="BJ9" i="61"/>
  <c r="BK9" i="61"/>
  <c r="BL9" i="61"/>
  <c r="BM9" i="61"/>
  <c r="BN9" i="61"/>
  <c r="BO9" i="61"/>
  <c r="AZ10" i="61"/>
  <c r="BA10" i="61"/>
  <c r="BB10" i="61"/>
  <c r="BC10" i="61"/>
  <c r="BD10" i="61"/>
  <c r="BE10" i="61"/>
  <c r="BF10" i="61"/>
  <c r="BG10" i="61"/>
  <c r="BH10" i="61"/>
  <c r="BI10" i="61"/>
  <c r="BJ10" i="61"/>
  <c r="BK10" i="61"/>
  <c r="BL10" i="61"/>
  <c r="BM10" i="61"/>
  <c r="BN10" i="61"/>
  <c r="BO10" i="61"/>
  <c r="AZ8" i="61"/>
  <c r="BA8" i="61"/>
  <c r="BB8" i="61"/>
  <c r="BC8" i="61"/>
  <c r="BD8" i="61"/>
  <c r="BE8" i="61"/>
  <c r="BF8" i="61"/>
  <c r="BG8" i="61"/>
  <c r="BH8" i="61"/>
  <c r="BI8" i="61"/>
  <c r="BJ8" i="61"/>
  <c r="BK8" i="61"/>
  <c r="BL8" i="61"/>
  <c r="BM8" i="61"/>
  <c r="BN8" i="61"/>
  <c r="BO8" i="61"/>
  <c r="AZ7" i="61"/>
  <c r="BA7" i="61"/>
  <c r="BB7" i="61"/>
  <c r="BC7" i="61"/>
  <c r="BD7" i="61"/>
  <c r="BE7" i="61"/>
  <c r="BF7" i="61"/>
  <c r="BG7" i="61"/>
  <c r="BH7" i="61"/>
  <c r="BI7" i="61"/>
  <c r="BJ7" i="61"/>
  <c r="BK7" i="61"/>
  <c r="BL7" i="61"/>
  <c r="BM7" i="61"/>
  <c r="BN7" i="61"/>
  <c r="BO7" i="61"/>
  <c r="AZ6" i="61"/>
  <c r="BO6" i="61"/>
  <c r="BN6" i="61"/>
  <c r="BM6" i="61"/>
  <c r="BL6" i="61"/>
  <c r="BK6" i="61"/>
  <c r="BJ6" i="61"/>
  <c r="BI6" i="61"/>
  <c r="BH6" i="61"/>
  <c r="BG6" i="61"/>
  <c r="BF6" i="61"/>
  <c r="BE6" i="61"/>
  <c r="BD6" i="61"/>
  <c r="BC6" i="61"/>
  <c r="BB6" i="61"/>
  <c r="BA6" i="61"/>
  <c r="AZ48" i="61"/>
  <c r="BO57" i="61"/>
  <c r="AZ49" i="61"/>
  <c r="BA49" i="61"/>
  <c r="BB49" i="61"/>
  <c r="BC49" i="61"/>
  <c r="BD49" i="61"/>
  <c r="BE49" i="61"/>
  <c r="BF49" i="61"/>
  <c r="BG49" i="61"/>
  <c r="BH49" i="61"/>
  <c r="BI49" i="61"/>
  <c r="BJ49" i="61"/>
  <c r="BK49" i="61"/>
  <c r="BL49" i="61"/>
  <c r="BM49" i="61"/>
  <c r="BN49" i="61"/>
  <c r="BO49" i="61"/>
  <c r="AZ50" i="61"/>
  <c r="BA50" i="61"/>
  <c r="BB50" i="61"/>
  <c r="BC50" i="61"/>
  <c r="BD50" i="61"/>
  <c r="BE50" i="61"/>
  <c r="BF50" i="61"/>
  <c r="BG50" i="61"/>
  <c r="BH50" i="61"/>
  <c r="BI50" i="61"/>
  <c r="BJ50" i="61"/>
  <c r="BK50" i="61"/>
  <c r="BL50" i="61"/>
  <c r="BM50" i="61"/>
  <c r="BN50" i="61"/>
  <c r="BO50" i="61"/>
  <c r="AZ51" i="61"/>
  <c r="BA51" i="61"/>
  <c r="BB51" i="61"/>
  <c r="BC51" i="61"/>
  <c r="BD51" i="61"/>
  <c r="BE51" i="61"/>
  <c r="BF51" i="61"/>
  <c r="BG51" i="61"/>
  <c r="BH51" i="61"/>
  <c r="BI51" i="61"/>
  <c r="BJ51" i="61"/>
  <c r="BK51" i="61"/>
  <c r="BL51" i="61"/>
  <c r="BM51" i="61"/>
  <c r="BN51" i="61"/>
  <c r="BO51" i="61"/>
  <c r="AZ52" i="61"/>
  <c r="BA52" i="61"/>
  <c r="BB52" i="61"/>
  <c r="BC52" i="61"/>
  <c r="BD52" i="61"/>
  <c r="BE52" i="61"/>
  <c r="BF52" i="61"/>
  <c r="BG52" i="61"/>
  <c r="BH52" i="61"/>
  <c r="BI52" i="61"/>
  <c r="BJ52" i="61"/>
  <c r="BK52" i="61"/>
  <c r="BL52" i="61"/>
  <c r="BM52" i="61"/>
  <c r="BN52" i="61"/>
  <c r="BO52" i="61"/>
  <c r="AZ53" i="61"/>
  <c r="BA53" i="61"/>
  <c r="BB53" i="61"/>
  <c r="BC53" i="61"/>
  <c r="BD53" i="61"/>
  <c r="BE53" i="61"/>
  <c r="BF53" i="61"/>
  <c r="BG53" i="61"/>
  <c r="BH53" i="61"/>
  <c r="BI53" i="61"/>
  <c r="BJ53" i="61"/>
  <c r="BK53" i="61"/>
  <c r="BL53" i="61"/>
  <c r="BM53" i="61"/>
  <c r="BN53" i="61"/>
  <c r="BO53" i="61"/>
  <c r="AZ54" i="61"/>
  <c r="BA54" i="61"/>
  <c r="BB54" i="61"/>
  <c r="BC54" i="61"/>
  <c r="BD54" i="61"/>
  <c r="BE54" i="61"/>
  <c r="BF54" i="61"/>
  <c r="BG54" i="61"/>
  <c r="BH54" i="61"/>
  <c r="BI54" i="61"/>
  <c r="BJ54" i="61"/>
  <c r="BK54" i="61"/>
  <c r="BL54" i="61"/>
  <c r="BM54" i="61"/>
  <c r="BN54" i="61"/>
  <c r="BO54" i="61"/>
  <c r="AZ55" i="61"/>
  <c r="BA55" i="61"/>
  <c r="BB55" i="61"/>
  <c r="BC55" i="61"/>
  <c r="BD55" i="61"/>
  <c r="BE55" i="61"/>
  <c r="BF55" i="61"/>
  <c r="BG55" i="61"/>
  <c r="BH55" i="61"/>
  <c r="BI55" i="61"/>
  <c r="BJ55" i="61"/>
  <c r="BK55" i="61"/>
  <c r="BL55" i="61"/>
  <c r="BM55" i="61"/>
  <c r="BN55" i="61"/>
  <c r="BO55" i="61"/>
  <c r="AZ56" i="61"/>
  <c r="BA56" i="61"/>
  <c r="BB56" i="61"/>
  <c r="BC56" i="61"/>
  <c r="BD56" i="61"/>
  <c r="BE56" i="61"/>
  <c r="BF56" i="61"/>
  <c r="BG56" i="61"/>
  <c r="BH56" i="61"/>
  <c r="BI56" i="61"/>
  <c r="BJ56" i="61"/>
  <c r="BK56" i="61"/>
  <c r="BL56" i="61"/>
  <c r="BM56" i="61"/>
  <c r="BN56" i="61"/>
  <c r="BO56" i="61"/>
  <c r="BO48" i="61"/>
  <c r="BN48" i="61"/>
  <c r="BM48" i="61"/>
  <c r="BL48" i="61"/>
  <c r="BK48" i="61"/>
  <c r="BI48" i="61"/>
  <c r="BH48" i="61"/>
  <c r="BG48" i="61"/>
  <c r="BF48" i="61"/>
  <c r="BJ48" i="61"/>
  <c r="BE48" i="61"/>
  <c r="BD48" i="61"/>
  <c r="BC48" i="61"/>
  <c r="BB48" i="61"/>
  <c r="BA48" i="61"/>
  <c r="BZ6" i="63"/>
  <c r="BZ7" i="63"/>
  <c r="BZ8" i="63"/>
  <c r="G8" i="35"/>
  <c r="G9" i="35"/>
  <c r="G10" i="35"/>
  <c r="G11" i="35"/>
  <c r="G12" i="35"/>
  <c r="G13" i="35"/>
  <c r="G14" i="35"/>
  <c r="G15" i="35"/>
  <c r="G7" i="35"/>
  <c r="F16" i="35"/>
  <c r="F15" i="35"/>
  <c r="F14" i="35"/>
  <c r="F13" i="35"/>
  <c r="F12" i="35"/>
  <c r="F11" i="35"/>
  <c r="F10" i="35"/>
  <c r="F9" i="35"/>
  <c r="F8" i="35"/>
  <c r="F7" i="35"/>
  <c r="AH9" i="35"/>
  <c r="AH10" i="35"/>
  <c r="AH11" i="35"/>
  <c r="AH12" i="35"/>
  <c r="BO52" i="31"/>
  <c r="BO48" i="31"/>
  <c r="E42" i="30"/>
  <c r="F42" i="30"/>
  <c r="G42" i="30"/>
  <c r="H42" i="30"/>
  <c r="I42" i="30"/>
  <c r="J42" i="30"/>
  <c r="K42" i="30"/>
  <c r="L42" i="30"/>
  <c r="M42" i="30"/>
  <c r="N42" i="30"/>
  <c r="O42" i="30"/>
  <c r="P42" i="30"/>
  <c r="Q42" i="30"/>
  <c r="R42" i="30"/>
  <c r="S42" i="30"/>
  <c r="T42" i="30"/>
  <c r="U42" i="30"/>
  <c r="V42" i="30"/>
  <c r="W42" i="30"/>
  <c r="X42" i="30"/>
  <c r="Y42" i="30"/>
  <c r="Z42" i="30"/>
  <c r="AA42" i="30"/>
  <c r="AB42" i="30"/>
  <c r="AC42" i="30"/>
  <c r="AD42" i="30"/>
  <c r="AE42" i="30"/>
  <c r="AF42" i="30"/>
  <c r="AG42" i="30"/>
  <c r="AH42" i="30"/>
  <c r="AI42" i="30"/>
  <c r="AJ42" i="30"/>
  <c r="AK42" i="30"/>
  <c r="AL42" i="30"/>
  <c r="AM42" i="30"/>
  <c r="AN42" i="30"/>
  <c r="AO42" i="30"/>
  <c r="AP42" i="30"/>
  <c r="AQ42" i="30"/>
  <c r="AR42" i="30"/>
  <c r="AS42" i="30"/>
  <c r="AT42" i="30"/>
  <c r="AU42" i="30"/>
  <c r="AV42" i="30"/>
  <c r="AW42" i="30"/>
  <c r="AX42" i="30"/>
  <c r="AY42" i="30"/>
  <c r="AZ42" i="30"/>
  <c r="BA42" i="30"/>
  <c r="BB42" i="30"/>
  <c r="BC42" i="30"/>
  <c r="BD42" i="30"/>
  <c r="BE42" i="30"/>
  <c r="BF42" i="30"/>
  <c r="BG42" i="30"/>
  <c r="BH42" i="30"/>
  <c r="BI42" i="30"/>
  <c r="BJ42" i="30"/>
  <c r="BK42" i="30"/>
  <c r="BL42" i="30"/>
  <c r="BM42" i="30"/>
  <c r="BN42" i="30"/>
  <c r="BO41" i="32" s="1"/>
  <c r="D42" i="30"/>
  <c r="C42" i="30"/>
  <c r="BT6" i="63"/>
  <c r="BT8" i="63"/>
  <c r="BT9" i="63"/>
  <c r="BO5" i="32"/>
  <c r="BO6" i="32"/>
  <c r="BO7" i="32"/>
  <c r="BO8" i="32"/>
  <c r="BO9" i="32"/>
  <c r="BO10" i="32"/>
  <c r="BO11" i="32"/>
  <c r="BO12" i="32"/>
  <c r="BO13" i="32"/>
  <c r="BO14" i="32"/>
  <c r="BO15" i="32"/>
  <c r="BO16" i="32"/>
  <c r="BO17" i="32"/>
  <c r="BO18" i="32"/>
  <c r="BO19" i="32"/>
  <c r="BO20" i="32"/>
  <c r="BO21" i="32"/>
  <c r="BO22" i="32"/>
  <c r="BO23" i="32"/>
  <c r="BO24" i="32"/>
  <c r="BO25" i="32"/>
  <c r="BO26" i="32"/>
  <c r="BO27" i="32"/>
  <c r="BO28" i="32"/>
  <c r="BO29" i="32"/>
  <c r="BO30" i="32"/>
  <c r="BO31" i="32"/>
  <c r="BO32" i="32"/>
  <c r="BO33" i="32"/>
  <c r="BO34" i="32"/>
  <c r="BO35" i="32"/>
  <c r="BO36" i="32"/>
  <c r="BO37" i="32"/>
  <c r="BO38" i="32"/>
  <c r="BO39" i="32"/>
  <c r="BO40" i="32"/>
  <c r="CE48" i="61"/>
  <c r="CE49" i="61"/>
  <c r="CE50" i="61"/>
  <c r="CE51" i="61"/>
  <c r="CE52" i="61"/>
  <c r="CE53" i="61"/>
  <c r="CE54" i="61"/>
  <c r="CE55" i="61"/>
  <c r="CE56" i="61"/>
  <c r="CE57" i="61"/>
  <c r="BO5" i="31"/>
  <c r="BO46" i="31" s="1"/>
  <c r="BO6" i="31"/>
  <c r="BO7" i="31"/>
  <c r="BO8" i="31"/>
  <c r="BO9" i="31"/>
  <c r="BO10" i="31"/>
  <c r="BO11" i="31"/>
  <c r="BO12" i="31"/>
  <c r="BO13" i="31"/>
  <c r="BO14" i="31"/>
  <c r="BO15" i="31"/>
  <c r="BO16" i="31"/>
  <c r="BO17" i="31"/>
  <c r="BO18" i="31"/>
  <c r="BO19" i="31"/>
  <c r="BO49" i="31" s="1"/>
  <c r="BO20" i="31"/>
  <c r="BO50" i="31" s="1"/>
  <c r="BO21" i="31"/>
  <c r="BO22" i="31"/>
  <c r="BO51" i="31" s="1"/>
  <c r="BO23" i="31"/>
  <c r="BO24" i="31"/>
  <c r="BO25" i="31"/>
  <c r="BO26" i="31"/>
  <c r="BO27" i="31"/>
  <c r="BO28" i="31"/>
  <c r="BO29" i="31"/>
  <c r="BO30" i="31"/>
  <c r="BO31" i="31"/>
  <c r="BO32" i="31"/>
  <c r="BO33" i="31"/>
  <c r="BO34" i="31"/>
  <c r="BO35" i="31"/>
  <c r="BO36" i="31"/>
  <c r="BO37" i="31"/>
  <c r="BO38" i="31"/>
  <c r="BO39" i="31"/>
  <c r="BO40" i="31"/>
  <c r="BO41" i="31"/>
  <c r="BO47" i="31"/>
  <c r="BO53" i="31"/>
  <c r="BO58" i="31"/>
  <c r="BS49" i="28"/>
  <c r="BX49" i="28" s="1"/>
  <c r="BS50" i="28"/>
  <c r="BX50" i="28" s="1"/>
  <c r="BS51" i="28"/>
  <c r="BX51" i="28" s="1"/>
  <c r="BS52" i="28"/>
  <c r="BX52" i="28" s="1"/>
  <c r="BS53" i="28"/>
  <c r="BX53" i="28" s="1"/>
  <c r="BS54" i="28"/>
  <c r="BX54" i="28" s="1"/>
  <c r="BS55" i="28"/>
  <c r="BX55" i="28" s="1"/>
  <c r="BS56" i="28"/>
  <c r="BX56" i="28" s="1"/>
  <c r="BS58" i="28"/>
  <c r="BX58" i="28" s="1"/>
  <c r="BS6" i="28"/>
  <c r="BX6" i="28" s="1"/>
  <c r="BS7" i="28"/>
  <c r="BX7" i="28" s="1"/>
  <c r="BS8" i="28"/>
  <c r="BX8" i="28" s="1"/>
  <c r="BS9" i="28"/>
  <c r="BX9" i="28" s="1"/>
  <c r="BS10" i="28"/>
  <c r="BX10" i="28" s="1"/>
  <c r="BS11" i="28"/>
  <c r="BX11" i="28" s="1"/>
  <c r="BS12" i="28"/>
  <c r="BX12" i="28" s="1"/>
  <c r="BS13" i="28"/>
  <c r="BX13" i="28" s="1"/>
  <c r="BS14" i="28"/>
  <c r="BX14" i="28" s="1"/>
  <c r="BS15" i="28"/>
  <c r="BX15" i="28" s="1"/>
  <c r="BS16" i="28"/>
  <c r="BX16" i="28" s="1"/>
  <c r="BS17" i="28"/>
  <c r="BX17" i="28" s="1"/>
  <c r="BS18" i="28"/>
  <c r="BX18" i="28" s="1"/>
  <c r="BS19" i="28"/>
  <c r="BX19" i="28" s="1"/>
  <c r="BS20" i="28"/>
  <c r="BX20" i="28" s="1"/>
  <c r="BS21" i="28"/>
  <c r="BX21" i="28" s="1"/>
  <c r="BS22" i="28"/>
  <c r="BX22" i="28" s="1"/>
  <c r="BS23" i="28"/>
  <c r="BX23" i="28" s="1"/>
  <c r="BS24" i="28"/>
  <c r="BX24" i="28" s="1"/>
  <c r="BS25" i="28"/>
  <c r="BX25" i="28" s="1"/>
  <c r="BS26" i="28"/>
  <c r="BX26" i="28" s="1"/>
  <c r="BS27" i="28"/>
  <c r="BX27" i="28" s="1"/>
  <c r="BS28" i="28"/>
  <c r="BX28" i="28" s="1"/>
  <c r="BS29" i="28"/>
  <c r="BX29" i="28" s="1"/>
  <c r="BS30" i="28"/>
  <c r="BX30" i="28" s="1"/>
  <c r="BS31" i="28"/>
  <c r="BX31" i="28" s="1"/>
  <c r="BS32" i="28"/>
  <c r="BX32" i="28" s="1"/>
  <c r="BS33" i="28"/>
  <c r="BX33" i="28" s="1"/>
  <c r="BS34" i="28"/>
  <c r="BX34" i="28" s="1"/>
  <c r="BS35" i="28"/>
  <c r="BX35" i="28" s="1"/>
  <c r="BS36" i="28"/>
  <c r="BX36" i="28" s="1"/>
  <c r="BS37" i="28"/>
  <c r="BX37" i="28" s="1"/>
  <c r="BS38" i="28"/>
  <c r="BX38" i="28" s="1"/>
  <c r="BS39" i="28"/>
  <c r="BX39" i="28" s="1"/>
  <c r="BS40" i="28"/>
  <c r="BX40" i="28" s="1"/>
  <c r="BS41" i="28"/>
  <c r="BX41" i="28" s="1"/>
  <c r="BS42" i="28"/>
  <c r="BX42" i="28" s="1"/>
  <c r="BN48" i="30"/>
  <c r="BO46" i="32" s="1"/>
  <c r="BN49" i="30"/>
  <c r="BO47" i="32" s="1"/>
  <c r="BN50" i="30"/>
  <c r="BO48" i="32" s="1"/>
  <c r="BN51" i="30"/>
  <c r="BO49" i="32" s="1"/>
  <c r="BN52" i="30"/>
  <c r="BO50" i="32" s="1"/>
  <c r="BN53" i="30"/>
  <c r="BO51" i="32" s="1"/>
  <c r="BN54" i="30"/>
  <c r="BO52" i="32" s="1"/>
  <c r="BN55" i="30"/>
  <c r="BO53" i="32" s="1"/>
  <c r="BN56" i="30"/>
  <c r="BR49" i="28"/>
  <c r="BR50" i="28"/>
  <c r="BR51" i="28"/>
  <c r="BR52" i="28"/>
  <c r="BR53" i="28"/>
  <c r="BR54" i="28"/>
  <c r="BR55" i="28"/>
  <c r="BR56" i="28"/>
  <c r="AG12" i="35"/>
  <c r="AG11" i="35"/>
  <c r="AG10" i="35"/>
  <c r="AG9" i="35"/>
  <c r="J7" i="35"/>
  <c r="B15" i="35"/>
  <c r="B14" i="35"/>
  <c r="B13" i="35"/>
  <c r="B12" i="35"/>
  <c r="B11" i="35"/>
  <c r="B10" i="35"/>
  <c r="B9" i="35"/>
  <c r="B8" i="35"/>
  <c r="B7" i="35"/>
  <c r="BS57" i="28"/>
  <c r="BX57" i="28" s="1"/>
  <c r="BR57" i="28" l="1"/>
  <c r="BS43" i="28"/>
  <c r="BX43" i="28" s="1"/>
  <c r="BZ9" i="63"/>
  <c r="BN17" i="63"/>
  <c r="BF17" i="63"/>
  <c r="AX17" i="63"/>
  <c r="AP17" i="63"/>
  <c r="AH17" i="63"/>
  <c r="Z17" i="63"/>
  <c r="R17" i="63"/>
  <c r="J17" i="63"/>
  <c r="BN16" i="63"/>
  <c r="BF16" i="63"/>
  <c r="AX16" i="63"/>
  <c r="AP16" i="63"/>
  <c r="AH16" i="63"/>
  <c r="Z16" i="63"/>
  <c r="R16" i="63"/>
  <c r="J16" i="63"/>
  <c r="BN15" i="63"/>
  <c r="BF15" i="63"/>
  <c r="AX15" i="63"/>
  <c r="AP15" i="63"/>
  <c r="AH15" i="63"/>
  <c r="Z15" i="63"/>
  <c r="R15" i="63"/>
  <c r="J15" i="63"/>
  <c r="BL17" i="63"/>
  <c r="AF17" i="63"/>
  <c r="BL16" i="63"/>
  <c r="AF16" i="63"/>
  <c r="H16" i="63"/>
  <c r="AV15" i="63"/>
  <c r="P15" i="63"/>
  <c r="BT7" i="63"/>
  <c r="AN17" i="63"/>
  <c r="H17" i="63"/>
  <c r="AN16" i="63"/>
  <c r="BL15" i="63"/>
  <c r="X15" i="63"/>
  <c r="BD17" i="63"/>
  <c r="X17" i="63"/>
  <c r="BD16" i="63"/>
  <c r="X16" i="63"/>
  <c r="BD15" i="63"/>
  <c r="AF15" i="63"/>
  <c r="BI17" i="63"/>
  <c r="BA17" i="63"/>
  <c r="AS17" i="63"/>
  <c r="AK17" i="63"/>
  <c r="AC17" i="63"/>
  <c r="U17" i="63"/>
  <c r="M17" i="63"/>
  <c r="E17" i="63"/>
  <c r="BI16" i="63"/>
  <c r="BA16" i="63"/>
  <c r="AS16" i="63"/>
  <c r="AK16" i="63"/>
  <c r="AC16" i="63"/>
  <c r="U16" i="63"/>
  <c r="M16" i="63"/>
  <c r="E16" i="63"/>
  <c r="BI15" i="63"/>
  <c r="BA15" i="63"/>
  <c r="AS15" i="63"/>
  <c r="AK15" i="63"/>
  <c r="AC15" i="63"/>
  <c r="U15" i="63"/>
  <c r="M15" i="63"/>
  <c r="E15" i="63"/>
  <c r="AV17" i="63"/>
  <c r="P17" i="63"/>
  <c r="AV16" i="63"/>
  <c r="P16" i="63"/>
  <c r="AN15" i="63"/>
  <c r="H15" i="63"/>
  <c r="BN57" i="30"/>
  <c r="BP57" i="28"/>
  <c r="BU57" i="28" s="1"/>
  <c r="BQ57" i="28"/>
  <c r="BV57" i="28" s="1"/>
  <c r="BW57" i="28"/>
  <c r="K53" i="31"/>
  <c r="J53" i="31"/>
  <c r="I53" i="31"/>
  <c r="H53" i="31"/>
  <c r="G53" i="31"/>
  <c r="F53" i="31"/>
  <c r="E53" i="31"/>
  <c r="D53" i="31"/>
  <c r="M53" i="31"/>
  <c r="L53" i="31"/>
  <c r="T53" i="31"/>
  <c r="S53" i="31"/>
  <c r="R53" i="31"/>
  <c r="Q53" i="31"/>
  <c r="P53" i="31"/>
  <c r="O53" i="31"/>
  <c r="N53" i="31"/>
  <c r="Y53" i="31"/>
  <c r="X53" i="31"/>
  <c r="W53" i="31"/>
  <c r="V53" i="31"/>
  <c r="U53" i="31"/>
  <c r="AE53" i="31"/>
  <c r="AD53" i="31"/>
  <c r="AC53" i="31"/>
  <c r="AB53" i="31"/>
  <c r="AA53" i="31"/>
  <c r="Z53" i="31"/>
  <c r="AM53" i="31"/>
  <c r="AL53" i="31"/>
  <c r="AK53" i="31"/>
  <c r="AJ53" i="31"/>
  <c r="AI53" i="31"/>
  <c r="AH53" i="31"/>
  <c r="AG53" i="31"/>
  <c r="AF53" i="31"/>
  <c r="AS53" i="31"/>
  <c r="AR53" i="31"/>
  <c r="AQ53" i="31"/>
  <c r="AP53" i="31"/>
  <c r="AO53" i="31"/>
  <c r="AN53" i="31"/>
  <c r="AY53" i="31"/>
  <c r="AX53" i="31"/>
  <c r="AW53" i="31"/>
  <c r="AV53" i="31"/>
  <c r="AU53" i="31"/>
  <c r="AT53" i="31"/>
  <c r="BF53" i="31"/>
  <c r="BE53" i="31"/>
  <c r="BD53" i="31"/>
  <c r="BC53" i="31"/>
  <c r="BB53" i="31"/>
  <c r="BA53" i="31"/>
  <c r="AZ53" i="31"/>
  <c r="BN53" i="31"/>
  <c r="BG53" i="31"/>
  <c r="BH53" i="31"/>
  <c r="BI53" i="31"/>
  <c r="BJ53" i="31"/>
  <c r="BK53" i="31"/>
  <c r="BL53" i="31"/>
  <c r="BM53" i="31"/>
  <c r="BN52" i="31"/>
  <c r="G52" i="31"/>
  <c r="F52" i="31"/>
  <c r="E52" i="31"/>
  <c r="D52" i="31"/>
  <c r="K52" i="31"/>
  <c r="J52" i="31"/>
  <c r="I52" i="31"/>
  <c r="H52" i="31"/>
  <c r="O52" i="31"/>
  <c r="N52" i="31"/>
  <c r="M52" i="31"/>
  <c r="L52" i="31"/>
  <c r="S52" i="31"/>
  <c r="R52" i="31"/>
  <c r="Q52" i="31"/>
  <c r="P52" i="31"/>
  <c r="W52" i="31"/>
  <c r="V52" i="31"/>
  <c r="U52" i="31"/>
  <c r="T52" i="31"/>
  <c r="AA52" i="31"/>
  <c r="Z52" i="31"/>
  <c r="Y52" i="31"/>
  <c r="X52" i="31"/>
  <c r="AE52" i="31"/>
  <c r="AD52" i="31"/>
  <c r="AC52" i="31"/>
  <c r="AB52" i="31"/>
  <c r="AI52" i="31"/>
  <c r="AH52" i="31"/>
  <c r="AG52" i="31"/>
  <c r="AF52" i="31"/>
  <c r="AM52" i="31"/>
  <c r="AL52" i="31"/>
  <c r="AK52" i="31"/>
  <c r="AJ52" i="31"/>
  <c r="AQ52" i="31"/>
  <c r="AP52" i="31"/>
  <c r="AO52" i="31"/>
  <c r="AN52" i="31"/>
  <c r="AU52" i="31"/>
  <c r="AT52" i="31"/>
  <c r="AS52" i="31"/>
  <c r="AR52" i="31"/>
  <c r="AY52" i="31"/>
  <c r="AX52" i="31"/>
  <c r="AW52" i="31"/>
  <c r="AV52" i="31"/>
  <c r="BC52" i="31"/>
  <c r="BB52" i="31"/>
  <c r="BA52" i="31"/>
  <c r="AZ52" i="31"/>
  <c r="BG52" i="31"/>
  <c r="BF52" i="31"/>
  <c r="BE52" i="31"/>
  <c r="BD52" i="31"/>
  <c r="BH52" i="31"/>
  <c r="BI52" i="31"/>
  <c r="BJ52" i="31"/>
  <c r="BK52" i="31"/>
  <c r="BL52" i="31"/>
  <c r="BM52" i="31"/>
  <c r="BN48" i="31"/>
  <c r="G48" i="31"/>
  <c r="F48" i="31"/>
  <c r="E48" i="31"/>
  <c r="D48" i="31"/>
  <c r="K48" i="31"/>
  <c r="J48" i="31"/>
  <c r="I48" i="31"/>
  <c r="H48" i="31"/>
  <c r="O48" i="31"/>
  <c r="N48" i="31"/>
  <c r="M48" i="31"/>
  <c r="L48" i="31"/>
  <c r="S48" i="31"/>
  <c r="R48" i="31"/>
  <c r="Q48" i="31"/>
  <c r="P48" i="31"/>
  <c r="W48" i="31"/>
  <c r="V48" i="31"/>
  <c r="U48" i="31"/>
  <c r="T48" i="31"/>
  <c r="AA48" i="31"/>
  <c r="Z48" i="31"/>
  <c r="Y48" i="31"/>
  <c r="X48" i="31"/>
  <c r="AE48" i="31"/>
  <c r="AD48" i="31"/>
  <c r="AC48" i="31"/>
  <c r="AB48" i="31"/>
  <c r="AI48" i="31"/>
  <c r="AH48" i="31"/>
  <c r="AG48" i="31"/>
  <c r="AF48" i="31"/>
  <c r="AJ48" i="31"/>
  <c r="AK48" i="31"/>
  <c r="AL48" i="31"/>
  <c r="AM48" i="31"/>
  <c r="AN48" i="31"/>
  <c r="AO48" i="31"/>
  <c r="AP48" i="31"/>
  <c r="AQ48" i="31"/>
  <c r="AR48" i="31"/>
  <c r="AS48" i="31"/>
  <c r="AT48" i="31"/>
  <c r="AU48" i="31"/>
  <c r="AV48" i="31"/>
  <c r="AW48" i="31"/>
  <c r="AX48" i="31"/>
  <c r="AY48" i="31"/>
  <c r="AZ48" i="31"/>
  <c r="BA48" i="31"/>
  <c r="BB48" i="31"/>
  <c r="BC48" i="31"/>
  <c r="BD48" i="31"/>
  <c r="BE48" i="31"/>
  <c r="BF48" i="31"/>
  <c r="BG48" i="31"/>
  <c r="BH48" i="31"/>
  <c r="BI48" i="31"/>
  <c r="BJ48" i="31"/>
  <c r="BK48" i="31"/>
  <c r="BL48" i="31"/>
  <c r="BM48" i="31"/>
  <c r="BN58" i="31" l="1"/>
  <c r="BN57" i="31"/>
  <c r="BN41" i="31"/>
  <c r="BN40" i="31"/>
  <c r="BN39" i="31"/>
  <c r="BN38" i="31"/>
  <c r="BN37" i="31"/>
  <c r="BN36" i="31"/>
  <c r="BN35" i="31"/>
  <c r="BN34" i="31"/>
  <c r="BN33" i="31"/>
  <c r="BN32" i="31"/>
  <c r="BN31" i="31"/>
  <c r="BN30" i="31"/>
  <c r="BN29" i="31"/>
  <c r="BN28" i="31"/>
  <c r="BN27" i="31"/>
  <c r="BN26" i="31"/>
  <c r="BN25" i="31"/>
  <c r="BN24" i="31"/>
  <c r="BN23" i="31"/>
  <c r="BN22" i="31"/>
  <c r="BN51" i="31" s="1"/>
  <c r="BN21" i="31"/>
  <c r="BN20" i="31"/>
  <c r="BN50" i="31" s="1"/>
  <c r="BN19" i="31"/>
  <c r="BN49" i="31" s="1"/>
  <c r="BN18" i="31"/>
  <c r="BN17" i="31"/>
  <c r="BN16" i="31"/>
  <c r="BN15" i="31"/>
  <c r="BN14" i="31"/>
  <c r="BN13" i="31"/>
  <c r="BN12" i="31"/>
  <c r="BN11" i="31"/>
  <c r="BN10" i="31"/>
  <c r="BN9" i="31"/>
  <c r="BN8" i="31"/>
  <c r="BN7" i="31"/>
  <c r="BN6" i="31"/>
  <c r="BN47" i="31" s="1"/>
  <c r="BN5" i="31"/>
  <c r="BN46" i="31" s="1"/>
  <c r="BS9" i="63" l="1"/>
  <c r="BS8" i="63"/>
  <c r="BS7" i="63"/>
  <c r="BS6" i="63"/>
  <c r="BY9" i="63"/>
  <c r="BY8" i="63"/>
  <c r="BY7" i="63"/>
  <c r="BY6" i="63"/>
  <c r="BR58" i="28"/>
  <c r="BW56" i="28"/>
  <c r="BW55" i="28"/>
  <c r="BW54" i="28"/>
  <c r="BW53" i="28"/>
  <c r="BW52" i="28"/>
  <c r="BW51" i="28"/>
  <c r="BW50" i="28"/>
  <c r="BW49" i="28"/>
  <c r="BQ58" i="28"/>
  <c r="BV58" i="28" s="1"/>
  <c r="BQ56" i="28"/>
  <c r="BV56" i="28" s="1"/>
  <c r="BQ55" i="28"/>
  <c r="BV55" i="28" s="1"/>
  <c r="BQ54" i="28"/>
  <c r="BV54" i="28" s="1"/>
  <c r="BQ53" i="28"/>
  <c r="BV53" i="28" s="1"/>
  <c r="BQ52" i="28"/>
  <c r="BV52" i="28" s="1"/>
  <c r="BQ51" i="28"/>
  <c r="BV51" i="28" s="1"/>
  <c r="BQ50" i="28"/>
  <c r="BV50" i="28" s="1"/>
  <c r="BQ49" i="28"/>
  <c r="BV49" i="28" s="1"/>
  <c r="BP58" i="28"/>
  <c r="BU58" i="28" s="1"/>
  <c r="BP56" i="28"/>
  <c r="BU56" i="28" s="1"/>
  <c r="BP55" i="28"/>
  <c r="BU55" i="28" s="1"/>
  <c r="BP54" i="28"/>
  <c r="BU54" i="28" s="1"/>
  <c r="BP53" i="28"/>
  <c r="BU53" i="28" s="1"/>
  <c r="BP52" i="28"/>
  <c r="BU52" i="28" s="1"/>
  <c r="BP51" i="28"/>
  <c r="BU51" i="28" s="1"/>
  <c r="BP50" i="28"/>
  <c r="BU50" i="28" s="1"/>
  <c r="BP49" i="28"/>
  <c r="BU49" i="28" s="1"/>
  <c r="BM57" i="30"/>
  <c r="BM56" i="30"/>
  <c r="BM55" i="30"/>
  <c r="BN53" i="32" s="1"/>
  <c r="BM54" i="30"/>
  <c r="BN52" i="32" s="1"/>
  <c r="BM53" i="30"/>
  <c r="BN51" i="32" s="1"/>
  <c r="BM52" i="30"/>
  <c r="BN50" i="32" s="1"/>
  <c r="BM51" i="30"/>
  <c r="BN49" i="32" s="1"/>
  <c r="BM50" i="30"/>
  <c r="BN48" i="32" s="1"/>
  <c r="BM49" i="30"/>
  <c r="BN47" i="32" s="1"/>
  <c r="BM48" i="30"/>
  <c r="BN46" i="32" s="1"/>
  <c r="D40" i="32"/>
  <c r="D39" i="32"/>
  <c r="D38" i="32"/>
  <c r="D37" i="32"/>
  <c r="D36" i="32"/>
  <c r="D35" i="32"/>
  <c r="D34" i="32"/>
  <c r="D33" i="32"/>
  <c r="D32" i="32"/>
  <c r="D31" i="32"/>
  <c r="D30" i="32"/>
  <c r="D29" i="32"/>
  <c r="D28" i="32"/>
  <c r="D27" i="32"/>
  <c r="D26" i="32"/>
  <c r="D25" i="32"/>
  <c r="D24" i="32"/>
  <c r="D23" i="32"/>
  <c r="D22" i="32"/>
  <c r="D21" i="32"/>
  <c r="D20" i="32"/>
  <c r="D19" i="32"/>
  <c r="D18" i="32"/>
  <c r="D17" i="32"/>
  <c r="D16" i="32"/>
  <c r="D15" i="32"/>
  <c r="D14" i="32"/>
  <c r="D13" i="32"/>
  <c r="D12" i="32"/>
  <c r="D11" i="32"/>
  <c r="D10" i="32"/>
  <c r="D9" i="32"/>
  <c r="D8" i="32"/>
  <c r="D7" i="32"/>
  <c r="D6"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E8" i="32"/>
  <c r="E7" i="32"/>
  <c r="E6"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7" i="32"/>
  <c r="F6"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10" i="32"/>
  <c r="G9" i="32"/>
  <c r="G8" i="32"/>
  <c r="G7" i="32"/>
  <c r="G6"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H6"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I10" i="32"/>
  <c r="I9" i="32"/>
  <c r="I8" i="32"/>
  <c r="I7" i="32"/>
  <c r="I6"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J6"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4" i="32"/>
  <c r="K13" i="32"/>
  <c r="K12" i="32"/>
  <c r="K11" i="32"/>
  <c r="K10" i="32"/>
  <c r="K9" i="32"/>
  <c r="K8" i="32"/>
  <c r="K7" i="32"/>
  <c r="K6" i="32"/>
  <c r="L41" i="32"/>
  <c r="L40" i="32"/>
  <c r="L39" i="32"/>
  <c r="L38" i="32"/>
  <c r="L37" i="32"/>
  <c r="L36" i="32"/>
  <c r="L35" i="32"/>
  <c r="L34" i="32"/>
  <c r="L33" i="32"/>
  <c r="L32" i="32"/>
  <c r="L31" i="32"/>
  <c r="L30" i="32"/>
  <c r="L29" i="32"/>
  <c r="L28" i="32"/>
  <c r="L27" i="32"/>
  <c r="L26" i="32"/>
  <c r="L25" i="32"/>
  <c r="L24" i="32"/>
  <c r="L23" i="32"/>
  <c r="L22" i="32"/>
  <c r="L21" i="32"/>
  <c r="L20" i="32"/>
  <c r="L19" i="32"/>
  <c r="L18" i="32"/>
  <c r="L17" i="32"/>
  <c r="L16" i="32"/>
  <c r="L15" i="32"/>
  <c r="L14" i="32"/>
  <c r="L13" i="32"/>
  <c r="L12" i="32"/>
  <c r="L11" i="32"/>
  <c r="L10" i="32"/>
  <c r="L9" i="32"/>
  <c r="L8" i="32"/>
  <c r="L7" i="32"/>
  <c r="L6" i="32"/>
  <c r="M41" i="32"/>
  <c r="M40" i="32"/>
  <c r="M39" i="32"/>
  <c r="M38" i="32"/>
  <c r="M37" i="32"/>
  <c r="M36" i="32"/>
  <c r="M35" i="32"/>
  <c r="M34" i="32"/>
  <c r="M33" i="32"/>
  <c r="M32" i="32"/>
  <c r="M31" i="32"/>
  <c r="M30" i="32"/>
  <c r="M29" i="32"/>
  <c r="M28" i="32"/>
  <c r="M27" i="32"/>
  <c r="M26" i="32"/>
  <c r="M25" i="32"/>
  <c r="M24" i="32"/>
  <c r="M23" i="32"/>
  <c r="M22" i="32"/>
  <c r="M21" i="32"/>
  <c r="M20" i="32"/>
  <c r="M19" i="32"/>
  <c r="M18" i="32"/>
  <c r="M17" i="32"/>
  <c r="M16" i="32"/>
  <c r="M15" i="32"/>
  <c r="M14" i="32"/>
  <c r="M13" i="32"/>
  <c r="M12" i="32"/>
  <c r="M11" i="32"/>
  <c r="M10" i="32"/>
  <c r="M9" i="32"/>
  <c r="M8" i="32"/>
  <c r="M7" i="32"/>
  <c r="M6" i="32"/>
  <c r="N41" i="32"/>
  <c r="N40" i="32"/>
  <c r="N39" i="32"/>
  <c r="N38" i="32"/>
  <c r="N37" i="32"/>
  <c r="N36" i="32"/>
  <c r="N35" i="32"/>
  <c r="N34" i="32"/>
  <c r="N33" i="32"/>
  <c r="N32" i="32"/>
  <c r="N31" i="32"/>
  <c r="N30" i="32"/>
  <c r="N29" i="32"/>
  <c r="N28" i="32"/>
  <c r="N27" i="32"/>
  <c r="N26" i="32"/>
  <c r="N25" i="32"/>
  <c r="N24" i="32"/>
  <c r="N23" i="32"/>
  <c r="N22" i="32"/>
  <c r="N21" i="32"/>
  <c r="N20" i="32"/>
  <c r="N19" i="32"/>
  <c r="N18" i="32"/>
  <c r="N17" i="32"/>
  <c r="N16" i="32"/>
  <c r="N15" i="32"/>
  <c r="N14" i="32"/>
  <c r="N13" i="32"/>
  <c r="N12" i="32"/>
  <c r="N11" i="32"/>
  <c r="N10" i="32"/>
  <c r="N9" i="32"/>
  <c r="N8" i="32"/>
  <c r="N7" i="32"/>
  <c r="N6"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O7" i="32"/>
  <c r="O6" i="32"/>
  <c r="P41" i="32"/>
  <c r="P40" i="32"/>
  <c r="P39" i="32"/>
  <c r="P38" i="32"/>
  <c r="P37" i="32"/>
  <c r="P36" i="32"/>
  <c r="P35" i="32"/>
  <c r="P34" i="32"/>
  <c r="P33" i="32"/>
  <c r="P32" i="32"/>
  <c r="P31" i="32"/>
  <c r="P30" i="32"/>
  <c r="P29" i="32"/>
  <c r="P28" i="32"/>
  <c r="P27" i="32"/>
  <c r="P26" i="32"/>
  <c r="P25" i="32"/>
  <c r="P24" i="32"/>
  <c r="P23" i="32"/>
  <c r="P22" i="32"/>
  <c r="P21" i="32"/>
  <c r="P20" i="32"/>
  <c r="P19" i="32"/>
  <c r="P18" i="32"/>
  <c r="P17" i="32"/>
  <c r="P16" i="32"/>
  <c r="P15" i="32"/>
  <c r="P14" i="32"/>
  <c r="P13" i="32"/>
  <c r="P12" i="32"/>
  <c r="P11" i="32"/>
  <c r="P10" i="32"/>
  <c r="P9" i="32"/>
  <c r="P8" i="32"/>
  <c r="P7" i="32"/>
  <c r="P6" i="32"/>
  <c r="Q41" i="32"/>
  <c r="Q40" i="32"/>
  <c r="Q39" i="32"/>
  <c r="Q38" i="32"/>
  <c r="Q37" i="32"/>
  <c r="Q36" i="32"/>
  <c r="Q35" i="32"/>
  <c r="Q34" i="32"/>
  <c r="Q33" i="32"/>
  <c r="Q32" i="32"/>
  <c r="Q31" i="32"/>
  <c r="Q30" i="32"/>
  <c r="Q29" i="32"/>
  <c r="Q28" i="32"/>
  <c r="Q27" i="32"/>
  <c r="Q26" i="32"/>
  <c r="Q25" i="32"/>
  <c r="Q24" i="32"/>
  <c r="Q23" i="32"/>
  <c r="Q22" i="32"/>
  <c r="Q21" i="32"/>
  <c r="Q20" i="32"/>
  <c r="Q19" i="32"/>
  <c r="Q18" i="32"/>
  <c r="Q17" i="32"/>
  <c r="Q16" i="32"/>
  <c r="Q15" i="32"/>
  <c r="Q14" i="32"/>
  <c r="Q13" i="32"/>
  <c r="Q12" i="32"/>
  <c r="Q11" i="32"/>
  <c r="Q10" i="32"/>
  <c r="Q9" i="32"/>
  <c r="Q8" i="32"/>
  <c r="Q7" i="32"/>
  <c r="Q6" i="32"/>
  <c r="R41" i="32"/>
  <c r="R40" i="32"/>
  <c r="R39" i="32"/>
  <c r="R38" i="32"/>
  <c r="R37" i="32"/>
  <c r="R36" i="32"/>
  <c r="R35" i="32"/>
  <c r="R34" i="32"/>
  <c r="R33" i="32"/>
  <c r="R32" i="32"/>
  <c r="R31" i="32"/>
  <c r="R30" i="32"/>
  <c r="R29" i="32"/>
  <c r="R28" i="32"/>
  <c r="R27" i="32"/>
  <c r="R26" i="32"/>
  <c r="R25" i="32"/>
  <c r="R24" i="32"/>
  <c r="R23" i="32"/>
  <c r="R22" i="32"/>
  <c r="R21" i="32"/>
  <c r="R20" i="32"/>
  <c r="R19" i="32"/>
  <c r="R18" i="32"/>
  <c r="R17" i="32"/>
  <c r="R16" i="32"/>
  <c r="R15" i="32"/>
  <c r="R14" i="32"/>
  <c r="R13" i="32"/>
  <c r="R12" i="32"/>
  <c r="R11" i="32"/>
  <c r="R10" i="32"/>
  <c r="R9" i="32"/>
  <c r="R8" i="32"/>
  <c r="R7" i="32"/>
  <c r="R6" i="32"/>
  <c r="S41" i="32"/>
  <c r="S40" i="32"/>
  <c r="S39" i="32"/>
  <c r="S38" i="32"/>
  <c r="S37" i="32"/>
  <c r="S36" i="32"/>
  <c r="S35" i="32"/>
  <c r="S34" i="32"/>
  <c r="S33" i="32"/>
  <c r="S32" i="32"/>
  <c r="S31" i="32"/>
  <c r="S30" i="32"/>
  <c r="S29" i="32"/>
  <c r="S28" i="32"/>
  <c r="S27" i="32"/>
  <c r="S26" i="32"/>
  <c r="S25" i="32"/>
  <c r="S24" i="32"/>
  <c r="S23" i="32"/>
  <c r="S22" i="32"/>
  <c r="S21" i="32"/>
  <c r="S20" i="32"/>
  <c r="S19" i="32"/>
  <c r="S18" i="32"/>
  <c r="S17" i="32"/>
  <c r="S16" i="32"/>
  <c r="S15" i="32"/>
  <c r="S14" i="32"/>
  <c r="S13" i="32"/>
  <c r="S12" i="32"/>
  <c r="S11" i="32"/>
  <c r="S10" i="32"/>
  <c r="S9" i="32"/>
  <c r="S8" i="32"/>
  <c r="S7" i="32"/>
  <c r="S6" i="32"/>
  <c r="T41" i="32"/>
  <c r="T40" i="32"/>
  <c r="T39" i="32"/>
  <c r="T38" i="32"/>
  <c r="T37" i="32"/>
  <c r="T36" i="32"/>
  <c r="T35" i="32"/>
  <c r="T34" i="32"/>
  <c r="T33" i="32"/>
  <c r="T32" i="32"/>
  <c r="T31" i="32"/>
  <c r="T30" i="32"/>
  <c r="T29" i="32"/>
  <c r="T28" i="32"/>
  <c r="T27" i="32"/>
  <c r="T26" i="32"/>
  <c r="T25" i="32"/>
  <c r="T24" i="32"/>
  <c r="T23" i="32"/>
  <c r="T22" i="32"/>
  <c r="T21" i="32"/>
  <c r="T20" i="32"/>
  <c r="T19" i="32"/>
  <c r="T18" i="32"/>
  <c r="T17" i="32"/>
  <c r="T16" i="32"/>
  <c r="T15" i="32"/>
  <c r="T14" i="32"/>
  <c r="T13" i="32"/>
  <c r="T12" i="32"/>
  <c r="T11" i="32"/>
  <c r="T10" i="32"/>
  <c r="T9" i="32"/>
  <c r="T8" i="32"/>
  <c r="T7" i="32"/>
  <c r="T6" i="32"/>
  <c r="U41" i="32"/>
  <c r="U40" i="32"/>
  <c r="U39" i="32"/>
  <c r="U38" i="32"/>
  <c r="U37" i="32"/>
  <c r="U36" i="32"/>
  <c r="U35" i="32"/>
  <c r="U34" i="32"/>
  <c r="U33" i="32"/>
  <c r="U32" i="32"/>
  <c r="U31" i="32"/>
  <c r="U30" i="32"/>
  <c r="U29" i="32"/>
  <c r="U28" i="32"/>
  <c r="U27" i="32"/>
  <c r="U26" i="32"/>
  <c r="U25" i="32"/>
  <c r="U24" i="32"/>
  <c r="U23" i="32"/>
  <c r="U22" i="32"/>
  <c r="U21" i="32"/>
  <c r="U20" i="32"/>
  <c r="U19" i="32"/>
  <c r="U18" i="32"/>
  <c r="U17" i="32"/>
  <c r="U16" i="32"/>
  <c r="U15" i="32"/>
  <c r="U14" i="32"/>
  <c r="U13" i="32"/>
  <c r="U12" i="32"/>
  <c r="U11" i="32"/>
  <c r="U10" i="32"/>
  <c r="U9" i="32"/>
  <c r="U8" i="32"/>
  <c r="U7" i="32"/>
  <c r="U6" i="32"/>
  <c r="V41" i="32"/>
  <c r="V40" i="32"/>
  <c r="V39" i="32"/>
  <c r="V38" i="32"/>
  <c r="V37" i="32"/>
  <c r="V36" i="32"/>
  <c r="V35" i="32"/>
  <c r="V34" i="32"/>
  <c r="V33" i="32"/>
  <c r="V32" i="32"/>
  <c r="V31" i="32"/>
  <c r="V30" i="32"/>
  <c r="V29" i="32"/>
  <c r="V28" i="32"/>
  <c r="V27" i="32"/>
  <c r="V26" i="32"/>
  <c r="V25" i="32"/>
  <c r="V24" i="32"/>
  <c r="V23" i="32"/>
  <c r="V22" i="32"/>
  <c r="V21" i="32"/>
  <c r="V20" i="32"/>
  <c r="V19" i="32"/>
  <c r="V18" i="32"/>
  <c r="V17" i="32"/>
  <c r="V16" i="32"/>
  <c r="V15" i="32"/>
  <c r="V14" i="32"/>
  <c r="V13" i="32"/>
  <c r="V12" i="32"/>
  <c r="V11" i="32"/>
  <c r="V10" i="32"/>
  <c r="V9" i="32"/>
  <c r="V8" i="32"/>
  <c r="V7" i="32"/>
  <c r="V6" i="32"/>
  <c r="W41" i="32"/>
  <c r="W40" i="32"/>
  <c r="W39" i="32"/>
  <c r="W38" i="32"/>
  <c r="W37" i="32"/>
  <c r="W36" i="32"/>
  <c r="W35" i="32"/>
  <c r="W34" i="32"/>
  <c r="W33" i="32"/>
  <c r="W32" i="32"/>
  <c r="W31" i="32"/>
  <c r="W30" i="32"/>
  <c r="W29" i="32"/>
  <c r="W28" i="32"/>
  <c r="W27" i="32"/>
  <c r="W26" i="32"/>
  <c r="W25" i="32"/>
  <c r="W24" i="32"/>
  <c r="W23" i="32"/>
  <c r="W22" i="32"/>
  <c r="W21" i="32"/>
  <c r="W20" i="32"/>
  <c r="W19" i="32"/>
  <c r="W18" i="32"/>
  <c r="W17" i="32"/>
  <c r="W16" i="32"/>
  <c r="W15" i="32"/>
  <c r="W14" i="32"/>
  <c r="W13" i="32"/>
  <c r="W12" i="32"/>
  <c r="W11" i="32"/>
  <c r="W10" i="32"/>
  <c r="W9" i="32"/>
  <c r="W8" i="32"/>
  <c r="W7" i="32"/>
  <c r="W6" i="32"/>
  <c r="X41" i="32"/>
  <c r="X40" i="32"/>
  <c r="X39" i="32"/>
  <c r="X38" i="32"/>
  <c r="X37" i="32"/>
  <c r="X36" i="32"/>
  <c r="X35" i="32"/>
  <c r="X34" i="32"/>
  <c r="X33" i="32"/>
  <c r="X32" i="32"/>
  <c r="X31" i="32"/>
  <c r="X30" i="32"/>
  <c r="X29" i="32"/>
  <c r="X28" i="32"/>
  <c r="X27" i="32"/>
  <c r="X26" i="32"/>
  <c r="X25" i="32"/>
  <c r="X24" i="32"/>
  <c r="X23" i="32"/>
  <c r="X22" i="32"/>
  <c r="X21" i="32"/>
  <c r="X20" i="32"/>
  <c r="X19" i="32"/>
  <c r="X18" i="32"/>
  <c r="X17" i="32"/>
  <c r="X16" i="32"/>
  <c r="X15" i="32"/>
  <c r="X14" i="32"/>
  <c r="X13" i="32"/>
  <c r="X12" i="32"/>
  <c r="X11" i="32"/>
  <c r="X10" i="32"/>
  <c r="X9" i="32"/>
  <c r="X8" i="32"/>
  <c r="X7" i="32"/>
  <c r="X6" i="32"/>
  <c r="Y41" i="32"/>
  <c r="Y40" i="32"/>
  <c r="Y39" i="32"/>
  <c r="Y38" i="32"/>
  <c r="Y37" i="32"/>
  <c r="Y36" i="32"/>
  <c r="Y35" i="32"/>
  <c r="Y34" i="32"/>
  <c r="Y33" i="32"/>
  <c r="Y32" i="32"/>
  <c r="Y31" i="32"/>
  <c r="Y30" i="32"/>
  <c r="Y29" i="32"/>
  <c r="Y28" i="32"/>
  <c r="Y27" i="32"/>
  <c r="Y26" i="32"/>
  <c r="Y25" i="32"/>
  <c r="Y24" i="32"/>
  <c r="Y23" i="32"/>
  <c r="Y22" i="32"/>
  <c r="Y21" i="32"/>
  <c r="Y20" i="32"/>
  <c r="Y19" i="32"/>
  <c r="Y18" i="32"/>
  <c r="Y17" i="32"/>
  <c r="Y16" i="32"/>
  <c r="Y15" i="32"/>
  <c r="Y14" i="32"/>
  <c r="Y13" i="32"/>
  <c r="Y12" i="32"/>
  <c r="Y11" i="32"/>
  <c r="Y10" i="32"/>
  <c r="Y9" i="32"/>
  <c r="Y8" i="32"/>
  <c r="Y7" i="32"/>
  <c r="Y6" i="32"/>
  <c r="Z41" i="32"/>
  <c r="Z40" i="32"/>
  <c r="Z39" i="32"/>
  <c r="Z38" i="32"/>
  <c r="Z37" i="32"/>
  <c r="Z36" i="32"/>
  <c r="Z35" i="32"/>
  <c r="Z34" i="32"/>
  <c r="Z33" i="32"/>
  <c r="Z32" i="32"/>
  <c r="Z31" i="32"/>
  <c r="Z30" i="32"/>
  <c r="Z29" i="32"/>
  <c r="Z28" i="32"/>
  <c r="Z27" i="32"/>
  <c r="Z26" i="32"/>
  <c r="Z25" i="32"/>
  <c r="Z24" i="32"/>
  <c r="Z23" i="32"/>
  <c r="Z22" i="32"/>
  <c r="Z21" i="32"/>
  <c r="Z20" i="32"/>
  <c r="Z19" i="32"/>
  <c r="Z18" i="32"/>
  <c r="Z17" i="32"/>
  <c r="Z16" i="32"/>
  <c r="Z15" i="32"/>
  <c r="Z14" i="32"/>
  <c r="Z13" i="32"/>
  <c r="Z12" i="32"/>
  <c r="Z11" i="32"/>
  <c r="Z10" i="32"/>
  <c r="Z9" i="32"/>
  <c r="Z8" i="32"/>
  <c r="Z7" i="32"/>
  <c r="Z6" i="32"/>
  <c r="AA41" i="32"/>
  <c r="AA40" i="32"/>
  <c r="AA39" i="32"/>
  <c r="AA38" i="32"/>
  <c r="AA37" i="32"/>
  <c r="AA36" i="32"/>
  <c r="AA35" i="32"/>
  <c r="AA34" i="32"/>
  <c r="AA33" i="32"/>
  <c r="AA32" i="32"/>
  <c r="AA31" i="32"/>
  <c r="AA30" i="32"/>
  <c r="AA29" i="32"/>
  <c r="AA28" i="32"/>
  <c r="AA27" i="32"/>
  <c r="AA26" i="32"/>
  <c r="AA25" i="32"/>
  <c r="AA24" i="32"/>
  <c r="AA23" i="32"/>
  <c r="AA22" i="32"/>
  <c r="AA21" i="32"/>
  <c r="AA20" i="32"/>
  <c r="AA19" i="32"/>
  <c r="AA18" i="32"/>
  <c r="AA17" i="32"/>
  <c r="AA16" i="32"/>
  <c r="AA15" i="32"/>
  <c r="AA14" i="32"/>
  <c r="AA13" i="32"/>
  <c r="AA12" i="32"/>
  <c r="AA11" i="32"/>
  <c r="AA10" i="32"/>
  <c r="AA9" i="32"/>
  <c r="AA8" i="32"/>
  <c r="AA7" i="32"/>
  <c r="AA6" i="32"/>
  <c r="AB41" i="32"/>
  <c r="AB40" i="32"/>
  <c r="AB39" i="32"/>
  <c r="AB38" i="32"/>
  <c r="AB37" i="32"/>
  <c r="AB36" i="32"/>
  <c r="AB35" i="32"/>
  <c r="AB34" i="32"/>
  <c r="AB33" i="32"/>
  <c r="AB32" i="32"/>
  <c r="AB31" i="32"/>
  <c r="AB30" i="32"/>
  <c r="AB29" i="32"/>
  <c r="AB28" i="32"/>
  <c r="AB27" i="32"/>
  <c r="AB26" i="32"/>
  <c r="AB25" i="32"/>
  <c r="AB24" i="32"/>
  <c r="AB23" i="32"/>
  <c r="AB22" i="32"/>
  <c r="AB21" i="32"/>
  <c r="AB20" i="32"/>
  <c r="AB19" i="32"/>
  <c r="AB18" i="32"/>
  <c r="AB17" i="32"/>
  <c r="AB16" i="32"/>
  <c r="AB15" i="32"/>
  <c r="AB14" i="32"/>
  <c r="AB13" i="32"/>
  <c r="AB12" i="32"/>
  <c r="AB11" i="32"/>
  <c r="AB10" i="32"/>
  <c r="AB9" i="32"/>
  <c r="AB8" i="32"/>
  <c r="AB7" i="32"/>
  <c r="AB6" i="32"/>
  <c r="AC41" i="32"/>
  <c r="AC40" i="32"/>
  <c r="AC39" i="32"/>
  <c r="AC38" i="32"/>
  <c r="AC37" i="32"/>
  <c r="AC36" i="32"/>
  <c r="AC35" i="32"/>
  <c r="AC34" i="32"/>
  <c r="AC33" i="32"/>
  <c r="AC32" i="32"/>
  <c r="AC31" i="32"/>
  <c r="AC30" i="32"/>
  <c r="AC29" i="32"/>
  <c r="AC28" i="32"/>
  <c r="AC27" i="32"/>
  <c r="AC26" i="32"/>
  <c r="AC25" i="32"/>
  <c r="AC24" i="32"/>
  <c r="AC23" i="32"/>
  <c r="AC22" i="32"/>
  <c r="AC21" i="32"/>
  <c r="AC20" i="32"/>
  <c r="AC19" i="32"/>
  <c r="AC18" i="32"/>
  <c r="AC17" i="32"/>
  <c r="AC16" i="32"/>
  <c r="AC15" i="32"/>
  <c r="AC14" i="32"/>
  <c r="AC13" i="32"/>
  <c r="AC12" i="32"/>
  <c r="AC11" i="32"/>
  <c r="AC10" i="32"/>
  <c r="AC9" i="32"/>
  <c r="AC8" i="32"/>
  <c r="AC7" i="32"/>
  <c r="AC6" i="32"/>
  <c r="AD41" i="32"/>
  <c r="AD40" i="32"/>
  <c r="AD39" i="32"/>
  <c r="AD38" i="32"/>
  <c r="AD37" i="32"/>
  <c r="AD36" i="32"/>
  <c r="AD35" i="32"/>
  <c r="AD34" i="32"/>
  <c r="AD33" i="32"/>
  <c r="AD32" i="32"/>
  <c r="AD31" i="32"/>
  <c r="AD30" i="32"/>
  <c r="AD29" i="32"/>
  <c r="AD28" i="32"/>
  <c r="AD27" i="32"/>
  <c r="AD26" i="32"/>
  <c r="AD25" i="32"/>
  <c r="AD24" i="32"/>
  <c r="AD23" i="32"/>
  <c r="AD22" i="32"/>
  <c r="AD21" i="32"/>
  <c r="AD20" i="32"/>
  <c r="AD19" i="32"/>
  <c r="AD18" i="32"/>
  <c r="AD17" i="32"/>
  <c r="AD16" i="32"/>
  <c r="AD15" i="32"/>
  <c r="AD14" i="32"/>
  <c r="AD13" i="32"/>
  <c r="AD12" i="32"/>
  <c r="AD11" i="32"/>
  <c r="AD10" i="32"/>
  <c r="AD9" i="32"/>
  <c r="AD8" i="32"/>
  <c r="AD7" i="32"/>
  <c r="AD6" i="32"/>
  <c r="AE41" i="32"/>
  <c r="AE40" i="32"/>
  <c r="AE39" i="32"/>
  <c r="AE38" i="32"/>
  <c r="AE37" i="32"/>
  <c r="AE36" i="32"/>
  <c r="AE35" i="32"/>
  <c r="AE34" i="32"/>
  <c r="AE33" i="32"/>
  <c r="AE32" i="32"/>
  <c r="AE31" i="32"/>
  <c r="AE30" i="32"/>
  <c r="AE29" i="32"/>
  <c r="AE28" i="32"/>
  <c r="AE27" i="32"/>
  <c r="AE26" i="32"/>
  <c r="AE25" i="32"/>
  <c r="AE24" i="32"/>
  <c r="AE23" i="32"/>
  <c r="AE22" i="32"/>
  <c r="AE21" i="32"/>
  <c r="AE20" i="32"/>
  <c r="AE19" i="32"/>
  <c r="AE18" i="32"/>
  <c r="AE17" i="32"/>
  <c r="AE16" i="32"/>
  <c r="AE15" i="32"/>
  <c r="AE14" i="32"/>
  <c r="AE13" i="32"/>
  <c r="AE12" i="32"/>
  <c r="AE11" i="32"/>
  <c r="AE10" i="32"/>
  <c r="AE9" i="32"/>
  <c r="AE8" i="32"/>
  <c r="AE7" i="32"/>
  <c r="AE6" i="32"/>
  <c r="AF41" i="32"/>
  <c r="AF40" i="32"/>
  <c r="AF39" i="32"/>
  <c r="AF38" i="32"/>
  <c r="AF37" i="32"/>
  <c r="AF36" i="32"/>
  <c r="AF35" i="32"/>
  <c r="AF34" i="32"/>
  <c r="AF33" i="32"/>
  <c r="AF32" i="32"/>
  <c r="AF31" i="32"/>
  <c r="AF30" i="32"/>
  <c r="AF29" i="32"/>
  <c r="AF28" i="32"/>
  <c r="AF27" i="32"/>
  <c r="AF26" i="32"/>
  <c r="AF25" i="32"/>
  <c r="AF24" i="32"/>
  <c r="AF23" i="32"/>
  <c r="AF22" i="32"/>
  <c r="AF21" i="32"/>
  <c r="AF20" i="32"/>
  <c r="AF19" i="32"/>
  <c r="AF18" i="32"/>
  <c r="AF17" i="32"/>
  <c r="AF16" i="32"/>
  <c r="AF15" i="32"/>
  <c r="AF14" i="32"/>
  <c r="AF13" i="32"/>
  <c r="AF12" i="32"/>
  <c r="AF11" i="32"/>
  <c r="AF10" i="32"/>
  <c r="AF9" i="32"/>
  <c r="AF8" i="32"/>
  <c r="AF7" i="32"/>
  <c r="AF6" i="32"/>
  <c r="AG41" i="32"/>
  <c r="AG40" i="32"/>
  <c r="AG39" i="32"/>
  <c r="AG38" i="32"/>
  <c r="AG37" i="32"/>
  <c r="AG36" i="32"/>
  <c r="AG35" i="32"/>
  <c r="AG34" i="32"/>
  <c r="AG33" i="32"/>
  <c r="AG32" i="32"/>
  <c r="AG31" i="32"/>
  <c r="AG30" i="32"/>
  <c r="AG29" i="32"/>
  <c r="AG28" i="32"/>
  <c r="AG27" i="32"/>
  <c r="AG26" i="32"/>
  <c r="AG25" i="32"/>
  <c r="AG24" i="32"/>
  <c r="AG23" i="32"/>
  <c r="AG22" i="32"/>
  <c r="AG21" i="32"/>
  <c r="AG20" i="32"/>
  <c r="AG19" i="32"/>
  <c r="AG18" i="32"/>
  <c r="AG17" i="32"/>
  <c r="AG16" i="32"/>
  <c r="AG15" i="32"/>
  <c r="AG14" i="32"/>
  <c r="AG13" i="32"/>
  <c r="AG12" i="32"/>
  <c r="AG11" i="32"/>
  <c r="AG10" i="32"/>
  <c r="AG9" i="32"/>
  <c r="AG8" i="32"/>
  <c r="AG7" i="32"/>
  <c r="AG6" i="32"/>
  <c r="AH41" i="32"/>
  <c r="AH40" i="32"/>
  <c r="AH39" i="32"/>
  <c r="AH38" i="32"/>
  <c r="AH37" i="32"/>
  <c r="AH36" i="32"/>
  <c r="AH35" i="32"/>
  <c r="AH34" i="32"/>
  <c r="AH33" i="32"/>
  <c r="AH32" i="32"/>
  <c r="AH31" i="32"/>
  <c r="AH30" i="32"/>
  <c r="AH29" i="32"/>
  <c r="AH28" i="32"/>
  <c r="AH27" i="32"/>
  <c r="AH26" i="32"/>
  <c r="AH25" i="32"/>
  <c r="AH24" i="32"/>
  <c r="AH23" i="32"/>
  <c r="AH22" i="32"/>
  <c r="AH21" i="32"/>
  <c r="AH20" i="32"/>
  <c r="AH19" i="32"/>
  <c r="AH18" i="32"/>
  <c r="AH17" i="32"/>
  <c r="AH16" i="32"/>
  <c r="AH15" i="32"/>
  <c r="AH14" i="32"/>
  <c r="AH13" i="32"/>
  <c r="AH12" i="32"/>
  <c r="AH11" i="32"/>
  <c r="AH10" i="32"/>
  <c r="AH9" i="32"/>
  <c r="AH8" i="32"/>
  <c r="AH7" i="32"/>
  <c r="AH6" i="32"/>
  <c r="AI41" i="32"/>
  <c r="AI40" i="32"/>
  <c r="AI39" i="32"/>
  <c r="AI38" i="32"/>
  <c r="AI37" i="32"/>
  <c r="AI36" i="32"/>
  <c r="AI35" i="32"/>
  <c r="AI34" i="32"/>
  <c r="AI33" i="32"/>
  <c r="AI32" i="32"/>
  <c r="AI31" i="32"/>
  <c r="AI30" i="32"/>
  <c r="AI29" i="32"/>
  <c r="AI28" i="32"/>
  <c r="AI27" i="32"/>
  <c r="AI26" i="32"/>
  <c r="AI25" i="32"/>
  <c r="AI24" i="32"/>
  <c r="AI23" i="32"/>
  <c r="AI22" i="32"/>
  <c r="AI21" i="32"/>
  <c r="AI20" i="32"/>
  <c r="AI19" i="32"/>
  <c r="AI18" i="32"/>
  <c r="AI17" i="32"/>
  <c r="AI16" i="32"/>
  <c r="AI15" i="32"/>
  <c r="AI14" i="32"/>
  <c r="AI13" i="32"/>
  <c r="AI12" i="32"/>
  <c r="AI11" i="32"/>
  <c r="AI10" i="32"/>
  <c r="AI9" i="32"/>
  <c r="AI8" i="32"/>
  <c r="AI7" i="32"/>
  <c r="AI6" i="32"/>
  <c r="AJ41" i="32"/>
  <c r="AJ40" i="32"/>
  <c r="AJ39" i="32"/>
  <c r="AJ38" i="32"/>
  <c r="AJ37" i="32"/>
  <c r="AJ36" i="32"/>
  <c r="AJ35" i="32"/>
  <c r="AJ34" i="32"/>
  <c r="AJ33" i="32"/>
  <c r="AJ32" i="32"/>
  <c r="AJ31" i="32"/>
  <c r="AJ30" i="32"/>
  <c r="AJ29" i="32"/>
  <c r="AJ28" i="32"/>
  <c r="AJ27" i="32"/>
  <c r="AJ26" i="32"/>
  <c r="AJ25" i="32"/>
  <c r="AJ24" i="32"/>
  <c r="AJ23" i="32"/>
  <c r="AJ22" i="32"/>
  <c r="AJ21" i="32"/>
  <c r="AJ20" i="32"/>
  <c r="AJ19" i="32"/>
  <c r="AJ18" i="32"/>
  <c r="AJ17" i="32"/>
  <c r="AJ16" i="32"/>
  <c r="AJ15" i="32"/>
  <c r="AJ14" i="32"/>
  <c r="AJ13" i="32"/>
  <c r="AJ12" i="32"/>
  <c r="AJ11" i="32"/>
  <c r="AJ10" i="32"/>
  <c r="AJ9" i="32"/>
  <c r="AJ8" i="32"/>
  <c r="AJ7" i="32"/>
  <c r="AJ6" i="32"/>
  <c r="AK41" i="32"/>
  <c r="AK40" i="32"/>
  <c r="AK39" i="32"/>
  <c r="AK38" i="32"/>
  <c r="AK37" i="32"/>
  <c r="AK36" i="32"/>
  <c r="AK35" i="32"/>
  <c r="AK34" i="32"/>
  <c r="AK33" i="32"/>
  <c r="AK32" i="32"/>
  <c r="AK31" i="32"/>
  <c r="AK30" i="32"/>
  <c r="AK29" i="32"/>
  <c r="AK28" i="32"/>
  <c r="AK27" i="32"/>
  <c r="AK26" i="32"/>
  <c r="AK25" i="32"/>
  <c r="AK24" i="32"/>
  <c r="AK23" i="32"/>
  <c r="AK22" i="32"/>
  <c r="AK21" i="32"/>
  <c r="AK20" i="32"/>
  <c r="AK19" i="32"/>
  <c r="AK18" i="32"/>
  <c r="AK17" i="32"/>
  <c r="AK16" i="32"/>
  <c r="AK15" i="32"/>
  <c r="AK14" i="32"/>
  <c r="AK13" i="32"/>
  <c r="AK12" i="32"/>
  <c r="AK11" i="32"/>
  <c r="AK10" i="32"/>
  <c r="AK9" i="32"/>
  <c r="AK8" i="32"/>
  <c r="AK7" i="32"/>
  <c r="AK6" i="32"/>
  <c r="AL41" i="32"/>
  <c r="AL40" i="32"/>
  <c r="AL39" i="32"/>
  <c r="AL38" i="32"/>
  <c r="AL37" i="32"/>
  <c r="AL36" i="32"/>
  <c r="AL35" i="32"/>
  <c r="AL34" i="32"/>
  <c r="AL33" i="32"/>
  <c r="AL32" i="32"/>
  <c r="AL31" i="32"/>
  <c r="AL30" i="32"/>
  <c r="AL29" i="32"/>
  <c r="AL28" i="32"/>
  <c r="AL27" i="32"/>
  <c r="AL26" i="32"/>
  <c r="AL25" i="32"/>
  <c r="AL24" i="32"/>
  <c r="AL23" i="32"/>
  <c r="AL22" i="32"/>
  <c r="AL21" i="32"/>
  <c r="AL20" i="32"/>
  <c r="AL19" i="32"/>
  <c r="AL18" i="32"/>
  <c r="AL17" i="32"/>
  <c r="AL16" i="32"/>
  <c r="AL15" i="32"/>
  <c r="AL14" i="32"/>
  <c r="AL13" i="32"/>
  <c r="AL12" i="32"/>
  <c r="AL11" i="32"/>
  <c r="AL10" i="32"/>
  <c r="AL9" i="32"/>
  <c r="AL8" i="32"/>
  <c r="AL7" i="32"/>
  <c r="AL6" i="32"/>
  <c r="AM41" i="32"/>
  <c r="AM40" i="32"/>
  <c r="AM39" i="32"/>
  <c r="AM38" i="32"/>
  <c r="AM37" i="32"/>
  <c r="AM36" i="32"/>
  <c r="AM35" i="32"/>
  <c r="AM34" i="32"/>
  <c r="AM33" i="32"/>
  <c r="AM32" i="32"/>
  <c r="AM31" i="32"/>
  <c r="AM30" i="32"/>
  <c r="AM29" i="32"/>
  <c r="AM28" i="32"/>
  <c r="AM27" i="32"/>
  <c r="AM26" i="32"/>
  <c r="AM25" i="32"/>
  <c r="AM24" i="32"/>
  <c r="AM23" i="32"/>
  <c r="AM22" i="32"/>
  <c r="AM21" i="32"/>
  <c r="AM20" i="32"/>
  <c r="AM19" i="32"/>
  <c r="AM18" i="32"/>
  <c r="AM17" i="32"/>
  <c r="AM16" i="32"/>
  <c r="AM15" i="32"/>
  <c r="AM14" i="32"/>
  <c r="AM13" i="32"/>
  <c r="AM12" i="32"/>
  <c r="AM11" i="32"/>
  <c r="AM10" i="32"/>
  <c r="AM9" i="32"/>
  <c r="AM8" i="32"/>
  <c r="AM7" i="32"/>
  <c r="AM6" i="32"/>
  <c r="AN41" i="32"/>
  <c r="AN40" i="32"/>
  <c r="AN39" i="32"/>
  <c r="AN38" i="32"/>
  <c r="AN37" i="32"/>
  <c r="AN36" i="32"/>
  <c r="AN35" i="32"/>
  <c r="AN34" i="32"/>
  <c r="AN33" i="32"/>
  <c r="AN32" i="32"/>
  <c r="AN31" i="32"/>
  <c r="AN30" i="32"/>
  <c r="AN29" i="32"/>
  <c r="AN28" i="32"/>
  <c r="AN27" i="32"/>
  <c r="AN26" i="32"/>
  <c r="AN25" i="32"/>
  <c r="AN24" i="32"/>
  <c r="AN23" i="32"/>
  <c r="AN22" i="32"/>
  <c r="AN21" i="32"/>
  <c r="AN20" i="32"/>
  <c r="AN19" i="32"/>
  <c r="AN18" i="32"/>
  <c r="AN17" i="32"/>
  <c r="AN16" i="32"/>
  <c r="AN15" i="32"/>
  <c r="AN14" i="32"/>
  <c r="AN13" i="32"/>
  <c r="AN12" i="32"/>
  <c r="AN11" i="32"/>
  <c r="AN10" i="32"/>
  <c r="AN9" i="32"/>
  <c r="AN8" i="32"/>
  <c r="AN7" i="32"/>
  <c r="AN6" i="32"/>
  <c r="AO41" i="32"/>
  <c r="AO40" i="32"/>
  <c r="AO39" i="32"/>
  <c r="AO38" i="32"/>
  <c r="AO37" i="32"/>
  <c r="AO36" i="32"/>
  <c r="AO35" i="32"/>
  <c r="AO34" i="32"/>
  <c r="AO33" i="32"/>
  <c r="AO32" i="32"/>
  <c r="AO31" i="32"/>
  <c r="AO30" i="32"/>
  <c r="AO29" i="32"/>
  <c r="AO28" i="32"/>
  <c r="AO27" i="32"/>
  <c r="AO26" i="32"/>
  <c r="AO25" i="32"/>
  <c r="AO24" i="32"/>
  <c r="AO23" i="32"/>
  <c r="AO22" i="32"/>
  <c r="AO21" i="32"/>
  <c r="AO20" i="32"/>
  <c r="AO19" i="32"/>
  <c r="AO18" i="32"/>
  <c r="AO17" i="32"/>
  <c r="AO16" i="32"/>
  <c r="AO15" i="32"/>
  <c r="AO14" i="32"/>
  <c r="AO13" i="32"/>
  <c r="AO12" i="32"/>
  <c r="AO11" i="32"/>
  <c r="AO10" i="32"/>
  <c r="AO9" i="32"/>
  <c r="AO8" i="32"/>
  <c r="AO7" i="32"/>
  <c r="AO6" i="32"/>
  <c r="AQ41" i="32"/>
  <c r="AQ40" i="32"/>
  <c r="AQ39" i="32"/>
  <c r="AQ38" i="32"/>
  <c r="AQ37" i="32"/>
  <c r="AQ36" i="32"/>
  <c r="AQ35" i="32"/>
  <c r="AQ34" i="32"/>
  <c r="AQ33" i="32"/>
  <c r="AQ32" i="32"/>
  <c r="AQ31" i="32"/>
  <c r="AQ30" i="32"/>
  <c r="AQ29" i="32"/>
  <c r="AQ28" i="32"/>
  <c r="AQ27" i="32"/>
  <c r="AQ26" i="32"/>
  <c r="AQ25" i="32"/>
  <c r="AQ24" i="32"/>
  <c r="AQ23" i="32"/>
  <c r="AQ22" i="32"/>
  <c r="AQ21" i="32"/>
  <c r="AQ20" i="32"/>
  <c r="AQ19" i="32"/>
  <c r="AQ18" i="32"/>
  <c r="AQ17" i="32"/>
  <c r="AQ16" i="32"/>
  <c r="AQ15" i="32"/>
  <c r="AQ14" i="32"/>
  <c r="AQ13" i="32"/>
  <c r="AQ12" i="32"/>
  <c r="AQ11" i="32"/>
  <c r="AQ10" i="32"/>
  <c r="AQ9" i="32"/>
  <c r="AQ8" i="32"/>
  <c r="AQ7" i="32"/>
  <c r="AQ6" i="32"/>
  <c r="AR41" i="32"/>
  <c r="AR40" i="32"/>
  <c r="AR39" i="32"/>
  <c r="AR38" i="32"/>
  <c r="AR37" i="32"/>
  <c r="AR36" i="32"/>
  <c r="AR35" i="32"/>
  <c r="AR34" i="32"/>
  <c r="AR33" i="32"/>
  <c r="AR32" i="32"/>
  <c r="AR31" i="32"/>
  <c r="AR30" i="32"/>
  <c r="AR29" i="32"/>
  <c r="AR28" i="32"/>
  <c r="AR27" i="32"/>
  <c r="AR26" i="32"/>
  <c r="AR25" i="32"/>
  <c r="AR24" i="32"/>
  <c r="AR23" i="32"/>
  <c r="AR22" i="32"/>
  <c r="AR21" i="32"/>
  <c r="AR20" i="32"/>
  <c r="AR19" i="32"/>
  <c r="AR18" i="32"/>
  <c r="AR17" i="32"/>
  <c r="AR16" i="32"/>
  <c r="AR15" i="32"/>
  <c r="AR14" i="32"/>
  <c r="AR13" i="32"/>
  <c r="AR12" i="32"/>
  <c r="AR11" i="32"/>
  <c r="AR10" i="32"/>
  <c r="AR9" i="32"/>
  <c r="AR8" i="32"/>
  <c r="AR7" i="32"/>
  <c r="AR6" i="32"/>
  <c r="AS41" i="32"/>
  <c r="AS40" i="32"/>
  <c r="AS39" i="32"/>
  <c r="AS38" i="32"/>
  <c r="AS37" i="32"/>
  <c r="AS36" i="32"/>
  <c r="AS35" i="32"/>
  <c r="AS34" i="32"/>
  <c r="AS33" i="32"/>
  <c r="AS32" i="32"/>
  <c r="AS31" i="32"/>
  <c r="AS30" i="32"/>
  <c r="AS29" i="32"/>
  <c r="AS28" i="32"/>
  <c r="AS27" i="32"/>
  <c r="AS26" i="32"/>
  <c r="AS25" i="32"/>
  <c r="AS24" i="32"/>
  <c r="AS23" i="32"/>
  <c r="AS22" i="32"/>
  <c r="AS21" i="32"/>
  <c r="AS20" i="32"/>
  <c r="AS19" i="32"/>
  <c r="AS18" i="32"/>
  <c r="AS17" i="32"/>
  <c r="AS16" i="32"/>
  <c r="AS15" i="32"/>
  <c r="AS14" i="32"/>
  <c r="AS13" i="32"/>
  <c r="AS12" i="32"/>
  <c r="AS11" i="32"/>
  <c r="AS10" i="32"/>
  <c r="AS9" i="32"/>
  <c r="AS8" i="32"/>
  <c r="AS7" i="32"/>
  <c r="AS6" i="32"/>
  <c r="AT41" i="32"/>
  <c r="AT40" i="32"/>
  <c r="AT39" i="32"/>
  <c r="AT38" i="32"/>
  <c r="AT37" i="32"/>
  <c r="AT36" i="32"/>
  <c r="AT35" i="32"/>
  <c r="AT34" i="32"/>
  <c r="AT33" i="32"/>
  <c r="AT32" i="32"/>
  <c r="AT31" i="32"/>
  <c r="AT30" i="32"/>
  <c r="AT29" i="32"/>
  <c r="AT28" i="32"/>
  <c r="AT27" i="32"/>
  <c r="AT26" i="32"/>
  <c r="AT25" i="32"/>
  <c r="AT24" i="32"/>
  <c r="AT23" i="32"/>
  <c r="AT22" i="32"/>
  <c r="AT21" i="32"/>
  <c r="AT20" i="32"/>
  <c r="AT19" i="32"/>
  <c r="AT18" i="32"/>
  <c r="AT17" i="32"/>
  <c r="AT16" i="32"/>
  <c r="AT15" i="32"/>
  <c r="AT14" i="32"/>
  <c r="AT13" i="32"/>
  <c r="AT12" i="32"/>
  <c r="AT11" i="32"/>
  <c r="AT10" i="32"/>
  <c r="AT9" i="32"/>
  <c r="AT8" i="32"/>
  <c r="AT7" i="32"/>
  <c r="AT6" i="32"/>
  <c r="AU41" i="32"/>
  <c r="AU40" i="32"/>
  <c r="AU39" i="32"/>
  <c r="AU38" i="32"/>
  <c r="AU37" i="32"/>
  <c r="AU36" i="32"/>
  <c r="AU35" i="32"/>
  <c r="AU34" i="32"/>
  <c r="AU33" i="32"/>
  <c r="AU32" i="32"/>
  <c r="AU31" i="32"/>
  <c r="AU30" i="32"/>
  <c r="AU29" i="32"/>
  <c r="AU28" i="32"/>
  <c r="AU27" i="32"/>
  <c r="AU26" i="32"/>
  <c r="AU25" i="32"/>
  <c r="AU24" i="32"/>
  <c r="AU23" i="32"/>
  <c r="AU22" i="32"/>
  <c r="AU21" i="32"/>
  <c r="AU20" i="32"/>
  <c r="AU19" i="32"/>
  <c r="AU18" i="32"/>
  <c r="AU17" i="32"/>
  <c r="AU16" i="32"/>
  <c r="AU15" i="32"/>
  <c r="AU14" i="32"/>
  <c r="AU13" i="32"/>
  <c r="AU12" i="32"/>
  <c r="AU11" i="32"/>
  <c r="AU10" i="32"/>
  <c r="AU9" i="32"/>
  <c r="AU8" i="32"/>
  <c r="AU7" i="32"/>
  <c r="AU6" i="32"/>
  <c r="AV41" i="32"/>
  <c r="AV40" i="32"/>
  <c r="AV39" i="32"/>
  <c r="AV38" i="32"/>
  <c r="AV37" i="32"/>
  <c r="AV36" i="32"/>
  <c r="AV35" i="32"/>
  <c r="AV34" i="32"/>
  <c r="AV33" i="32"/>
  <c r="AV32" i="32"/>
  <c r="AV31" i="32"/>
  <c r="AV30" i="32"/>
  <c r="AV29" i="32"/>
  <c r="AV28" i="32"/>
  <c r="AV27" i="32"/>
  <c r="AV26" i="32"/>
  <c r="AV25" i="32"/>
  <c r="AV24" i="32"/>
  <c r="AV23" i="32"/>
  <c r="AV22" i="32"/>
  <c r="AV21" i="32"/>
  <c r="AV20" i="32"/>
  <c r="AV19" i="32"/>
  <c r="AV18" i="32"/>
  <c r="AV17" i="32"/>
  <c r="AV16" i="32"/>
  <c r="AV15" i="32"/>
  <c r="AV14" i="32"/>
  <c r="AV13" i="32"/>
  <c r="AV12" i="32"/>
  <c r="AV11" i="32"/>
  <c r="AV10" i="32"/>
  <c r="AV9" i="32"/>
  <c r="AV8" i="32"/>
  <c r="AV7" i="32"/>
  <c r="AV6" i="32"/>
  <c r="AW41" i="32"/>
  <c r="AW40" i="32"/>
  <c r="AW39" i="32"/>
  <c r="AW38" i="32"/>
  <c r="AW37" i="32"/>
  <c r="AW36" i="32"/>
  <c r="AW35" i="32"/>
  <c r="AW34" i="32"/>
  <c r="AW33" i="32"/>
  <c r="AW32" i="32"/>
  <c r="AW31" i="32"/>
  <c r="AW30" i="32"/>
  <c r="AW29" i="32"/>
  <c r="AW28" i="32"/>
  <c r="AW27" i="32"/>
  <c r="AW26" i="32"/>
  <c r="AW25" i="32"/>
  <c r="AW24" i="32"/>
  <c r="AW23" i="32"/>
  <c r="AW22" i="32"/>
  <c r="AW21" i="32"/>
  <c r="AW20" i="32"/>
  <c r="AW19" i="32"/>
  <c r="AW18" i="32"/>
  <c r="AW17" i="32"/>
  <c r="AW16" i="32"/>
  <c r="AW15" i="32"/>
  <c r="AW14" i="32"/>
  <c r="AW13" i="32"/>
  <c r="AW12" i="32"/>
  <c r="AW11" i="32"/>
  <c r="AW10" i="32"/>
  <c r="AW9" i="32"/>
  <c r="AW8" i="32"/>
  <c r="AW7" i="32"/>
  <c r="AW6" i="32"/>
  <c r="AX41" i="32"/>
  <c r="AX40" i="32"/>
  <c r="AX39" i="32"/>
  <c r="AX38" i="32"/>
  <c r="AX37" i="32"/>
  <c r="AX36" i="32"/>
  <c r="AX35" i="32"/>
  <c r="AX34" i="32"/>
  <c r="AX33" i="32"/>
  <c r="AX32" i="32"/>
  <c r="AX31" i="32"/>
  <c r="AX30" i="32"/>
  <c r="AX29" i="32"/>
  <c r="AX28" i="32"/>
  <c r="AX27" i="32"/>
  <c r="AX26" i="32"/>
  <c r="AX25" i="32"/>
  <c r="AX24" i="32"/>
  <c r="AX23" i="32"/>
  <c r="AX22" i="32"/>
  <c r="AX21" i="32"/>
  <c r="AX20" i="32"/>
  <c r="AX19" i="32"/>
  <c r="AX18" i="32"/>
  <c r="AX17" i="32"/>
  <c r="AX16" i="32"/>
  <c r="AX15" i="32"/>
  <c r="AX14" i="32"/>
  <c r="AX13" i="32"/>
  <c r="AX12" i="32"/>
  <c r="AX11" i="32"/>
  <c r="AX10" i="32"/>
  <c r="AX9" i="32"/>
  <c r="AX8" i="32"/>
  <c r="AX7" i="32"/>
  <c r="AX6" i="32"/>
  <c r="AY41" i="32"/>
  <c r="AY40" i="32"/>
  <c r="AY39" i="32"/>
  <c r="AY38" i="32"/>
  <c r="AY37" i="32"/>
  <c r="AY36" i="32"/>
  <c r="AY35" i="32"/>
  <c r="AY34" i="32"/>
  <c r="AY33" i="32"/>
  <c r="AY32" i="32"/>
  <c r="AY31" i="32"/>
  <c r="AY30" i="32"/>
  <c r="AY29" i="32"/>
  <c r="AY28" i="32"/>
  <c r="AY27" i="32"/>
  <c r="AY26" i="32"/>
  <c r="AY25" i="32"/>
  <c r="AY24" i="32"/>
  <c r="AY23" i="32"/>
  <c r="AY22" i="32"/>
  <c r="AY21" i="32"/>
  <c r="AY20" i="32"/>
  <c r="AY19" i="32"/>
  <c r="AY18" i="32"/>
  <c r="AY17" i="32"/>
  <c r="AY16" i="32"/>
  <c r="AY15" i="32"/>
  <c r="AY14" i="32"/>
  <c r="AY13" i="32"/>
  <c r="AY12" i="32"/>
  <c r="AY11" i="32"/>
  <c r="AY10" i="32"/>
  <c r="AY9" i="32"/>
  <c r="AY8" i="32"/>
  <c r="AY7" i="32"/>
  <c r="AY6" i="32"/>
  <c r="AZ41" i="32"/>
  <c r="AZ40" i="32"/>
  <c r="AZ39" i="32"/>
  <c r="AZ38" i="32"/>
  <c r="AZ37" i="32"/>
  <c r="AZ36" i="32"/>
  <c r="AZ35" i="32"/>
  <c r="AZ34" i="32"/>
  <c r="AZ33" i="32"/>
  <c r="AZ32" i="32"/>
  <c r="AZ31" i="32"/>
  <c r="AZ30" i="32"/>
  <c r="AZ29" i="32"/>
  <c r="AZ28" i="32"/>
  <c r="AZ27" i="32"/>
  <c r="AZ26" i="32"/>
  <c r="AZ25" i="32"/>
  <c r="AZ24" i="32"/>
  <c r="AZ23" i="32"/>
  <c r="AZ22" i="32"/>
  <c r="AZ21" i="32"/>
  <c r="AZ20" i="32"/>
  <c r="AZ19" i="32"/>
  <c r="AZ18" i="32"/>
  <c r="AZ17" i="32"/>
  <c r="AZ16" i="32"/>
  <c r="AZ15" i="32"/>
  <c r="AZ14" i="32"/>
  <c r="AZ13" i="32"/>
  <c r="AZ12" i="32"/>
  <c r="AZ11" i="32"/>
  <c r="AZ10" i="32"/>
  <c r="AZ9" i="32"/>
  <c r="AZ8" i="32"/>
  <c r="AZ7" i="32"/>
  <c r="AZ6" i="32"/>
  <c r="BA41" i="32"/>
  <c r="BA40" i="32"/>
  <c r="BA39" i="32"/>
  <c r="BA38" i="32"/>
  <c r="BA37" i="32"/>
  <c r="BA36" i="32"/>
  <c r="BA35" i="32"/>
  <c r="BA34" i="32"/>
  <c r="BA33" i="32"/>
  <c r="BA32" i="32"/>
  <c r="BA31" i="32"/>
  <c r="BA30" i="32"/>
  <c r="BA29" i="32"/>
  <c r="BA28" i="32"/>
  <c r="BA27" i="32"/>
  <c r="BA26" i="32"/>
  <c r="BA25" i="32"/>
  <c r="BA24" i="32"/>
  <c r="BA23" i="32"/>
  <c r="BA22" i="32"/>
  <c r="BA21" i="32"/>
  <c r="BA20" i="32"/>
  <c r="BA19" i="32"/>
  <c r="BA18" i="32"/>
  <c r="BA17" i="32"/>
  <c r="BA16" i="32"/>
  <c r="BA15" i="32"/>
  <c r="BA14" i="32"/>
  <c r="BA13" i="32"/>
  <c r="BA12" i="32"/>
  <c r="BA11" i="32"/>
  <c r="BA10" i="32"/>
  <c r="BA9" i="32"/>
  <c r="BA8" i="32"/>
  <c r="BA7" i="32"/>
  <c r="BA6" i="32"/>
  <c r="BB41" i="32"/>
  <c r="BB40" i="32"/>
  <c r="BB39" i="32"/>
  <c r="BB38" i="32"/>
  <c r="BB37" i="32"/>
  <c r="BB36" i="32"/>
  <c r="BB35" i="32"/>
  <c r="BB34" i="32"/>
  <c r="BB33" i="32"/>
  <c r="BB32" i="32"/>
  <c r="BB31" i="32"/>
  <c r="BB30" i="32"/>
  <c r="BB29" i="32"/>
  <c r="BB28" i="32"/>
  <c r="BB27" i="32"/>
  <c r="BB26" i="32"/>
  <c r="BB25" i="32"/>
  <c r="BB24" i="32"/>
  <c r="BB23" i="32"/>
  <c r="BB22" i="32"/>
  <c r="BB21" i="32"/>
  <c r="BB20" i="32"/>
  <c r="BB19" i="32"/>
  <c r="BB18" i="32"/>
  <c r="BB17" i="32"/>
  <c r="BB16" i="32"/>
  <c r="BB15" i="32"/>
  <c r="BB14" i="32"/>
  <c r="BB13" i="32"/>
  <c r="BB12" i="32"/>
  <c r="BB11" i="32"/>
  <c r="BB10" i="32"/>
  <c r="BB9" i="32"/>
  <c r="BB8" i="32"/>
  <c r="BB7" i="32"/>
  <c r="BB6" i="32"/>
  <c r="BC41" i="32"/>
  <c r="BC40" i="32"/>
  <c r="BC39" i="32"/>
  <c r="BC38" i="32"/>
  <c r="BC37" i="32"/>
  <c r="BC36" i="32"/>
  <c r="BC35" i="32"/>
  <c r="BC34" i="32"/>
  <c r="BC33" i="32"/>
  <c r="BC32" i="32"/>
  <c r="BC31" i="32"/>
  <c r="BC30" i="32"/>
  <c r="BC29" i="32"/>
  <c r="BC28" i="32"/>
  <c r="BC27" i="32"/>
  <c r="BC26" i="32"/>
  <c r="BC25" i="32"/>
  <c r="BC24" i="32"/>
  <c r="BC23" i="32"/>
  <c r="BC22" i="32"/>
  <c r="BC21" i="32"/>
  <c r="BC20" i="32"/>
  <c r="BC19" i="32"/>
  <c r="BC18" i="32"/>
  <c r="BC17" i="32"/>
  <c r="BC16" i="32"/>
  <c r="BC15" i="32"/>
  <c r="BC14" i="32"/>
  <c r="BC13" i="32"/>
  <c r="BC12" i="32"/>
  <c r="BC11" i="32"/>
  <c r="BC10" i="32"/>
  <c r="BC9" i="32"/>
  <c r="BC8" i="32"/>
  <c r="BC7" i="32"/>
  <c r="BC6" i="32"/>
  <c r="BD41" i="32"/>
  <c r="BD40" i="32"/>
  <c r="BD39" i="32"/>
  <c r="BD38" i="32"/>
  <c r="BD37" i="32"/>
  <c r="BD36" i="32"/>
  <c r="BD35" i="32"/>
  <c r="BD34" i="32"/>
  <c r="BD33" i="32"/>
  <c r="BD32" i="32"/>
  <c r="BD31" i="32"/>
  <c r="BD30" i="32"/>
  <c r="BD29" i="32"/>
  <c r="BD28" i="32"/>
  <c r="BD27" i="32"/>
  <c r="BD26" i="32"/>
  <c r="BD25" i="32"/>
  <c r="BD24" i="32"/>
  <c r="BD23" i="32"/>
  <c r="BD22" i="32"/>
  <c r="BD21" i="32"/>
  <c r="BD20" i="32"/>
  <c r="BD19" i="32"/>
  <c r="BD18" i="32"/>
  <c r="BD17" i="32"/>
  <c r="BD16" i="32"/>
  <c r="BD15" i="32"/>
  <c r="BD14" i="32"/>
  <c r="BD13" i="32"/>
  <c r="BD12" i="32"/>
  <c r="BD11" i="32"/>
  <c r="BD10" i="32"/>
  <c r="BD9" i="32"/>
  <c r="BD8" i="32"/>
  <c r="BD7" i="32"/>
  <c r="BD6" i="32"/>
  <c r="BE41" i="32"/>
  <c r="BE40" i="32"/>
  <c r="BE39" i="32"/>
  <c r="BE38" i="32"/>
  <c r="BE37" i="32"/>
  <c r="BE36" i="32"/>
  <c r="BE35" i="32"/>
  <c r="BE34" i="32"/>
  <c r="BE33" i="32"/>
  <c r="BE32" i="32"/>
  <c r="BE31" i="32"/>
  <c r="BE30" i="32"/>
  <c r="BE29" i="32"/>
  <c r="BE28" i="32"/>
  <c r="BE27" i="32"/>
  <c r="BE26" i="32"/>
  <c r="BE25" i="32"/>
  <c r="BE24" i="32"/>
  <c r="BE23" i="32"/>
  <c r="BE22" i="32"/>
  <c r="BE21" i="32"/>
  <c r="BE20" i="32"/>
  <c r="BE19" i="32"/>
  <c r="BE18" i="32"/>
  <c r="BE17" i="32"/>
  <c r="BE16" i="32"/>
  <c r="BE15" i="32"/>
  <c r="BE14" i="32"/>
  <c r="BE13" i="32"/>
  <c r="BE12" i="32"/>
  <c r="BE11" i="32"/>
  <c r="BE10" i="32"/>
  <c r="BE9" i="32"/>
  <c r="BE8" i="32"/>
  <c r="BE7" i="32"/>
  <c r="BE6" i="32"/>
  <c r="BF41" i="32"/>
  <c r="BF40" i="32"/>
  <c r="BF39" i="32"/>
  <c r="BF38" i="32"/>
  <c r="BF37" i="32"/>
  <c r="BF36" i="32"/>
  <c r="BF35" i="32"/>
  <c r="BF34" i="32"/>
  <c r="BF33" i="32"/>
  <c r="BF32" i="32"/>
  <c r="BF31" i="32"/>
  <c r="BF30" i="32"/>
  <c r="BF29" i="32"/>
  <c r="BF28" i="32"/>
  <c r="BF27" i="32"/>
  <c r="BF26" i="32"/>
  <c r="BF25" i="32"/>
  <c r="BF24" i="32"/>
  <c r="BF23" i="32"/>
  <c r="BF22" i="32"/>
  <c r="BF21" i="32"/>
  <c r="BF20" i="32"/>
  <c r="BF19" i="32"/>
  <c r="BF18" i="32"/>
  <c r="BF17" i="32"/>
  <c r="BF16" i="32"/>
  <c r="BF15" i="32"/>
  <c r="BF14" i="32"/>
  <c r="BF13" i="32"/>
  <c r="BF12" i="32"/>
  <c r="BF11" i="32"/>
  <c r="BF10" i="32"/>
  <c r="BF9" i="32"/>
  <c r="BF8" i="32"/>
  <c r="BF7" i="32"/>
  <c r="BF6" i="32"/>
  <c r="BG41" i="32"/>
  <c r="BG40" i="32"/>
  <c r="BG39" i="32"/>
  <c r="BG38" i="32"/>
  <c r="BG37" i="32"/>
  <c r="BG36" i="32"/>
  <c r="BG35" i="32"/>
  <c r="BG34" i="32"/>
  <c r="BG33" i="32"/>
  <c r="BG32" i="32"/>
  <c r="BG31" i="32"/>
  <c r="BG30" i="32"/>
  <c r="BG29" i="32"/>
  <c r="BG28" i="32"/>
  <c r="BG27" i="32"/>
  <c r="BG26" i="32"/>
  <c r="BG25" i="32"/>
  <c r="BG24" i="32"/>
  <c r="BG23" i="32"/>
  <c r="BG22" i="32"/>
  <c r="BG21" i="32"/>
  <c r="BG20" i="32"/>
  <c r="BG19" i="32"/>
  <c r="BG18" i="32"/>
  <c r="BG17" i="32"/>
  <c r="BG16" i="32"/>
  <c r="BG15" i="32"/>
  <c r="BG14" i="32"/>
  <c r="BG13" i="32"/>
  <c r="BG12" i="32"/>
  <c r="BG11" i="32"/>
  <c r="BG10" i="32"/>
  <c r="BG9" i="32"/>
  <c r="BG8" i="32"/>
  <c r="BG7" i="32"/>
  <c r="BG6" i="32"/>
  <c r="BH41" i="32"/>
  <c r="BH40" i="32"/>
  <c r="BH39" i="32"/>
  <c r="BH38" i="32"/>
  <c r="BH37" i="32"/>
  <c r="BH36" i="32"/>
  <c r="BH35" i="32"/>
  <c r="BH34" i="32"/>
  <c r="BH33" i="32"/>
  <c r="BH32" i="32"/>
  <c r="BH31" i="32"/>
  <c r="BH30" i="32"/>
  <c r="BH29" i="32"/>
  <c r="BH28" i="32"/>
  <c r="BH27" i="32"/>
  <c r="BH26" i="32"/>
  <c r="BH25" i="32"/>
  <c r="BH24" i="32"/>
  <c r="BH23" i="32"/>
  <c r="BH22" i="32"/>
  <c r="BH21" i="32"/>
  <c r="BH20" i="32"/>
  <c r="BH19" i="32"/>
  <c r="BH18" i="32"/>
  <c r="BH17" i="32"/>
  <c r="BH16" i="32"/>
  <c r="BH15" i="32"/>
  <c r="BH14" i="32"/>
  <c r="BH13" i="32"/>
  <c r="BH12" i="32"/>
  <c r="BH11" i="32"/>
  <c r="BH10" i="32"/>
  <c r="BH9" i="32"/>
  <c r="BH8" i="32"/>
  <c r="BH7" i="32"/>
  <c r="BH6" i="32"/>
  <c r="BI41" i="32"/>
  <c r="BI40" i="32"/>
  <c r="BI39" i="32"/>
  <c r="BI38" i="32"/>
  <c r="BI37" i="32"/>
  <c r="BI36" i="32"/>
  <c r="BI35" i="32"/>
  <c r="BI34" i="32"/>
  <c r="BI33" i="32"/>
  <c r="BI32" i="32"/>
  <c r="BI31" i="32"/>
  <c r="BI30" i="32"/>
  <c r="BI29" i="32"/>
  <c r="BI28" i="32"/>
  <c r="BI27" i="32"/>
  <c r="BI26" i="32"/>
  <c r="BI25" i="32"/>
  <c r="BI24" i="32"/>
  <c r="BI23" i="32"/>
  <c r="BI22" i="32"/>
  <c r="BI21" i="32"/>
  <c r="BI20" i="32"/>
  <c r="BI19" i="32"/>
  <c r="BI18" i="32"/>
  <c r="BI17" i="32"/>
  <c r="BI16" i="32"/>
  <c r="BI15" i="32"/>
  <c r="BI14" i="32"/>
  <c r="BI13" i="32"/>
  <c r="BI12" i="32"/>
  <c r="BI11" i="32"/>
  <c r="BI10" i="32"/>
  <c r="BI9" i="32"/>
  <c r="BI8" i="32"/>
  <c r="BI7" i="32"/>
  <c r="BI6" i="32"/>
  <c r="BJ41" i="32"/>
  <c r="BJ40" i="32"/>
  <c r="BJ39" i="32"/>
  <c r="BJ38" i="32"/>
  <c r="BJ37" i="32"/>
  <c r="BJ36" i="32"/>
  <c r="BJ35" i="32"/>
  <c r="BJ34" i="32"/>
  <c r="BJ33" i="32"/>
  <c r="BJ32" i="32"/>
  <c r="BJ31" i="32"/>
  <c r="BJ30" i="32"/>
  <c r="BJ29" i="32"/>
  <c r="BJ28" i="32"/>
  <c r="BJ27" i="32"/>
  <c r="BJ26" i="32"/>
  <c r="BJ25" i="32"/>
  <c r="BJ24" i="32"/>
  <c r="BJ23" i="32"/>
  <c r="BJ22" i="32"/>
  <c r="BJ21" i="32"/>
  <c r="BJ20" i="32"/>
  <c r="BJ19" i="32"/>
  <c r="BJ18" i="32"/>
  <c r="BJ17" i="32"/>
  <c r="BJ16" i="32"/>
  <c r="BJ15" i="32"/>
  <c r="BJ14" i="32"/>
  <c r="BJ13" i="32"/>
  <c r="BJ12" i="32"/>
  <c r="BJ11" i="32"/>
  <c r="BJ10" i="32"/>
  <c r="BJ9" i="32"/>
  <c r="BJ8" i="32"/>
  <c r="BJ7" i="32"/>
  <c r="BJ6" i="32"/>
  <c r="BK41" i="32"/>
  <c r="BK40" i="32"/>
  <c r="BK39" i="32"/>
  <c r="BK38" i="32"/>
  <c r="BK37" i="32"/>
  <c r="BK36" i="32"/>
  <c r="BK35" i="32"/>
  <c r="BK34" i="32"/>
  <c r="BK33" i="32"/>
  <c r="BK32" i="32"/>
  <c r="BK31" i="32"/>
  <c r="BK30" i="32"/>
  <c r="BK29" i="32"/>
  <c r="BK28" i="32"/>
  <c r="BK27" i="32"/>
  <c r="BK26" i="32"/>
  <c r="BK25" i="32"/>
  <c r="BK24" i="32"/>
  <c r="BK23" i="32"/>
  <c r="BK22" i="32"/>
  <c r="BK21" i="32"/>
  <c r="BK20" i="32"/>
  <c r="BK19" i="32"/>
  <c r="BK18" i="32"/>
  <c r="BK17" i="32"/>
  <c r="BK16" i="32"/>
  <c r="BK15" i="32"/>
  <c r="BK14" i="32"/>
  <c r="BK13" i="32"/>
  <c r="BK12" i="32"/>
  <c r="BK11" i="32"/>
  <c r="BK10" i="32"/>
  <c r="BK9" i="32"/>
  <c r="BK8" i="32"/>
  <c r="BK7" i="32"/>
  <c r="BK6" i="32"/>
  <c r="BL41" i="32"/>
  <c r="BL40" i="32"/>
  <c r="BL39" i="32"/>
  <c r="BL38" i="32"/>
  <c r="BL37" i="32"/>
  <c r="BL36" i="32"/>
  <c r="BL35" i="32"/>
  <c r="BL34" i="32"/>
  <c r="BL33" i="32"/>
  <c r="BL32" i="32"/>
  <c r="BL31" i="32"/>
  <c r="BL30" i="32"/>
  <c r="BL29" i="32"/>
  <c r="BL28" i="32"/>
  <c r="BL27" i="32"/>
  <c r="BL26" i="32"/>
  <c r="BL25" i="32"/>
  <c r="BL24" i="32"/>
  <c r="BL23" i="32"/>
  <c r="BL22" i="32"/>
  <c r="BL21" i="32"/>
  <c r="BL20" i="32"/>
  <c r="BL19" i="32"/>
  <c r="BL18" i="32"/>
  <c r="BL17" i="32"/>
  <c r="BL16" i="32"/>
  <c r="BL15" i="32"/>
  <c r="BL14" i="32"/>
  <c r="BL13" i="32"/>
  <c r="BL12" i="32"/>
  <c r="BL11" i="32"/>
  <c r="BL10" i="32"/>
  <c r="BL9" i="32"/>
  <c r="BL8" i="32"/>
  <c r="BL7" i="32"/>
  <c r="BL6" i="32"/>
  <c r="BM41" i="32"/>
  <c r="BM40" i="32"/>
  <c r="BM39" i="32"/>
  <c r="BM38" i="32"/>
  <c r="BM37" i="32"/>
  <c r="BM36" i="32"/>
  <c r="BM35" i="32"/>
  <c r="BM34" i="32"/>
  <c r="BM33" i="32"/>
  <c r="BM32" i="32"/>
  <c r="BM31" i="32"/>
  <c r="BM30" i="32"/>
  <c r="BM29" i="32"/>
  <c r="BM28" i="32"/>
  <c r="BM27" i="32"/>
  <c r="BM26" i="32"/>
  <c r="BM25" i="32"/>
  <c r="BM24" i="32"/>
  <c r="BM23" i="32"/>
  <c r="BM22" i="32"/>
  <c r="BM21" i="32"/>
  <c r="BM20" i="32"/>
  <c r="BM19" i="32"/>
  <c r="BM18" i="32"/>
  <c r="BM17" i="32"/>
  <c r="BM16" i="32"/>
  <c r="BM15" i="32"/>
  <c r="BM14" i="32"/>
  <c r="BM13" i="32"/>
  <c r="BM12" i="32"/>
  <c r="BM11" i="32"/>
  <c r="BM10" i="32"/>
  <c r="BM9" i="32"/>
  <c r="BM8" i="32"/>
  <c r="BM7" i="32"/>
  <c r="BM6" i="32"/>
  <c r="BN41" i="32"/>
  <c r="BN40" i="32"/>
  <c r="BN39" i="32"/>
  <c r="BN38" i="32"/>
  <c r="BN37" i="32"/>
  <c r="BN36" i="32"/>
  <c r="BN35" i="32"/>
  <c r="BN34" i="32"/>
  <c r="BN33" i="32"/>
  <c r="BN32" i="32"/>
  <c r="BN31" i="32"/>
  <c r="BN30" i="32"/>
  <c r="BN29" i="32"/>
  <c r="BN28" i="32"/>
  <c r="BN27" i="32"/>
  <c r="BN26" i="32"/>
  <c r="BN25" i="32"/>
  <c r="BN24" i="32"/>
  <c r="BN23" i="32"/>
  <c r="BN22" i="32"/>
  <c r="BN21" i="32"/>
  <c r="BN20" i="32"/>
  <c r="BN19" i="32"/>
  <c r="BN18" i="32"/>
  <c r="BN17" i="32"/>
  <c r="BN16" i="32"/>
  <c r="BN15" i="32"/>
  <c r="BN14" i="32"/>
  <c r="BN13" i="32"/>
  <c r="BN12" i="32"/>
  <c r="BN11" i="32"/>
  <c r="BN10" i="32"/>
  <c r="BN9" i="32"/>
  <c r="BN8" i="32"/>
  <c r="BN7" i="32"/>
  <c r="BN6" i="32"/>
  <c r="BN5" i="32"/>
  <c r="C48" i="30"/>
  <c r="D46" i="32" s="1"/>
  <c r="D48" i="30"/>
  <c r="E46" i="32" s="1"/>
  <c r="E48" i="30"/>
  <c r="F46" i="32" s="1"/>
  <c r="F48" i="30"/>
  <c r="G46" i="32" s="1"/>
  <c r="G48" i="30"/>
  <c r="H46" i="32" s="1"/>
  <c r="H48" i="30"/>
  <c r="I46" i="32" s="1"/>
  <c r="I48" i="30"/>
  <c r="J46" i="32" s="1"/>
  <c r="J48" i="30"/>
  <c r="K46" i="32" s="1"/>
  <c r="K48" i="30"/>
  <c r="L46" i="32" s="1"/>
  <c r="L48" i="30"/>
  <c r="M46" i="32" s="1"/>
  <c r="M48" i="30"/>
  <c r="N46" i="32" s="1"/>
  <c r="N48" i="30"/>
  <c r="O46" i="32" s="1"/>
  <c r="O48" i="30"/>
  <c r="P46" i="32" s="1"/>
  <c r="P48" i="30"/>
  <c r="Q46" i="32" s="1"/>
  <c r="Q48" i="30"/>
  <c r="R46" i="32" s="1"/>
  <c r="R48" i="30"/>
  <c r="S46" i="32" s="1"/>
  <c r="S48" i="30"/>
  <c r="T46" i="32" s="1"/>
  <c r="T48" i="30"/>
  <c r="U46" i="32" s="1"/>
  <c r="U48" i="30"/>
  <c r="V46" i="32" s="1"/>
  <c r="V48" i="30"/>
  <c r="W46" i="32" s="1"/>
  <c r="W48" i="30"/>
  <c r="X46" i="32" s="1"/>
  <c r="X48" i="30"/>
  <c r="Y46" i="32" s="1"/>
  <c r="Y48" i="30"/>
  <c r="Z46" i="32" s="1"/>
  <c r="Z48" i="30"/>
  <c r="AA46" i="32" s="1"/>
  <c r="AA48" i="30"/>
  <c r="AB46" i="32" s="1"/>
  <c r="AB48" i="30"/>
  <c r="AC46" i="32" s="1"/>
  <c r="AC48" i="30"/>
  <c r="AD46" i="32" s="1"/>
  <c r="AD48" i="30"/>
  <c r="AE46" i="32" s="1"/>
  <c r="AE48" i="30"/>
  <c r="AF46" i="32" s="1"/>
  <c r="AF48" i="30"/>
  <c r="AG46" i="32" s="1"/>
  <c r="AG48" i="30"/>
  <c r="AH46" i="32" s="1"/>
  <c r="AH48" i="30"/>
  <c r="AI46" i="32" s="1"/>
  <c r="AI48" i="30"/>
  <c r="AJ46" i="32" s="1"/>
  <c r="AJ48" i="30"/>
  <c r="AK46" i="32" s="1"/>
  <c r="AK48" i="30"/>
  <c r="AL46" i="32" s="1"/>
  <c r="AL48" i="30"/>
  <c r="AM46" i="32" s="1"/>
  <c r="AM48" i="30"/>
  <c r="AN46" i="32" s="1"/>
  <c r="AN48" i="30"/>
  <c r="AO46" i="32" s="1"/>
  <c r="AO48" i="30"/>
  <c r="AP46" i="32" s="1"/>
  <c r="AP48" i="30"/>
  <c r="AQ46" i="32" s="1"/>
  <c r="AQ48" i="30"/>
  <c r="AR46" i="32" s="1"/>
  <c r="AR48" i="30"/>
  <c r="AS46" i="32" s="1"/>
  <c r="AS48" i="30"/>
  <c r="AT46" i="32" s="1"/>
  <c r="AT48" i="30"/>
  <c r="AU46" i="32" s="1"/>
  <c r="AU48" i="30"/>
  <c r="AV46" i="32" s="1"/>
  <c r="AV48" i="30"/>
  <c r="AW46" i="32" s="1"/>
  <c r="AW48" i="30"/>
  <c r="AX46" i="32" s="1"/>
  <c r="AX48" i="30"/>
  <c r="AY46" i="32" s="1"/>
  <c r="AY48" i="30"/>
  <c r="AZ46" i="32" s="1"/>
  <c r="AZ48" i="30"/>
  <c r="BA46" i="32" s="1"/>
  <c r="BA48" i="30"/>
  <c r="BB46" i="32" s="1"/>
  <c r="BB48" i="30"/>
  <c r="BC46" i="32" s="1"/>
  <c r="BC48" i="30"/>
  <c r="BD46" i="32" s="1"/>
  <c r="BD48" i="30"/>
  <c r="BE46" i="32" s="1"/>
  <c r="BE48" i="30"/>
  <c r="BF46" i="32" s="1"/>
  <c r="BF48" i="30"/>
  <c r="BG46" i="32" s="1"/>
  <c r="BG48" i="30"/>
  <c r="BH46" i="32" s="1"/>
  <c r="BH48" i="30"/>
  <c r="BI46" i="32" s="1"/>
  <c r="BI48" i="30"/>
  <c r="BJ46" i="32" s="1"/>
  <c r="BJ48" i="30"/>
  <c r="BK46" i="32" s="1"/>
  <c r="BK48" i="30"/>
  <c r="BL46" i="32" s="1"/>
  <c r="BL48" i="30"/>
  <c r="BM46" i="32" s="1"/>
  <c r="BR43" i="28"/>
  <c r="BW43" i="28" s="1"/>
  <c r="BR42" i="28"/>
  <c r="BW42" i="28" s="1"/>
  <c r="BR41" i="28"/>
  <c r="BW41" i="28" s="1"/>
  <c r="BR40" i="28"/>
  <c r="BW40" i="28" s="1"/>
  <c r="BR39" i="28"/>
  <c r="BW39" i="28" s="1"/>
  <c r="BR38" i="28"/>
  <c r="BW38" i="28" s="1"/>
  <c r="BR37" i="28"/>
  <c r="BW37" i="28" s="1"/>
  <c r="BR36" i="28"/>
  <c r="BW36" i="28" s="1"/>
  <c r="BR35" i="28"/>
  <c r="BW35" i="28" s="1"/>
  <c r="BR34" i="28"/>
  <c r="BW34" i="28" s="1"/>
  <c r="BR33" i="28"/>
  <c r="BW33" i="28" s="1"/>
  <c r="BR32" i="28"/>
  <c r="BW32" i="28" s="1"/>
  <c r="BR31" i="28"/>
  <c r="BW31" i="28" s="1"/>
  <c r="BR30" i="28"/>
  <c r="BW30" i="28" s="1"/>
  <c r="BR29" i="28"/>
  <c r="BW29" i="28" s="1"/>
  <c r="BR28" i="28"/>
  <c r="BW28" i="28" s="1"/>
  <c r="BR27" i="28"/>
  <c r="BW27" i="28" s="1"/>
  <c r="BR26" i="28"/>
  <c r="BW26" i="28" s="1"/>
  <c r="BR25" i="28"/>
  <c r="BW25" i="28" s="1"/>
  <c r="BR24" i="28"/>
  <c r="BW24" i="28" s="1"/>
  <c r="BR23" i="28"/>
  <c r="BW23" i="28" s="1"/>
  <c r="BR22" i="28"/>
  <c r="BW22" i="28" s="1"/>
  <c r="BR21" i="28"/>
  <c r="BW21" i="28" s="1"/>
  <c r="BR20" i="28"/>
  <c r="BW20" i="28" s="1"/>
  <c r="BR19" i="28"/>
  <c r="BW19" i="28" s="1"/>
  <c r="BR18" i="28"/>
  <c r="BW18" i="28" s="1"/>
  <c r="BR17" i="28"/>
  <c r="BW17" i="28" s="1"/>
  <c r="BR16" i="28"/>
  <c r="BW16" i="28" s="1"/>
  <c r="BR15" i="28"/>
  <c r="BW15" i="28" s="1"/>
  <c r="BR14" i="28"/>
  <c r="BW14" i="28" s="1"/>
  <c r="BR13" i="28"/>
  <c r="BW13" i="28" s="1"/>
  <c r="BR12" i="28"/>
  <c r="BW12" i="28" s="1"/>
  <c r="BR11" i="28"/>
  <c r="BW11" i="28" s="1"/>
  <c r="BR10" i="28"/>
  <c r="BW10" i="28" s="1"/>
  <c r="BR9" i="28"/>
  <c r="BW9" i="28" s="1"/>
  <c r="BR8" i="28"/>
  <c r="BW8" i="28" s="1"/>
  <c r="BR7" i="28"/>
  <c r="BW7" i="28" s="1"/>
  <c r="BR6" i="28"/>
  <c r="BW6" i="28" s="1"/>
  <c r="BQ43" i="28"/>
  <c r="BV43" i="28" s="1"/>
  <c r="BQ42" i="28"/>
  <c r="BV42" i="28" s="1"/>
  <c r="BQ41" i="28"/>
  <c r="BV41" i="28" s="1"/>
  <c r="BQ40" i="28"/>
  <c r="BV40" i="28" s="1"/>
  <c r="BQ39" i="28"/>
  <c r="BV39" i="28" s="1"/>
  <c r="BQ38" i="28"/>
  <c r="BV38" i="28" s="1"/>
  <c r="BQ37" i="28"/>
  <c r="BV37" i="28" s="1"/>
  <c r="BQ36" i="28"/>
  <c r="BV36" i="28" s="1"/>
  <c r="BQ35" i="28"/>
  <c r="BV35" i="28" s="1"/>
  <c r="BQ34" i="28"/>
  <c r="BV34" i="28" s="1"/>
  <c r="BQ33" i="28"/>
  <c r="BV33" i="28" s="1"/>
  <c r="BQ32" i="28"/>
  <c r="BV32" i="28" s="1"/>
  <c r="BQ31" i="28"/>
  <c r="BV31" i="28" s="1"/>
  <c r="BQ30" i="28"/>
  <c r="BV30" i="28" s="1"/>
  <c r="BQ29" i="28"/>
  <c r="BV29" i="28" s="1"/>
  <c r="BQ28" i="28"/>
  <c r="BV28" i="28" s="1"/>
  <c r="BQ27" i="28"/>
  <c r="BV27" i="28" s="1"/>
  <c r="BQ26" i="28"/>
  <c r="BV26" i="28" s="1"/>
  <c r="BQ25" i="28"/>
  <c r="BV25" i="28" s="1"/>
  <c r="BQ24" i="28"/>
  <c r="BV24" i="28" s="1"/>
  <c r="BQ23" i="28"/>
  <c r="BV23" i="28" s="1"/>
  <c r="BQ22" i="28"/>
  <c r="BV22" i="28" s="1"/>
  <c r="BQ21" i="28"/>
  <c r="BV21" i="28" s="1"/>
  <c r="BQ20" i="28"/>
  <c r="BV20" i="28" s="1"/>
  <c r="BQ19" i="28"/>
  <c r="BV19" i="28" s="1"/>
  <c r="BQ18" i="28"/>
  <c r="BV18" i="28" s="1"/>
  <c r="BQ17" i="28"/>
  <c r="BV17" i="28" s="1"/>
  <c r="BQ16" i="28"/>
  <c r="BV16" i="28" s="1"/>
  <c r="BQ15" i="28"/>
  <c r="BV15" i="28" s="1"/>
  <c r="BQ14" i="28"/>
  <c r="BV14" i="28" s="1"/>
  <c r="BQ13" i="28"/>
  <c r="BV13" i="28" s="1"/>
  <c r="BQ12" i="28"/>
  <c r="BV12" i="28" s="1"/>
  <c r="BQ11" i="28"/>
  <c r="BV11" i="28" s="1"/>
  <c r="BQ10" i="28"/>
  <c r="BV10" i="28" s="1"/>
  <c r="BQ9" i="28"/>
  <c r="BV9" i="28" s="1"/>
  <c r="BQ8" i="28"/>
  <c r="BV8" i="28" s="1"/>
  <c r="BQ7" i="28"/>
  <c r="BV7" i="28" s="1"/>
  <c r="BQ6" i="28"/>
  <c r="BV6" i="28" s="1"/>
  <c r="BP43" i="28"/>
  <c r="BU43" i="28" s="1"/>
  <c r="BP42" i="28"/>
  <c r="BU42" i="28" s="1"/>
  <c r="BP41" i="28"/>
  <c r="BU41" i="28" s="1"/>
  <c r="BP40" i="28"/>
  <c r="BU40" i="28" s="1"/>
  <c r="BP39" i="28"/>
  <c r="BU39" i="28" s="1"/>
  <c r="BP38" i="28"/>
  <c r="BU38" i="28" s="1"/>
  <c r="BP37" i="28"/>
  <c r="BU37" i="28" s="1"/>
  <c r="BP36" i="28"/>
  <c r="BU36" i="28" s="1"/>
  <c r="BP35" i="28"/>
  <c r="BU35" i="28" s="1"/>
  <c r="BP34" i="28"/>
  <c r="BU34" i="28" s="1"/>
  <c r="BP33" i="28"/>
  <c r="BU33" i="28" s="1"/>
  <c r="BP32" i="28"/>
  <c r="BU32" i="28" s="1"/>
  <c r="BP31" i="28"/>
  <c r="BU31" i="28" s="1"/>
  <c r="BP30" i="28"/>
  <c r="BU30" i="28" s="1"/>
  <c r="BP29" i="28"/>
  <c r="BU29" i="28" s="1"/>
  <c r="BP28" i="28"/>
  <c r="BU28" i="28" s="1"/>
  <c r="BP27" i="28"/>
  <c r="BU27" i="28" s="1"/>
  <c r="BP26" i="28"/>
  <c r="BU26" i="28" s="1"/>
  <c r="BP25" i="28"/>
  <c r="BU25" i="28" s="1"/>
  <c r="BP24" i="28"/>
  <c r="BU24" i="28" s="1"/>
  <c r="BP23" i="28"/>
  <c r="BU23" i="28" s="1"/>
  <c r="BP22" i="28"/>
  <c r="BU22" i="28" s="1"/>
  <c r="BP21" i="28"/>
  <c r="BU21" i="28" s="1"/>
  <c r="BP20" i="28"/>
  <c r="BU20" i="28" s="1"/>
  <c r="BP19" i="28"/>
  <c r="BU19" i="28" s="1"/>
  <c r="BP18" i="28"/>
  <c r="BU18" i="28" s="1"/>
  <c r="BP17" i="28"/>
  <c r="BU17" i="28" s="1"/>
  <c r="BP16" i="28"/>
  <c r="BU16" i="28" s="1"/>
  <c r="BP15" i="28"/>
  <c r="BU15" i="28" s="1"/>
  <c r="BP14" i="28"/>
  <c r="BU14" i="28" s="1"/>
  <c r="BP13" i="28"/>
  <c r="BU13" i="28" s="1"/>
  <c r="BP12" i="28"/>
  <c r="BU12" i="28" s="1"/>
  <c r="BP11" i="28"/>
  <c r="BU11" i="28" s="1"/>
  <c r="BP10" i="28"/>
  <c r="BU10" i="28" s="1"/>
  <c r="BP9" i="28"/>
  <c r="BU9" i="28" s="1"/>
  <c r="BP8" i="28"/>
  <c r="BU8" i="28" s="1"/>
  <c r="BP7" i="28"/>
  <c r="BU7" i="28" s="1"/>
  <c r="BP6" i="28"/>
  <c r="BU6" i="28" s="1"/>
  <c r="BW58" i="28" l="1"/>
  <c r="BX9" i="63"/>
  <c r="AF12" i="35"/>
  <c r="AF11" i="35"/>
  <c r="AF10" i="35"/>
  <c r="AF9" i="35"/>
  <c r="BX8" i="63"/>
  <c r="BX7" i="63"/>
  <c r="BX6" i="63"/>
  <c r="BW9" i="63"/>
  <c r="BW8" i="63"/>
  <c r="BW7" i="63"/>
  <c r="BW6" i="63"/>
  <c r="BR9" i="63"/>
  <c r="BR8" i="63"/>
  <c r="BR7" i="63"/>
  <c r="BR6" i="63"/>
  <c r="BQ9" i="63"/>
  <c r="BQ8" i="63"/>
  <c r="BQ7" i="63"/>
  <c r="BQ6" i="63"/>
  <c r="BM5" i="32"/>
  <c r="BL57" i="30"/>
  <c r="BL56" i="30"/>
  <c r="BL55" i="30"/>
  <c r="BM53" i="32" s="1"/>
  <c r="BL54" i="30"/>
  <c r="BM52" i="32" s="1"/>
  <c r="BL53" i="30"/>
  <c r="BM51" i="32" s="1"/>
  <c r="BL52" i="30"/>
  <c r="BM50" i="32" s="1"/>
  <c r="BL51" i="30"/>
  <c r="BM49" i="32" s="1"/>
  <c r="BL50" i="30"/>
  <c r="BM48" i="32" s="1"/>
  <c r="BL49" i="30"/>
  <c r="BM47" i="32" s="1"/>
  <c r="BM58" i="31"/>
  <c r="BM57" i="31"/>
  <c r="BM41" i="31"/>
  <c r="BM40" i="31"/>
  <c r="BM39" i="31"/>
  <c r="BM38" i="31"/>
  <c r="BM37" i="31"/>
  <c r="BM36" i="31"/>
  <c r="BM35" i="31"/>
  <c r="BM34" i="31"/>
  <c r="BM33" i="31"/>
  <c r="BM32" i="31"/>
  <c r="BM31" i="31"/>
  <c r="BM30" i="31"/>
  <c r="BM29" i="31"/>
  <c r="BM28" i="31"/>
  <c r="BM27" i="31"/>
  <c r="BM26" i="31"/>
  <c r="BM25" i="31"/>
  <c r="BM24" i="31"/>
  <c r="BM23" i="31"/>
  <c r="BM22" i="31"/>
  <c r="BM51" i="31" s="1"/>
  <c r="BM21" i="31"/>
  <c r="BM20" i="31"/>
  <c r="BM50" i="31" s="1"/>
  <c r="BM19" i="31"/>
  <c r="BM49" i="31" s="1"/>
  <c r="BM18" i="31"/>
  <c r="BM17" i="31"/>
  <c r="BM16" i="31"/>
  <c r="BM15" i="31"/>
  <c r="BM14" i="31"/>
  <c r="BM13" i="31"/>
  <c r="BM12" i="31"/>
  <c r="BM11" i="31"/>
  <c r="BM10" i="31"/>
  <c r="BM9" i="31"/>
  <c r="BM8" i="31"/>
  <c r="BM7" i="31"/>
  <c r="BM6" i="31"/>
  <c r="BM47" i="31" s="1"/>
  <c r="BM5" i="31"/>
  <c r="BM46" i="31" s="1"/>
  <c r="G16" i="35"/>
  <c r="AE11" i="35"/>
  <c r="BL22" i="31"/>
  <c r="CD48" i="61"/>
  <c r="BK57" i="61" l="1"/>
  <c r="BM57" i="61"/>
  <c r="BG57" i="61"/>
  <c r="BI57" i="61"/>
  <c r="BA57" i="61"/>
  <c r="BE57" i="61"/>
  <c r="BC57" i="61"/>
  <c r="BN57" i="61"/>
  <c r="AZ57" i="61"/>
  <c r="BJ57" i="61"/>
  <c r="BD57" i="61"/>
  <c r="BH57" i="61"/>
  <c r="BB57" i="61"/>
  <c r="BL57" i="61"/>
  <c r="BF57" i="61"/>
  <c r="AX48" i="61"/>
  <c r="AH48" i="61"/>
  <c r="AX6" i="61"/>
  <c r="AH6" i="61"/>
  <c r="AX43" i="61" l="1"/>
  <c r="AH43" i="61"/>
  <c r="AG43" i="61"/>
  <c r="R57" i="61"/>
  <c r="C22" i="35" l="1"/>
  <c r="AD9" i="35"/>
  <c r="AE12" i="35"/>
  <c r="AE10" i="35"/>
  <c r="AE9" i="35"/>
  <c r="K16" i="35"/>
  <c r="C28" i="35"/>
  <c r="C23" i="35"/>
  <c r="BL41" i="31"/>
  <c r="BL58" i="31"/>
  <c r="BL57" i="31"/>
  <c r="BK57" i="31"/>
  <c r="BL5" i="31"/>
  <c r="BL46" i="31" s="1"/>
  <c r="BH41" i="31"/>
  <c r="BI41" i="31"/>
  <c r="BJ41" i="31"/>
  <c r="BK41" i="31"/>
  <c r="BH6" i="31"/>
  <c r="BH47" i="31" s="1"/>
  <c r="BI6" i="31"/>
  <c r="BI47" i="31" s="1"/>
  <c r="BJ6" i="31"/>
  <c r="BJ47" i="31" s="1"/>
  <c r="BK6" i="31"/>
  <c r="BK47" i="31" s="1"/>
  <c r="BL6" i="31"/>
  <c r="BL47" i="31" s="1"/>
  <c r="BH7" i="31"/>
  <c r="BI7" i="31"/>
  <c r="BJ7" i="31"/>
  <c r="BK7" i="31"/>
  <c r="BL7" i="31"/>
  <c r="BH8" i="31"/>
  <c r="BI8" i="31"/>
  <c r="BJ8" i="31"/>
  <c r="BK8" i="31"/>
  <c r="BL8" i="31"/>
  <c r="BH9" i="31"/>
  <c r="BI9" i="31"/>
  <c r="BJ9" i="31"/>
  <c r="BK9" i="31"/>
  <c r="BL9" i="31"/>
  <c r="BH10" i="31"/>
  <c r="BI10" i="31"/>
  <c r="BJ10" i="31"/>
  <c r="BK10" i="31"/>
  <c r="BL10" i="31"/>
  <c r="BH11" i="31"/>
  <c r="BI11" i="31"/>
  <c r="BJ11" i="31"/>
  <c r="BK11" i="31"/>
  <c r="BL11" i="31"/>
  <c r="BH12" i="31"/>
  <c r="BI12" i="31"/>
  <c r="BJ12" i="31"/>
  <c r="BK12" i="31"/>
  <c r="BL12" i="31"/>
  <c r="BH13" i="31"/>
  <c r="BI13" i="31"/>
  <c r="BJ13" i="31"/>
  <c r="BK13" i="31"/>
  <c r="BL13" i="31"/>
  <c r="BH14" i="31"/>
  <c r="BI14" i="31"/>
  <c r="BJ14" i="31"/>
  <c r="BK14" i="31"/>
  <c r="BL14" i="31"/>
  <c r="BH15" i="31"/>
  <c r="BI15" i="31"/>
  <c r="BJ15" i="31"/>
  <c r="BK15" i="31"/>
  <c r="BL15" i="31"/>
  <c r="BH16" i="31"/>
  <c r="BI16" i="31"/>
  <c r="BJ16" i="31"/>
  <c r="BK16" i="31"/>
  <c r="BL16" i="31"/>
  <c r="BH17" i="31"/>
  <c r="BI17" i="31"/>
  <c r="BJ17" i="31"/>
  <c r="BK17" i="31"/>
  <c r="BL17" i="31"/>
  <c r="BH18" i="31"/>
  <c r="BI18" i="31"/>
  <c r="BJ18" i="31"/>
  <c r="BK18" i="31"/>
  <c r="BL18" i="31"/>
  <c r="BH19" i="31"/>
  <c r="BI19" i="31"/>
  <c r="BI49" i="31" s="1"/>
  <c r="BJ19" i="31"/>
  <c r="BJ49" i="31" s="1"/>
  <c r="BK19" i="31"/>
  <c r="BK49" i="31" s="1"/>
  <c r="BL19" i="31"/>
  <c r="BL49" i="31" s="1"/>
  <c r="BH20" i="31"/>
  <c r="BI20" i="31"/>
  <c r="BJ20" i="31"/>
  <c r="BK20" i="31"/>
  <c r="BL20" i="31"/>
  <c r="BL50" i="31" s="1"/>
  <c r="BH21" i="31"/>
  <c r="BI21" i="31"/>
  <c r="BJ21" i="31"/>
  <c r="BK21" i="31"/>
  <c r="BL21" i="31"/>
  <c r="BH22" i="31"/>
  <c r="BI22" i="31"/>
  <c r="BJ22" i="31"/>
  <c r="BK22" i="31"/>
  <c r="BL51" i="31"/>
  <c r="BH23" i="31"/>
  <c r="BI23" i="31"/>
  <c r="BJ23" i="31"/>
  <c r="BK23" i="31"/>
  <c r="BL23" i="31"/>
  <c r="BH24" i="31"/>
  <c r="BI24" i="31"/>
  <c r="BJ24" i="31"/>
  <c r="BK24" i="31"/>
  <c r="BL24" i="31"/>
  <c r="BH25" i="31"/>
  <c r="BI25" i="31"/>
  <c r="BJ25" i="31"/>
  <c r="BK25" i="31"/>
  <c r="BL25" i="31"/>
  <c r="BH26" i="31"/>
  <c r="BI26" i="31"/>
  <c r="BJ26" i="31"/>
  <c r="BK26" i="31"/>
  <c r="BL26" i="31"/>
  <c r="BH27" i="31"/>
  <c r="BI27" i="31"/>
  <c r="BJ27" i="31"/>
  <c r="BK27" i="31"/>
  <c r="BL27" i="31"/>
  <c r="BH28" i="31"/>
  <c r="BI28" i="31"/>
  <c r="BJ28" i="31"/>
  <c r="BK28" i="31"/>
  <c r="BL28" i="31"/>
  <c r="BH29" i="31"/>
  <c r="BI29" i="31"/>
  <c r="BJ29" i="31"/>
  <c r="BK29" i="31"/>
  <c r="BL29" i="31"/>
  <c r="BH30" i="31"/>
  <c r="BI30" i="31"/>
  <c r="BJ30" i="31"/>
  <c r="BK30" i="31"/>
  <c r="BL30" i="31"/>
  <c r="BH31" i="31"/>
  <c r="BI31" i="31"/>
  <c r="BJ31" i="31"/>
  <c r="BK31" i="31"/>
  <c r="BL31" i="31"/>
  <c r="BH32" i="31"/>
  <c r="BI32" i="31"/>
  <c r="BJ32" i="31"/>
  <c r="BK32" i="31"/>
  <c r="BL32" i="31"/>
  <c r="BH33" i="31"/>
  <c r="BI33" i="31"/>
  <c r="BJ33" i="31"/>
  <c r="BK33" i="31"/>
  <c r="BL33" i="31"/>
  <c r="BH34" i="31"/>
  <c r="BI34" i="31"/>
  <c r="BJ34" i="31"/>
  <c r="BK34" i="31"/>
  <c r="BL34" i="31"/>
  <c r="BH35" i="31"/>
  <c r="BI35" i="31"/>
  <c r="BJ35" i="31"/>
  <c r="BK35" i="31"/>
  <c r="BL35" i="31"/>
  <c r="BH36" i="31"/>
  <c r="BI36" i="31"/>
  <c r="BJ36" i="31"/>
  <c r="BK36" i="31"/>
  <c r="BL36" i="31"/>
  <c r="BH37" i="31"/>
  <c r="BI37" i="31"/>
  <c r="BJ37" i="31"/>
  <c r="BK37" i="31"/>
  <c r="BL37" i="31"/>
  <c r="BH38" i="31"/>
  <c r="BI38" i="31"/>
  <c r="BJ38" i="31"/>
  <c r="BK38" i="31"/>
  <c r="BL38" i="31"/>
  <c r="BH39" i="31"/>
  <c r="BI39" i="31"/>
  <c r="BJ39" i="31"/>
  <c r="BK39" i="31"/>
  <c r="BL39" i="31"/>
  <c r="BH40" i="31"/>
  <c r="BI40" i="31"/>
  <c r="BJ40" i="31"/>
  <c r="BK40" i="31"/>
  <c r="BL40" i="31"/>
  <c r="BJ5" i="31"/>
  <c r="BJ46" i="31" s="1"/>
  <c r="BK5" i="31"/>
  <c r="BK46" i="31" s="1"/>
  <c r="BI5" i="31"/>
  <c r="BI46" i="31" s="1"/>
  <c r="K7" i="35" l="1"/>
  <c r="BL5" i="32"/>
  <c r="L57" i="30" l="1"/>
  <c r="N57" i="30"/>
  <c r="O57" i="30"/>
  <c r="Q57" i="30"/>
  <c r="R57" i="30"/>
  <c r="S57" i="30"/>
  <c r="AD57" i="30"/>
  <c r="AE57" i="30"/>
  <c r="AG57" i="30"/>
  <c r="AH57" i="30"/>
  <c r="AI57" i="30"/>
  <c r="AT57" i="30"/>
  <c r="AU57" i="30"/>
  <c r="AW57" i="30"/>
  <c r="AX57" i="30"/>
  <c r="AY57" i="30"/>
  <c r="BK56" i="30"/>
  <c r="BK55" i="30"/>
  <c r="BL53" i="32" s="1"/>
  <c r="BK54" i="30"/>
  <c r="BL52" i="32" s="1"/>
  <c r="BK53" i="30"/>
  <c r="BL51" i="32" s="1"/>
  <c r="BK52" i="30"/>
  <c r="BL50" i="32" s="1"/>
  <c r="BK51" i="30"/>
  <c r="BL49" i="32" s="1"/>
  <c r="BK50" i="30"/>
  <c r="BL48" i="32" s="1"/>
  <c r="BK49" i="30"/>
  <c r="BL47" i="32" s="1"/>
  <c r="D57" i="30"/>
  <c r="E57" i="30"/>
  <c r="F57" i="30"/>
  <c r="G57" i="30"/>
  <c r="H57" i="30"/>
  <c r="I57" i="30"/>
  <c r="J57" i="30"/>
  <c r="K57" i="30"/>
  <c r="M57" i="30"/>
  <c r="P57" i="30"/>
  <c r="T57" i="30"/>
  <c r="U57" i="30"/>
  <c r="V57" i="30"/>
  <c r="W57" i="30"/>
  <c r="X57" i="30"/>
  <c r="Y57" i="30"/>
  <c r="Z57" i="30"/>
  <c r="AA57" i="30"/>
  <c r="AB57" i="30"/>
  <c r="AC57" i="30"/>
  <c r="AF57" i="30"/>
  <c r="AJ57" i="30"/>
  <c r="AK57" i="30"/>
  <c r="AL57" i="30"/>
  <c r="AM57" i="30"/>
  <c r="AN57" i="30"/>
  <c r="AO57" i="30"/>
  <c r="AP57" i="30"/>
  <c r="AQ57" i="30"/>
  <c r="AR57" i="30"/>
  <c r="AS57" i="30"/>
  <c r="AV57" i="30"/>
  <c r="AZ57" i="30"/>
  <c r="BA57" i="30"/>
  <c r="BB57" i="30"/>
  <c r="BC57" i="30"/>
  <c r="BD57" i="30"/>
  <c r="BE57" i="30"/>
  <c r="BF57" i="30"/>
  <c r="BG57" i="30"/>
  <c r="BH57" i="30"/>
  <c r="BI57" i="30"/>
  <c r="BJ57" i="30"/>
  <c r="BK57" i="30" l="1"/>
  <c r="D57" i="61"/>
  <c r="E57" i="61"/>
  <c r="F57" i="61"/>
  <c r="G57" i="61"/>
  <c r="H57" i="61"/>
  <c r="I57" i="61"/>
  <c r="J57" i="61"/>
  <c r="K57" i="61"/>
  <c r="L57" i="61"/>
  <c r="M57" i="61"/>
  <c r="N57" i="61"/>
  <c r="O57" i="61"/>
  <c r="P57" i="61"/>
  <c r="Q57" i="61"/>
  <c r="D28" i="35" l="1"/>
  <c r="P9" i="35"/>
  <c r="Q9" i="35"/>
  <c r="R9" i="35"/>
  <c r="S9" i="35"/>
  <c r="T9" i="35"/>
  <c r="U9" i="35"/>
  <c r="V9" i="35"/>
  <c r="W9" i="35"/>
  <c r="X9" i="35"/>
  <c r="Y9" i="35"/>
  <c r="Z9" i="35"/>
  <c r="AA9" i="35"/>
  <c r="AB9" i="35"/>
  <c r="AC9" i="35"/>
  <c r="P10" i="35"/>
  <c r="Q10" i="35"/>
  <c r="R10" i="35"/>
  <c r="S10" i="35"/>
  <c r="T10" i="35"/>
  <c r="U10" i="35"/>
  <c r="V10" i="35"/>
  <c r="W10" i="35"/>
  <c r="X10" i="35"/>
  <c r="Y10" i="35"/>
  <c r="Z10" i="35"/>
  <c r="AA10" i="35"/>
  <c r="AB10" i="35"/>
  <c r="AC10" i="35"/>
  <c r="AD10" i="35"/>
  <c r="P11" i="35"/>
  <c r="Q11" i="35"/>
  <c r="R11" i="35"/>
  <c r="S11" i="35"/>
  <c r="T11" i="35"/>
  <c r="U11" i="35"/>
  <c r="V11" i="35"/>
  <c r="W11" i="35"/>
  <c r="X11" i="35"/>
  <c r="Y11" i="35"/>
  <c r="Z11" i="35"/>
  <c r="AA11" i="35"/>
  <c r="AB11" i="35"/>
  <c r="AC11" i="35"/>
  <c r="AD11" i="35"/>
  <c r="P12" i="35"/>
  <c r="Q12" i="35"/>
  <c r="R12" i="35"/>
  <c r="S12" i="35"/>
  <c r="T12" i="35"/>
  <c r="U12" i="35"/>
  <c r="V12" i="35"/>
  <c r="W12" i="35"/>
  <c r="X12" i="35"/>
  <c r="Y12" i="35"/>
  <c r="Z12" i="35"/>
  <c r="AA12" i="35"/>
  <c r="AB12" i="35"/>
  <c r="AC12" i="35"/>
  <c r="AD12" i="35"/>
  <c r="O10" i="35"/>
  <c r="O11" i="35"/>
  <c r="O12" i="35"/>
  <c r="O9" i="35"/>
  <c r="AG48" i="61"/>
  <c r="AG49" i="61"/>
  <c r="AG54" i="61"/>
  <c r="CC48" i="61"/>
  <c r="AW48" i="61" s="1"/>
  <c r="CC49" i="61"/>
  <c r="AW49" i="61" s="1"/>
  <c r="CC50" i="61"/>
  <c r="AW50" i="61" s="1"/>
  <c r="CC51" i="61"/>
  <c r="AW51" i="61" s="1"/>
  <c r="CC52" i="61"/>
  <c r="AW52" i="61" s="1"/>
  <c r="CC53" i="61"/>
  <c r="AW53" i="61" s="1"/>
  <c r="CC54" i="61"/>
  <c r="CC55" i="61"/>
  <c r="AW55" i="61" s="1"/>
  <c r="CC56" i="61"/>
  <c r="CC57" i="61"/>
  <c r="AW57" i="61" s="1"/>
  <c r="BQ56" i="61"/>
  <c r="BR56" i="61"/>
  <c r="BS56" i="61"/>
  <c r="BT56" i="61"/>
  <c r="BU56" i="61"/>
  <c r="BV56" i="61"/>
  <c r="BW56" i="61"/>
  <c r="BX56" i="61"/>
  <c r="BY56" i="61"/>
  <c r="BZ56" i="61"/>
  <c r="CA56" i="61"/>
  <c r="CB56" i="61"/>
  <c r="CD56" i="61"/>
  <c r="BP56" i="61"/>
  <c r="AG57" i="61" l="1"/>
  <c r="AG55" i="61"/>
  <c r="AW54" i="61"/>
  <c r="AG53" i="61"/>
  <c r="AG52" i="61"/>
  <c r="AG51" i="61"/>
  <c r="AG50" i="61"/>
  <c r="AW7" i="61"/>
  <c r="AW8" i="61"/>
  <c r="AW9" i="61"/>
  <c r="AW10" i="61"/>
  <c r="AW11" i="61"/>
  <c r="AW12" i="61"/>
  <c r="AW13" i="61"/>
  <c r="AW14" i="61"/>
  <c r="AW15" i="61"/>
  <c r="AW16" i="61"/>
  <c r="AW17" i="61"/>
  <c r="AW18" i="61"/>
  <c r="AW19" i="61"/>
  <c r="AW20" i="61"/>
  <c r="AW21" i="61"/>
  <c r="AW22" i="61"/>
  <c r="AW23" i="61"/>
  <c r="AW24" i="61"/>
  <c r="AW25" i="61"/>
  <c r="AW26" i="61"/>
  <c r="AW27" i="61"/>
  <c r="AW28" i="61"/>
  <c r="AW29" i="61"/>
  <c r="AW30" i="61"/>
  <c r="AW31" i="61"/>
  <c r="AW32" i="61"/>
  <c r="AW33" i="61"/>
  <c r="AW34" i="61"/>
  <c r="AW35" i="61"/>
  <c r="AW36" i="61"/>
  <c r="AW37" i="61"/>
  <c r="AW38" i="61"/>
  <c r="AW39" i="61"/>
  <c r="AW40" i="61"/>
  <c r="AW41" i="61"/>
  <c r="AW43" i="61"/>
  <c r="AG41" i="61"/>
  <c r="AG7" i="61"/>
  <c r="AG8" i="61"/>
  <c r="AG9" i="61"/>
  <c r="AG10" i="61"/>
  <c r="AG11" i="61"/>
  <c r="AG12" i="61"/>
  <c r="AG13" i="61"/>
  <c r="AG14" i="61"/>
  <c r="AG15" i="61"/>
  <c r="AG16" i="61"/>
  <c r="AG17" i="61"/>
  <c r="AG18" i="61"/>
  <c r="AG19" i="61"/>
  <c r="AG20" i="61"/>
  <c r="AG21" i="61"/>
  <c r="AG22" i="61"/>
  <c r="AG23" i="61"/>
  <c r="AG24" i="61"/>
  <c r="AG25" i="61"/>
  <c r="AG26" i="61"/>
  <c r="AG27" i="61"/>
  <c r="AG28" i="61"/>
  <c r="AG29" i="61"/>
  <c r="AG30" i="61"/>
  <c r="AG31" i="61"/>
  <c r="AG32" i="61"/>
  <c r="AG33" i="61"/>
  <c r="AG34" i="61"/>
  <c r="AG35" i="61"/>
  <c r="AG36" i="61"/>
  <c r="AG37" i="61"/>
  <c r="AG38" i="61"/>
  <c r="AG39" i="61"/>
  <c r="AG40" i="61"/>
  <c r="AW6" i="61"/>
  <c r="AG6" i="61"/>
  <c r="BJ57" i="31" l="1"/>
  <c r="BJ58" i="31"/>
  <c r="BK58" i="31"/>
  <c r="BJ50" i="31"/>
  <c r="BJ51" i="31"/>
  <c r="BJ5" i="32"/>
  <c r="BI49" i="30"/>
  <c r="BJ47" i="32" s="1"/>
  <c r="BI50" i="30"/>
  <c r="BJ48" i="32" s="1"/>
  <c r="BI51" i="30"/>
  <c r="BJ49" i="32" s="1"/>
  <c r="BI52" i="30"/>
  <c r="BJ50" i="32" s="1"/>
  <c r="BI53" i="30"/>
  <c r="BJ51" i="32" s="1"/>
  <c r="BI54" i="30"/>
  <c r="BJ52" i="32" s="1"/>
  <c r="BI55" i="30"/>
  <c r="BJ53" i="32" s="1"/>
  <c r="BI56" i="30"/>
  <c r="D57" i="31"/>
  <c r="E57" i="31"/>
  <c r="F57" i="31"/>
  <c r="G57" i="31"/>
  <c r="H57" i="31"/>
  <c r="I57" i="31"/>
  <c r="J57" i="31"/>
  <c r="K57" i="31"/>
  <c r="L57" i="31"/>
  <c r="M57" i="31"/>
  <c r="N57" i="31"/>
  <c r="O57" i="31"/>
  <c r="P57" i="31"/>
  <c r="Q57" i="31"/>
  <c r="R57" i="31"/>
  <c r="S57" i="31"/>
  <c r="T57" i="31"/>
  <c r="U57" i="31"/>
  <c r="V57" i="31"/>
  <c r="W57" i="31"/>
  <c r="X57" i="31"/>
  <c r="Y57" i="31"/>
  <c r="Z57" i="31"/>
  <c r="AA57" i="31"/>
  <c r="AB57" i="31"/>
  <c r="AC57" i="31"/>
  <c r="AD57" i="31"/>
  <c r="AE57" i="31"/>
  <c r="AF57" i="31"/>
  <c r="AG57" i="31"/>
  <c r="AH57" i="31"/>
  <c r="AI57" i="31"/>
  <c r="AJ57" i="31"/>
  <c r="AK57" i="31"/>
  <c r="AL57" i="31"/>
  <c r="AM57" i="31"/>
  <c r="AN57" i="31"/>
  <c r="AO57" i="31"/>
  <c r="AP57" i="31"/>
  <c r="AQ57" i="31"/>
  <c r="AR57" i="31"/>
  <c r="AS57" i="31"/>
  <c r="AT57" i="31"/>
  <c r="AU57" i="31"/>
  <c r="AV57" i="31"/>
  <c r="AW57" i="31"/>
  <c r="AX57" i="31"/>
  <c r="AY57" i="31"/>
  <c r="AZ57" i="31"/>
  <c r="BA57" i="31"/>
  <c r="BB57" i="31"/>
  <c r="BC57" i="31"/>
  <c r="BD57" i="31"/>
  <c r="BE57" i="31"/>
  <c r="BF57" i="31"/>
  <c r="BG57" i="31"/>
  <c r="BH57" i="31"/>
  <c r="BI57" i="31"/>
  <c r="D58" i="31"/>
  <c r="E58" i="31"/>
  <c r="F58" i="31"/>
  <c r="G58" i="31"/>
  <c r="H58" i="31"/>
  <c r="I58" i="31"/>
  <c r="J58" i="31"/>
  <c r="K58" i="31"/>
  <c r="L58" i="31"/>
  <c r="M58" i="31"/>
  <c r="N58" i="31"/>
  <c r="O58" i="31"/>
  <c r="P58" i="31"/>
  <c r="Q58" i="31"/>
  <c r="R58" i="31"/>
  <c r="S58" i="31"/>
  <c r="T58" i="31"/>
  <c r="U58" i="31"/>
  <c r="V58" i="31"/>
  <c r="W58" i="31"/>
  <c r="X58" i="31"/>
  <c r="Y58" i="31"/>
  <c r="Z58" i="31"/>
  <c r="AA58" i="31"/>
  <c r="AB58" i="31"/>
  <c r="AC58" i="31"/>
  <c r="AD58" i="31"/>
  <c r="AE58" i="31"/>
  <c r="AF58" i="31"/>
  <c r="AG58" i="31"/>
  <c r="AH58" i="31"/>
  <c r="AI58" i="31"/>
  <c r="AJ58" i="31"/>
  <c r="AK58" i="31"/>
  <c r="AL58" i="31"/>
  <c r="AM58" i="31"/>
  <c r="AN58" i="31"/>
  <c r="AO58" i="31"/>
  <c r="AP58" i="31"/>
  <c r="AQ58" i="31"/>
  <c r="AR58" i="31"/>
  <c r="AS58" i="31"/>
  <c r="AT58" i="31"/>
  <c r="AU58" i="31"/>
  <c r="AV58" i="31"/>
  <c r="AW58" i="31"/>
  <c r="AX58" i="31"/>
  <c r="AY58" i="31"/>
  <c r="AZ58" i="31"/>
  <c r="BA58" i="31"/>
  <c r="BB58" i="31"/>
  <c r="BC58" i="31"/>
  <c r="BD58" i="31"/>
  <c r="BE58" i="31"/>
  <c r="BF58" i="31"/>
  <c r="BG58" i="31"/>
  <c r="BH58" i="31"/>
  <c r="BI58" i="31"/>
  <c r="BH56" i="30" l="1"/>
  <c r="BH55" i="30"/>
  <c r="BI53" i="32" s="1"/>
  <c r="BH54" i="30"/>
  <c r="BI52" i="32" s="1"/>
  <c r="BH53" i="30"/>
  <c r="BI51" i="32" s="1"/>
  <c r="BH52" i="30"/>
  <c r="BI50" i="32" s="1"/>
  <c r="BH51" i="30"/>
  <c r="BI49" i="32" s="1"/>
  <c r="BH50" i="30"/>
  <c r="BI48" i="32" s="1"/>
  <c r="BH49" i="30"/>
  <c r="BI47" i="32" s="1"/>
  <c r="BI5" i="32"/>
  <c r="BI51" i="31"/>
  <c r="BI50" i="31"/>
  <c r="AJ6" i="61"/>
  <c r="T6" i="61"/>
  <c r="BK50" i="31" l="1"/>
  <c r="BK51" i="31"/>
  <c r="BK5" i="32" l="1"/>
  <c r="BJ56" i="30"/>
  <c r="BJ55" i="30"/>
  <c r="BK53" i="32" s="1"/>
  <c r="BJ54" i="30"/>
  <c r="BK52" i="32" s="1"/>
  <c r="BJ53" i="30"/>
  <c r="BK51" i="32" s="1"/>
  <c r="BJ52" i="30"/>
  <c r="BK50" i="32" s="1"/>
  <c r="BJ51" i="30"/>
  <c r="BK49" i="32" s="1"/>
  <c r="BJ50" i="30"/>
  <c r="BK48" i="32" s="1"/>
  <c r="BJ49" i="30"/>
  <c r="BK47" i="32" s="1"/>
  <c r="BH5" i="32" l="1"/>
  <c r="BH5" i="31"/>
  <c r="BH46" i="31" s="1"/>
  <c r="BH49" i="31"/>
  <c r="BH50" i="31"/>
  <c r="BH51" i="31"/>
  <c r="BG49" i="30" l="1"/>
  <c r="BH47" i="32" s="1"/>
  <c r="BG50" i="30"/>
  <c r="BH48" i="32" s="1"/>
  <c r="BG51" i="30"/>
  <c r="BH49" i="32" s="1"/>
  <c r="BG52" i="30"/>
  <c r="BH50" i="32" s="1"/>
  <c r="BG53" i="30"/>
  <c r="BH51" i="32" s="1"/>
  <c r="BG54" i="30"/>
  <c r="BH52" i="32" s="1"/>
  <c r="BG55" i="30"/>
  <c r="BH53" i="32" s="1"/>
  <c r="BG56" i="30"/>
  <c r="AU6" i="61" l="1"/>
  <c r="AU7" i="61"/>
  <c r="AU8" i="61"/>
  <c r="AU9" i="61"/>
  <c r="AU10" i="61"/>
  <c r="AU11" i="61"/>
  <c r="AU12" i="61"/>
  <c r="AU13" i="61"/>
  <c r="AU14" i="61"/>
  <c r="AU15" i="61"/>
  <c r="AU16" i="61"/>
  <c r="AU17" i="61"/>
  <c r="AU18" i="61"/>
  <c r="AU19" i="61"/>
  <c r="AU20" i="61"/>
  <c r="AU21" i="61"/>
  <c r="AU22" i="61"/>
  <c r="AU23" i="61"/>
  <c r="AU24" i="61"/>
  <c r="AU25" i="61"/>
  <c r="AU26" i="61"/>
  <c r="AU27" i="61"/>
  <c r="AU28" i="61"/>
  <c r="AU29" i="61"/>
  <c r="AU30" i="61"/>
  <c r="AU31" i="61"/>
  <c r="AU32" i="61"/>
  <c r="AU33" i="61"/>
  <c r="AU34" i="61"/>
  <c r="AU35" i="61"/>
  <c r="AU36" i="61"/>
  <c r="AU37" i="61"/>
  <c r="AU38" i="61"/>
  <c r="AU39" i="61"/>
  <c r="AU40" i="61"/>
  <c r="AU41" i="61"/>
  <c r="AU43" i="61"/>
  <c r="AH13" i="61"/>
  <c r="AH14" i="61"/>
  <c r="AH16" i="61"/>
  <c r="AH29" i="61"/>
  <c r="AH30" i="61"/>
  <c r="AH32" i="61"/>
  <c r="CA48" i="61"/>
  <c r="CA49" i="61"/>
  <c r="CA50" i="61"/>
  <c r="CA51" i="61"/>
  <c r="CA52" i="61"/>
  <c r="CA53" i="61"/>
  <c r="CA54" i="61"/>
  <c r="CA55" i="61"/>
  <c r="CA57" i="61"/>
  <c r="BZ57" i="61"/>
  <c r="CD49" i="61"/>
  <c r="AX8" i="61"/>
  <c r="AX9" i="61"/>
  <c r="AX10" i="61"/>
  <c r="AX11" i="61"/>
  <c r="AX12" i="61"/>
  <c r="AX14" i="61"/>
  <c r="AX15" i="61"/>
  <c r="AX16" i="61"/>
  <c r="AX17" i="61"/>
  <c r="AX18" i="61"/>
  <c r="AX19" i="61"/>
  <c r="AX20" i="61"/>
  <c r="AX21" i="61"/>
  <c r="CD53" i="61"/>
  <c r="AX24" i="61"/>
  <c r="AX25" i="61"/>
  <c r="AX26" i="61"/>
  <c r="AX27" i="61"/>
  <c r="AX28" i="61"/>
  <c r="AX29" i="61"/>
  <c r="AX30" i="61"/>
  <c r="AX31" i="61"/>
  <c r="AX32" i="61"/>
  <c r="AX33" i="61"/>
  <c r="AX34" i="61"/>
  <c r="AX35" i="61"/>
  <c r="AX36" i="61"/>
  <c r="AX37" i="61"/>
  <c r="AX40" i="61"/>
  <c r="AX41" i="61"/>
  <c r="AV43" i="61"/>
  <c r="CB49" i="61"/>
  <c r="AV9" i="61"/>
  <c r="AV10" i="61"/>
  <c r="AV11" i="61"/>
  <c r="AV12" i="61"/>
  <c r="AV13" i="61"/>
  <c r="AV14" i="61"/>
  <c r="AV15" i="61"/>
  <c r="AV16" i="61"/>
  <c r="AV17" i="61"/>
  <c r="AV18" i="61"/>
  <c r="AV19" i="61"/>
  <c r="AV20" i="61"/>
  <c r="CB52" i="61"/>
  <c r="AV22" i="61"/>
  <c r="AV23" i="61"/>
  <c r="AV24" i="61"/>
  <c r="AV25" i="61"/>
  <c r="AV26" i="61"/>
  <c r="AV27" i="61"/>
  <c r="AV28" i="61"/>
  <c r="AV29" i="61"/>
  <c r="AV30" i="61"/>
  <c r="AV31" i="61"/>
  <c r="AV32" i="61"/>
  <c r="AV33" i="61"/>
  <c r="AV34" i="61"/>
  <c r="AV35" i="61"/>
  <c r="AV36" i="61"/>
  <c r="AV37" i="61"/>
  <c r="AV40" i="61"/>
  <c r="AV41" i="61"/>
  <c r="AV6" i="61"/>
  <c r="BB5" i="32"/>
  <c r="BF5" i="32"/>
  <c r="BE5" i="32"/>
  <c r="BG5" i="32"/>
  <c r="D49" i="30"/>
  <c r="E47" i="32" s="1"/>
  <c r="E49" i="30"/>
  <c r="F47" i="32" s="1"/>
  <c r="F49" i="30"/>
  <c r="G47" i="32" s="1"/>
  <c r="G49" i="30"/>
  <c r="H47" i="32" s="1"/>
  <c r="H49" i="30"/>
  <c r="I47" i="32" s="1"/>
  <c r="I49" i="30"/>
  <c r="J47" i="32" s="1"/>
  <c r="J49" i="30"/>
  <c r="K47" i="32" s="1"/>
  <c r="K49" i="30"/>
  <c r="L47" i="32" s="1"/>
  <c r="L49" i="30"/>
  <c r="M47" i="32" s="1"/>
  <c r="M49" i="30"/>
  <c r="N47" i="32" s="1"/>
  <c r="N49" i="30"/>
  <c r="O47" i="32" s="1"/>
  <c r="O49" i="30"/>
  <c r="P47" i="32" s="1"/>
  <c r="P49" i="30"/>
  <c r="Q47" i="32" s="1"/>
  <c r="Q49" i="30"/>
  <c r="R47" i="32" s="1"/>
  <c r="R49" i="30"/>
  <c r="S47" i="32" s="1"/>
  <c r="S49" i="30"/>
  <c r="T47" i="32" s="1"/>
  <c r="T49" i="30"/>
  <c r="U47" i="32" s="1"/>
  <c r="U49" i="30"/>
  <c r="V47" i="32" s="1"/>
  <c r="V49" i="30"/>
  <c r="W47" i="32" s="1"/>
  <c r="W49" i="30"/>
  <c r="X47" i="32" s="1"/>
  <c r="X49" i="30"/>
  <c r="Y47" i="32" s="1"/>
  <c r="Y49" i="30"/>
  <c r="Z47" i="32" s="1"/>
  <c r="Z49" i="30"/>
  <c r="AA47" i="32" s="1"/>
  <c r="AA49" i="30"/>
  <c r="AB47" i="32" s="1"/>
  <c r="AB49" i="30"/>
  <c r="AC47" i="32" s="1"/>
  <c r="AC49" i="30"/>
  <c r="AD47" i="32" s="1"/>
  <c r="AD49" i="30"/>
  <c r="AE47" i="32" s="1"/>
  <c r="AE49" i="30"/>
  <c r="AF47" i="32" s="1"/>
  <c r="AF49" i="30"/>
  <c r="AG47" i="32" s="1"/>
  <c r="AG49" i="30"/>
  <c r="AH47" i="32" s="1"/>
  <c r="AH49" i="30"/>
  <c r="AI47" i="32" s="1"/>
  <c r="AI49" i="30"/>
  <c r="AJ47" i="32" s="1"/>
  <c r="AJ49" i="30"/>
  <c r="AK47" i="32" s="1"/>
  <c r="AK49" i="30"/>
  <c r="AL47" i="32" s="1"/>
  <c r="AL49" i="30"/>
  <c r="AM47" i="32" s="1"/>
  <c r="AM49" i="30"/>
  <c r="AN47" i="32" s="1"/>
  <c r="AN49" i="30"/>
  <c r="AO47" i="32" s="1"/>
  <c r="AO49" i="30"/>
  <c r="AP47" i="32" s="1"/>
  <c r="AP49" i="30"/>
  <c r="AQ47" i="32" s="1"/>
  <c r="AQ49" i="30"/>
  <c r="AR47" i="32" s="1"/>
  <c r="AR49" i="30"/>
  <c r="AS47" i="32" s="1"/>
  <c r="AS49" i="30"/>
  <c r="AT47" i="32" s="1"/>
  <c r="AT49" i="30"/>
  <c r="AU47" i="32" s="1"/>
  <c r="AU49" i="30"/>
  <c r="AV47" i="32" s="1"/>
  <c r="AV49" i="30"/>
  <c r="AW47" i="32" s="1"/>
  <c r="AW49" i="30"/>
  <c r="AX47" i="32" s="1"/>
  <c r="AX49" i="30"/>
  <c r="AY47" i="32" s="1"/>
  <c r="AY49" i="30"/>
  <c r="AZ47" i="32" s="1"/>
  <c r="AZ49" i="30"/>
  <c r="BA47" i="32" s="1"/>
  <c r="BA49" i="30"/>
  <c r="BB47" i="32" s="1"/>
  <c r="BB49" i="30"/>
  <c r="BC47" i="32" s="1"/>
  <c r="BC49" i="30"/>
  <c r="BD47" i="32" s="1"/>
  <c r="BD49" i="30"/>
  <c r="BE47" i="32" s="1"/>
  <c r="BE49" i="30"/>
  <c r="BF47" i="32" s="1"/>
  <c r="BF49" i="30"/>
  <c r="BG47" i="32" s="1"/>
  <c r="D50" i="30"/>
  <c r="E48" i="32" s="1"/>
  <c r="E50" i="30"/>
  <c r="F48" i="32" s="1"/>
  <c r="F50" i="30"/>
  <c r="G48" i="32" s="1"/>
  <c r="G50" i="30"/>
  <c r="H48" i="32" s="1"/>
  <c r="H50" i="30"/>
  <c r="I48" i="32" s="1"/>
  <c r="I50" i="30"/>
  <c r="J48" i="32" s="1"/>
  <c r="J50" i="30"/>
  <c r="K48" i="32" s="1"/>
  <c r="K50" i="30"/>
  <c r="L48" i="32" s="1"/>
  <c r="L50" i="30"/>
  <c r="M48" i="32" s="1"/>
  <c r="M50" i="30"/>
  <c r="N48" i="32" s="1"/>
  <c r="N50" i="30"/>
  <c r="O48" i="32" s="1"/>
  <c r="O50" i="30"/>
  <c r="P48" i="32" s="1"/>
  <c r="P50" i="30"/>
  <c r="Q48" i="32" s="1"/>
  <c r="Q50" i="30"/>
  <c r="R48" i="32" s="1"/>
  <c r="R50" i="30"/>
  <c r="S48" i="32" s="1"/>
  <c r="S50" i="30"/>
  <c r="T48" i="32" s="1"/>
  <c r="T50" i="30"/>
  <c r="U48" i="32" s="1"/>
  <c r="U50" i="30"/>
  <c r="V48" i="32" s="1"/>
  <c r="V50" i="30"/>
  <c r="W48" i="32" s="1"/>
  <c r="W50" i="30"/>
  <c r="X48" i="32" s="1"/>
  <c r="X50" i="30"/>
  <c r="Y48" i="32" s="1"/>
  <c r="Y50" i="30"/>
  <c r="Z48" i="32" s="1"/>
  <c r="Z50" i="30"/>
  <c r="AA48" i="32" s="1"/>
  <c r="AA50" i="30"/>
  <c r="AB48" i="32" s="1"/>
  <c r="AB50" i="30"/>
  <c r="AC48" i="32" s="1"/>
  <c r="AC50" i="30"/>
  <c r="AD48" i="32" s="1"/>
  <c r="AD50" i="30"/>
  <c r="AE48" i="32" s="1"/>
  <c r="AE50" i="30"/>
  <c r="AF48" i="32" s="1"/>
  <c r="AF50" i="30"/>
  <c r="AG48" i="32" s="1"/>
  <c r="AG50" i="30"/>
  <c r="AH48" i="32" s="1"/>
  <c r="AH50" i="30"/>
  <c r="AI48" i="32" s="1"/>
  <c r="AI50" i="30"/>
  <c r="AJ48" i="32" s="1"/>
  <c r="AJ50" i="30"/>
  <c r="AK48" i="32" s="1"/>
  <c r="AK50" i="30"/>
  <c r="AL48" i="32" s="1"/>
  <c r="AL50" i="30"/>
  <c r="AM48" i="32" s="1"/>
  <c r="AM50" i="30"/>
  <c r="AN48" i="32" s="1"/>
  <c r="AN50" i="30"/>
  <c r="AO48" i="32" s="1"/>
  <c r="AO50" i="30"/>
  <c r="AP48" i="32" s="1"/>
  <c r="AP50" i="30"/>
  <c r="AQ48" i="32" s="1"/>
  <c r="AQ50" i="30"/>
  <c r="AR48" i="32" s="1"/>
  <c r="AR50" i="30"/>
  <c r="AS48" i="32" s="1"/>
  <c r="AS50" i="30"/>
  <c r="AT48" i="32" s="1"/>
  <c r="AT50" i="30"/>
  <c r="AU48" i="32" s="1"/>
  <c r="AU50" i="30"/>
  <c r="AV48" i="32" s="1"/>
  <c r="AV50" i="30"/>
  <c r="AW48" i="32" s="1"/>
  <c r="AW50" i="30"/>
  <c r="AX48" i="32" s="1"/>
  <c r="AX50" i="30"/>
  <c r="AY48" i="32" s="1"/>
  <c r="AY50" i="30"/>
  <c r="AZ48" i="32" s="1"/>
  <c r="AZ50" i="30"/>
  <c r="BA48" i="32" s="1"/>
  <c r="BA50" i="30"/>
  <c r="BB48" i="32" s="1"/>
  <c r="BB50" i="30"/>
  <c r="BC48" i="32" s="1"/>
  <c r="BC50" i="30"/>
  <c r="BD48" i="32" s="1"/>
  <c r="BD50" i="30"/>
  <c r="BE48" i="32" s="1"/>
  <c r="BE50" i="30"/>
  <c r="BF48" i="32" s="1"/>
  <c r="BF50" i="30"/>
  <c r="BG48" i="32" s="1"/>
  <c r="D51" i="30"/>
  <c r="E49" i="32" s="1"/>
  <c r="E51" i="30"/>
  <c r="F49" i="32" s="1"/>
  <c r="F51" i="30"/>
  <c r="G49" i="32" s="1"/>
  <c r="G51" i="30"/>
  <c r="H49" i="32" s="1"/>
  <c r="H51" i="30"/>
  <c r="I49" i="32" s="1"/>
  <c r="I51" i="30"/>
  <c r="J49" i="32" s="1"/>
  <c r="J51" i="30"/>
  <c r="K49" i="32" s="1"/>
  <c r="K51" i="30"/>
  <c r="L49" i="32" s="1"/>
  <c r="L51" i="30"/>
  <c r="M49" i="32" s="1"/>
  <c r="M51" i="30"/>
  <c r="N49" i="32" s="1"/>
  <c r="N51" i="30"/>
  <c r="O49" i="32" s="1"/>
  <c r="O51" i="30"/>
  <c r="P49" i="32" s="1"/>
  <c r="P51" i="30"/>
  <c r="Q49" i="32" s="1"/>
  <c r="Q51" i="30"/>
  <c r="R49" i="32" s="1"/>
  <c r="R51" i="30"/>
  <c r="S49" i="32" s="1"/>
  <c r="S51" i="30"/>
  <c r="T49" i="32" s="1"/>
  <c r="T51" i="30"/>
  <c r="U49" i="32" s="1"/>
  <c r="U51" i="30"/>
  <c r="V49" i="32" s="1"/>
  <c r="V51" i="30"/>
  <c r="W49" i="32" s="1"/>
  <c r="W51" i="30"/>
  <c r="X49" i="32" s="1"/>
  <c r="X51" i="30"/>
  <c r="Y49" i="32" s="1"/>
  <c r="Y51" i="30"/>
  <c r="Z49" i="32" s="1"/>
  <c r="Z51" i="30"/>
  <c r="AA49" i="32" s="1"/>
  <c r="AA51" i="30"/>
  <c r="AB49" i="32" s="1"/>
  <c r="AB51" i="30"/>
  <c r="AC49" i="32" s="1"/>
  <c r="AC51" i="30"/>
  <c r="AD49" i="32" s="1"/>
  <c r="AD51" i="30"/>
  <c r="AE49" i="32" s="1"/>
  <c r="AE51" i="30"/>
  <c r="AF49" i="32" s="1"/>
  <c r="AF51" i="30"/>
  <c r="AG49" i="32" s="1"/>
  <c r="AG51" i="30"/>
  <c r="AH49" i="32" s="1"/>
  <c r="AH51" i="30"/>
  <c r="AI49" i="32" s="1"/>
  <c r="AI51" i="30"/>
  <c r="AJ49" i="32" s="1"/>
  <c r="AJ51" i="30"/>
  <c r="AK49" i="32" s="1"/>
  <c r="AK51" i="30"/>
  <c r="AL49" i="32" s="1"/>
  <c r="AL51" i="30"/>
  <c r="AM49" i="32" s="1"/>
  <c r="AM51" i="30"/>
  <c r="AN49" i="32" s="1"/>
  <c r="AN51" i="30"/>
  <c r="AO49" i="32" s="1"/>
  <c r="AO51" i="30"/>
  <c r="AP49" i="32" s="1"/>
  <c r="AP51" i="30"/>
  <c r="AQ49" i="32" s="1"/>
  <c r="AQ51" i="30"/>
  <c r="AR49" i="32" s="1"/>
  <c r="AR51" i="30"/>
  <c r="AS49" i="32" s="1"/>
  <c r="AS51" i="30"/>
  <c r="AT49" i="32" s="1"/>
  <c r="AT51" i="30"/>
  <c r="AU49" i="32" s="1"/>
  <c r="AU51" i="30"/>
  <c r="AV49" i="32" s="1"/>
  <c r="AV51" i="30"/>
  <c r="AW49" i="32" s="1"/>
  <c r="AW51" i="30"/>
  <c r="AX49" i="32" s="1"/>
  <c r="AX51" i="30"/>
  <c r="AY49" i="32" s="1"/>
  <c r="AY51" i="30"/>
  <c r="AZ49" i="32" s="1"/>
  <c r="AZ51" i="30"/>
  <c r="BA49" i="32" s="1"/>
  <c r="BA51" i="30"/>
  <c r="BB49" i="32" s="1"/>
  <c r="BB51" i="30"/>
  <c r="BC49" i="32" s="1"/>
  <c r="BC51" i="30"/>
  <c r="BD49" i="32" s="1"/>
  <c r="BD51" i="30"/>
  <c r="BE49" i="32" s="1"/>
  <c r="BE51" i="30"/>
  <c r="BF49" i="32" s="1"/>
  <c r="BF51" i="30"/>
  <c r="BG49" i="32" s="1"/>
  <c r="D52" i="30"/>
  <c r="E50" i="32" s="1"/>
  <c r="E52" i="30"/>
  <c r="F50" i="32" s="1"/>
  <c r="F52" i="30"/>
  <c r="G50" i="32" s="1"/>
  <c r="G52" i="30"/>
  <c r="H50" i="32" s="1"/>
  <c r="H52" i="30"/>
  <c r="I50" i="32" s="1"/>
  <c r="I52" i="30"/>
  <c r="J50" i="32" s="1"/>
  <c r="J52" i="30"/>
  <c r="K50" i="32" s="1"/>
  <c r="K52" i="30"/>
  <c r="L50" i="32" s="1"/>
  <c r="L52" i="30"/>
  <c r="M50" i="32" s="1"/>
  <c r="M52" i="30"/>
  <c r="N50" i="32" s="1"/>
  <c r="N52" i="30"/>
  <c r="O50" i="32" s="1"/>
  <c r="O52" i="30"/>
  <c r="P50" i="32" s="1"/>
  <c r="P52" i="30"/>
  <c r="Q50" i="32" s="1"/>
  <c r="Q52" i="30"/>
  <c r="R50" i="32" s="1"/>
  <c r="R52" i="30"/>
  <c r="S50" i="32" s="1"/>
  <c r="S52" i="30"/>
  <c r="T50" i="32" s="1"/>
  <c r="T52" i="30"/>
  <c r="U50" i="32" s="1"/>
  <c r="U52" i="30"/>
  <c r="V50" i="32" s="1"/>
  <c r="V52" i="30"/>
  <c r="W50" i="32" s="1"/>
  <c r="W52" i="30"/>
  <c r="X50" i="32" s="1"/>
  <c r="X52" i="30"/>
  <c r="Y50" i="32" s="1"/>
  <c r="Y52" i="30"/>
  <c r="Z50" i="32" s="1"/>
  <c r="Z52" i="30"/>
  <c r="AA50" i="32" s="1"/>
  <c r="AA52" i="30"/>
  <c r="AB50" i="32" s="1"/>
  <c r="AB52" i="30"/>
  <c r="AC50" i="32" s="1"/>
  <c r="AC52" i="30"/>
  <c r="AD50" i="32" s="1"/>
  <c r="AD52" i="30"/>
  <c r="AE50" i="32" s="1"/>
  <c r="AE52" i="30"/>
  <c r="AF50" i="32" s="1"/>
  <c r="AF52" i="30"/>
  <c r="AG50" i="32" s="1"/>
  <c r="AG52" i="30"/>
  <c r="AH50" i="32" s="1"/>
  <c r="AH52" i="30"/>
  <c r="AI50" i="32" s="1"/>
  <c r="AI52" i="30"/>
  <c r="AJ50" i="32" s="1"/>
  <c r="AJ52" i="30"/>
  <c r="AK50" i="32" s="1"/>
  <c r="AK52" i="30"/>
  <c r="AL50" i="32" s="1"/>
  <c r="AL52" i="30"/>
  <c r="AM50" i="32" s="1"/>
  <c r="AM52" i="30"/>
  <c r="AN50" i="32" s="1"/>
  <c r="AN52" i="30"/>
  <c r="AO50" i="32" s="1"/>
  <c r="AO52" i="30"/>
  <c r="AP50" i="32" s="1"/>
  <c r="AP52" i="30"/>
  <c r="AQ50" i="32" s="1"/>
  <c r="AQ52" i="30"/>
  <c r="AR50" i="32" s="1"/>
  <c r="AR52" i="30"/>
  <c r="AS50" i="32" s="1"/>
  <c r="AS52" i="30"/>
  <c r="AT50" i="32" s="1"/>
  <c r="AT52" i="30"/>
  <c r="AU50" i="32" s="1"/>
  <c r="AU52" i="30"/>
  <c r="AV50" i="32" s="1"/>
  <c r="AV52" i="30"/>
  <c r="AW50" i="32" s="1"/>
  <c r="AW52" i="30"/>
  <c r="AX50" i="32" s="1"/>
  <c r="AX52" i="30"/>
  <c r="AY50" i="32" s="1"/>
  <c r="AY52" i="30"/>
  <c r="AZ50" i="32" s="1"/>
  <c r="AZ52" i="30"/>
  <c r="BA50" i="32" s="1"/>
  <c r="BA52" i="30"/>
  <c r="BB50" i="32" s="1"/>
  <c r="BB52" i="30"/>
  <c r="BC50" i="32" s="1"/>
  <c r="BC52" i="30"/>
  <c r="BD50" i="32" s="1"/>
  <c r="BD52" i="30"/>
  <c r="BE50" i="32" s="1"/>
  <c r="BE52" i="30"/>
  <c r="BF50" i="32" s="1"/>
  <c r="BF52" i="30"/>
  <c r="BG50" i="32" s="1"/>
  <c r="D53" i="30"/>
  <c r="E51" i="32" s="1"/>
  <c r="E53" i="30"/>
  <c r="F51" i="32" s="1"/>
  <c r="F53" i="30"/>
  <c r="G51" i="32" s="1"/>
  <c r="G53" i="30"/>
  <c r="H51" i="32" s="1"/>
  <c r="H53" i="30"/>
  <c r="I51" i="32" s="1"/>
  <c r="I53" i="30"/>
  <c r="J51" i="32" s="1"/>
  <c r="J53" i="30"/>
  <c r="K51" i="32" s="1"/>
  <c r="K53" i="30"/>
  <c r="L51" i="32" s="1"/>
  <c r="L53" i="30"/>
  <c r="M51" i="32" s="1"/>
  <c r="M53" i="30"/>
  <c r="N51" i="32" s="1"/>
  <c r="N53" i="30"/>
  <c r="O51" i="32" s="1"/>
  <c r="O53" i="30"/>
  <c r="P51" i="32" s="1"/>
  <c r="P53" i="30"/>
  <c r="Q51" i="32" s="1"/>
  <c r="Q53" i="30"/>
  <c r="R51" i="32" s="1"/>
  <c r="R53" i="30"/>
  <c r="S51" i="32" s="1"/>
  <c r="S53" i="30"/>
  <c r="T51" i="32" s="1"/>
  <c r="T53" i="30"/>
  <c r="U51" i="32" s="1"/>
  <c r="U53" i="30"/>
  <c r="V51" i="32" s="1"/>
  <c r="V53" i="30"/>
  <c r="W51" i="32" s="1"/>
  <c r="W53" i="30"/>
  <c r="X51" i="32" s="1"/>
  <c r="X53" i="30"/>
  <c r="Y51" i="32" s="1"/>
  <c r="Y53" i="30"/>
  <c r="Z51" i="32" s="1"/>
  <c r="Z53" i="30"/>
  <c r="AA51" i="32" s="1"/>
  <c r="AA53" i="30"/>
  <c r="AB51" i="32" s="1"/>
  <c r="AB53" i="30"/>
  <c r="AC51" i="32" s="1"/>
  <c r="AC53" i="30"/>
  <c r="AD51" i="32" s="1"/>
  <c r="AD53" i="30"/>
  <c r="AE51" i="32" s="1"/>
  <c r="AE53" i="30"/>
  <c r="AF51" i="32" s="1"/>
  <c r="AF53" i="30"/>
  <c r="AG51" i="32" s="1"/>
  <c r="AG53" i="30"/>
  <c r="AH51" i="32" s="1"/>
  <c r="AH53" i="30"/>
  <c r="AI51" i="32" s="1"/>
  <c r="AI53" i="30"/>
  <c r="AJ51" i="32" s="1"/>
  <c r="AJ53" i="30"/>
  <c r="AK51" i="32" s="1"/>
  <c r="AK53" i="30"/>
  <c r="AL51" i="32" s="1"/>
  <c r="AL53" i="30"/>
  <c r="AM51" i="32" s="1"/>
  <c r="AM53" i="30"/>
  <c r="AN51" i="32" s="1"/>
  <c r="AN53" i="30"/>
  <c r="AO51" i="32" s="1"/>
  <c r="AO53" i="30"/>
  <c r="AP51" i="32" s="1"/>
  <c r="AP53" i="30"/>
  <c r="AQ51" i="32" s="1"/>
  <c r="AQ53" i="30"/>
  <c r="AR51" i="32" s="1"/>
  <c r="AR53" i="30"/>
  <c r="AS51" i="32" s="1"/>
  <c r="AS53" i="30"/>
  <c r="AT51" i="32" s="1"/>
  <c r="AT53" i="30"/>
  <c r="AU51" i="32" s="1"/>
  <c r="AU53" i="30"/>
  <c r="AV51" i="32" s="1"/>
  <c r="AV53" i="30"/>
  <c r="AW51" i="32" s="1"/>
  <c r="AW53" i="30"/>
  <c r="AX51" i="32" s="1"/>
  <c r="AX53" i="30"/>
  <c r="AY51" i="32" s="1"/>
  <c r="AY53" i="30"/>
  <c r="AZ51" i="32" s="1"/>
  <c r="AZ53" i="30"/>
  <c r="BA51" i="32" s="1"/>
  <c r="BA53" i="30"/>
  <c r="BB51" i="32" s="1"/>
  <c r="BB53" i="30"/>
  <c r="BC51" i="32" s="1"/>
  <c r="BC53" i="30"/>
  <c r="BD51" i="32" s="1"/>
  <c r="BD53" i="30"/>
  <c r="BE51" i="32" s="1"/>
  <c r="BE53" i="30"/>
  <c r="BF51" i="32" s="1"/>
  <c r="BF53" i="30"/>
  <c r="BG51" i="32" s="1"/>
  <c r="D54" i="30"/>
  <c r="E52" i="32" s="1"/>
  <c r="E54" i="30"/>
  <c r="F52" i="32" s="1"/>
  <c r="F54" i="30"/>
  <c r="G52" i="32" s="1"/>
  <c r="G54" i="30"/>
  <c r="H52" i="32" s="1"/>
  <c r="H54" i="30"/>
  <c r="I52" i="32" s="1"/>
  <c r="I54" i="30"/>
  <c r="J52" i="32" s="1"/>
  <c r="J54" i="30"/>
  <c r="K52" i="32" s="1"/>
  <c r="K54" i="30"/>
  <c r="L52" i="32" s="1"/>
  <c r="L54" i="30"/>
  <c r="M52" i="32" s="1"/>
  <c r="M54" i="30"/>
  <c r="N52" i="32" s="1"/>
  <c r="N54" i="30"/>
  <c r="O52" i="32" s="1"/>
  <c r="O54" i="30"/>
  <c r="P52" i="32" s="1"/>
  <c r="P54" i="30"/>
  <c r="Q52" i="32" s="1"/>
  <c r="Q54" i="30"/>
  <c r="R52" i="32" s="1"/>
  <c r="R54" i="30"/>
  <c r="S52" i="32" s="1"/>
  <c r="S54" i="30"/>
  <c r="T52" i="32" s="1"/>
  <c r="T54" i="30"/>
  <c r="U52" i="32" s="1"/>
  <c r="U54" i="30"/>
  <c r="V52" i="32" s="1"/>
  <c r="V54" i="30"/>
  <c r="W52" i="32" s="1"/>
  <c r="W54" i="30"/>
  <c r="X52" i="32" s="1"/>
  <c r="X54" i="30"/>
  <c r="Y52" i="32" s="1"/>
  <c r="Y54" i="30"/>
  <c r="Z52" i="32" s="1"/>
  <c r="Z54" i="30"/>
  <c r="AA52" i="32" s="1"/>
  <c r="AA54" i="30"/>
  <c r="AB52" i="32" s="1"/>
  <c r="AB54" i="30"/>
  <c r="AC52" i="32" s="1"/>
  <c r="AC54" i="30"/>
  <c r="AD52" i="32" s="1"/>
  <c r="AD54" i="30"/>
  <c r="AE52" i="32" s="1"/>
  <c r="AE54" i="30"/>
  <c r="AF52" i="32" s="1"/>
  <c r="AF54" i="30"/>
  <c r="AG52" i="32" s="1"/>
  <c r="AG54" i="30"/>
  <c r="AH52" i="32" s="1"/>
  <c r="AH54" i="30"/>
  <c r="AI52" i="32" s="1"/>
  <c r="AI54" i="30"/>
  <c r="AJ52" i="32" s="1"/>
  <c r="AJ54" i="30"/>
  <c r="AK52" i="32" s="1"/>
  <c r="AK54" i="30"/>
  <c r="AL52" i="32" s="1"/>
  <c r="AL54" i="30"/>
  <c r="AM52" i="32" s="1"/>
  <c r="AM54" i="30"/>
  <c r="AN52" i="32" s="1"/>
  <c r="AN54" i="30"/>
  <c r="AO52" i="32" s="1"/>
  <c r="AO54" i="30"/>
  <c r="AP52" i="32" s="1"/>
  <c r="AP54" i="30"/>
  <c r="AQ52" i="32" s="1"/>
  <c r="AQ54" i="30"/>
  <c r="AR52" i="32" s="1"/>
  <c r="AR54" i="30"/>
  <c r="AS52" i="32" s="1"/>
  <c r="AS54" i="30"/>
  <c r="AT52" i="32" s="1"/>
  <c r="AT54" i="30"/>
  <c r="AU52" i="32" s="1"/>
  <c r="AU54" i="30"/>
  <c r="AV52" i="32" s="1"/>
  <c r="AV54" i="30"/>
  <c r="AW52" i="32" s="1"/>
  <c r="AW54" i="30"/>
  <c r="AX52" i="32" s="1"/>
  <c r="AX54" i="30"/>
  <c r="AY52" i="32" s="1"/>
  <c r="AY54" i="30"/>
  <c r="AZ52" i="32" s="1"/>
  <c r="AZ54" i="30"/>
  <c r="BA52" i="32" s="1"/>
  <c r="BA54" i="30"/>
  <c r="BB52" i="32" s="1"/>
  <c r="BB54" i="30"/>
  <c r="BC52" i="32" s="1"/>
  <c r="BC54" i="30"/>
  <c r="BD52" i="32" s="1"/>
  <c r="BD54" i="30"/>
  <c r="BE52" i="32" s="1"/>
  <c r="BE54" i="30"/>
  <c r="BF52" i="32" s="1"/>
  <c r="BF54" i="30"/>
  <c r="BG52" i="32" s="1"/>
  <c r="D55" i="30"/>
  <c r="E53" i="32" s="1"/>
  <c r="E55" i="30"/>
  <c r="F53" i="32" s="1"/>
  <c r="F55" i="30"/>
  <c r="G53" i="32" s="1"/>
  <c r="G55" i="30"/>
  <c r="H53" i="32" s="1"/>
  <c r="H55" i="30"/>
  <c r="I53" i="32" s="1"/>
  <c r="I55" i="30"/>
  <c r="J53" i="32" s="1"/>
  <c r="J55" i="30"/>
  <c r="K53" i="32" s="1"/>
  <c r="K55" i="30"/>
  <c r="L53" i="32" s="1"/>
  <c r="L55" i="30"/>
  <c r="M53" i="32" s="1"/>
  <c r="M55" i="30"/>
  <c r="N53" i="32" s="1"/>
  <c r="N55" i="30"/>
  <c r="O53" i="32" s="1"/>
  <c r="O55" i="30"/>
  <c r="P53" i="32" s="1"/>
  <c r="P55" i="30"/>
  <c r="Q53" i="32" s="1"/>
  <c r="Q55" i="30"/>
  <c r="R53" i="32" s="1"/>
  <c r="R55" i="30"/>
  <c r="S53" i="32" s="1"/>
  <c r="S55" i="30"/>
  <c r="T53" i="32" s="1"/>
  <c r="T55" i="30"/>
  <c r="U53" i="32" s="1"/>
  <c r="U55" i="30"/>
  <c r="V53" i="32" s="1"/>
  <c r="V55" i="30"/>
  <c r="W53" i="32" s="1"/>
  <c r="W55" i="30"/>
  <c r="X53" i="32" s="1"/>
  <c r="X55" i="30"/>
  <c r="Y53" i="32" s="1"/>
  <c r="Y55" i="30"/>
  <c r="Z53" i="32" s="1"/>
  <c r="Z55" i="30"/>
  <c r="AA53" i="32" s="1"/>
  <c r="AA55" i="30"/>
  <c r="AB53" i="32" s="1"/>
  <c r="AB55" i="30"/>
  <c r="AC53" i="32" s="1"/>
  <c r="AC55" i="30"/>
  <c r="AD53" i="32" s="1"/>
  <c r="AD55" i="30"/>
  <c r="AE53" i="32" s="1"/>
  <c r="AE55" i="30"/>
  <c r="AF53" i="32" s="1"/>
  <c r="AF55" i="30"/>
  <c r="AG53" i="32" s="1"/>
  <c r="AG55" i="30"/>
  <c r="AH53" i="32" s="1"/>
  <c r="AH55" i="30"/>
  <c r="AI53" i="32" s="1"/>
  <c r="AI55" i="30"/>
  <c r="AJ53" i="32" s="1"/>
  <c r="AJ55" i="30"/>
  <c r="AK53" i="32" s="1"/>
  <c r="AK55" i="30"/>
  <c r="AL53" i="32" s="1"/>
  <c r="AL55" i="30"/>
  <c r="AM53" i="32" s="1"/>
  <c r="AM55" i="30"/>
  <c r="AN53" i="32" s="1"/>
  <c r="AN55" i="30"/>
  <c r="AO53" i="32" s="1"/>
  <c r="AO55" i="30"/>
  <c r="AP53" i="32" s="1"/>
  <c r="AP55" i="30"/>
  <c r="AQ53" i="32" s="1"/>
  <c r="AQ55" i="30"/>
  <c r="AR53" i="32" s="1"/>
  <c r="AR55" i="30"/>
  <c r="AS53" i="32" s="1"/>
  <c r="AS55" i="30"/>
  <c r="AT53" i="32" s="1"/>
  <c r="AT55" i="30"/>
  <c r="AU53" i="32" s="1"/>
  <c r="AU55" i="30"/>
  <c r="AV53" i="32" s="1"/>
  <c r="AV55" i="30"/>
  <c r="AW53" i="32" s="1"/>
  <c r="AW55" i="30"/>
  <c r="AX53" i="32" s="1"/>
  <c r="AX55" i="30"/>
  <c r="AY53" i="32" s="1"/>
  <c r="AY55" i="30"/>
  <c r="AZ53" i="32" s="1"/>
  <c r="AZ55" i="30"/>
  <c r="BA53" i="32" s="1"/>
  <c r="BA55" i="30"/>
  <c r="BB53" i="32" s="1"/>
  <c r="BB55" i="30"/>
  <c r="BC53" i="32" s="1"/>
  <c r="BC55" i="30"/>
  <c r="BD53" i="32" s="1"/>
  <c r="BD55" i="30"/>
  <c r="BE53" i="32" s="1"/>
  <c r="BE55" i="30"/>
  <c r="BF53" i="32" s="1"/>
  <c r="BF55" i="30"/>
  <c r="BG53" i="32" s="1"/>
  <c r="D56" i="30"/>
  <c r="E56" i="30"/>
  <c r="F56" i="30"/>
  <c r="G56" i="30"/>
  <c r="H56" i="30"/>
  <c r="I56" i="30"/>
  <c r="J56" i="30"/>
  <c r="K56" i="30"/>
  <c r="L56" i="30"/>
  <c r="M56" i="30"/>
  <c r="N56" i="30"/>
  <c r="O56" i="30"/>
  <c r="P56" i="30"/>
  <c r="Q56" i="30"/>
  <c r="R56" i="30"/>
  <c r="S56" i="30"/>
  <c r="T56" i="30"/>
  <c r="U56" i="30"/>
  <c r="V56" i="30"/>
  <c r="W56" i="30"/>
  <c r="X56" i="30"/>
  <c r="Y56" i="30"/>
  <c r="Z56" i="30"/>
  <c r="AA56" i="30"/>
  <c r="AB56" i="30"/>
  <c r="AC56" i="30"/>
  <c r="AD56" i="30"/>
  <c r="AE56" i="30"/>
  <c r="AF56" i="30"/>
  <c r="AG56" i="30"/>
  <c r="AH56" i="30"/>
  <c r="AI56" i="30"/>
  <c r="AJ56" i="30"/>
  <c r="AK56" i="30"/>
  <c r="AL56" i="30"/>
  <c r="AM56" i="30"/>
  <c r="AN56" i="30"/>
  <c r="AO56" i="30"/>
  <c r="AP56" i="30"/>
  <c r="AQ56" i="30"/>
  <c r="AR56" i="30"/>
  <c r="AS56" i="30"/>
  <c r="AT56" i="30"/>
  <c r="AU56" i="30"/>
  <c r="AV56" i="30"/>
  <c r="AW56" i="30"/>
  <c r="AX56" i="30"/>
  <c r="AY56" i="30"/>
  <c r="AZ56" i="30"/>
  <c r="BA56" i="30"/>
  <c r="BB56" i="30"/>
  <c r="BC56" i="30"/>
  <c r="BD56" i="30"/>
  <c r="BE56" i="30"/>
  <c r="BF56" i="30"/>
  <c r="D5" i="32"/>
  <c r="E5" i="32"/>
  <c r="F5" i="32"/>
  <c r="G5" i="32"/>
  <c r="H5" i="32"/>
  <c r="I5" i="32"/>
  <c r="J5" i="32"/>
  <c r="K5" i="32"/>
  <c r="L5" i="32"/>
  <c r="M5" i="32"/>
  <c r="N5" i="32"/>
  <c r="O5" i="32"/>
  <c r="P5" i="32"/>
  <c r="Q5" i="32"/>
  <c r="R5" i="32"/>
  <c r="S5" i="32"/>
  <c r="T5" i="32"/>
  <c r="U5" i="32"/>
  <c r="V5" i="32"/>
  <c r="W5" i="32"/>
  <c r="X5" i="32"/>
  <c r="Y5" i="32"/>
  <c r="Z5" i="32"/>
  <c r="AA5" i="32"/>
  <c r="AB5" i="32"/>
  <c r="AC5" i="32"/>
  <c r="AD5" i="32"/>
  <c r="AE5" i="32"/>
  <c r="AF5" i="32"/>
  <c r="AG5" i="32"/>
  <c r="AH5" i="32"/>
  <c r="AI5" i="32"/>
  <c r="AJ5" i="32"/>
  <c r="AK5" i="32"/>
  <c r="AL5" i="32"/>
  <c r="AM5" i="32"/>
  <c r="AN5" i="32"/>
  <c r="AO5" i="32"/>
  <c r="AP5" i="32"/>
  <c r="AQ5" i="32"/>
  <c r="AR5" i="32"/>
  <c r="AS5" i="32"/>
  <c r="AT5" i="32"/>
  <c r="AU5" i="32"/>
  <c r="AV5" i="32"/>
  <c r="AW5" i="32"/>
  <c r="AX5" i="32"/>
  <c r="AY5" i="32"/>
  <c r="AZ5" i="32"/>
  <c r="BA5" i="32"/>
  <c r="BC5" i="32"/>
  <c r="BD5" i="32"/>
  <c r="AP6" i="32"/>
  <c r="AP7" i="32"/>
  <c r="AP8" i="32"/>
  <c r="AP9" i="32"/>
  <c r="AP10" i="32"/>
  <c r="AP11" i="32"/>
  <c r="AP12" i="32"/>
  <c r="AP13" i="32"/>
  <c r="AP14" i="32"/>
  <c r="AP15" i="32"/>
  <c r="AP16" i="32"/>
  <c r="AP17" i="32"/>
  <c r="AP18" i="32"/>
  <c r="AP19" i="32"/>
  <c r="AP20" i="32"/>
  <c r="AP21" i="32"/>
  <c r="AP22" i="32"/>
  <c r="AP23" i="32"/>
  <c r="AP24" i="32"/>
  <c r="AP25" i="32"/>
  <c r="AP26" i="32"/>
  <c r="AP27" i="32"/>
  <c r="AP28" i="32"/>
  <c r="AP29" i="32"/>
  <c r="AP30" i="32"/>
  <c r="AP31" i="32"/>
  <c r="AP32" i="32"/>
  <c r="AP33" i="32"/>
  <c r="AP34" i="32"/>
  <c r="AP35" i="32"/>
  <c r="AP36" i="32"/>
  <c r="AP37" i="32"/>
  <c r="AP38" i="32"/>
  <c r="AP39" i="32"/>
  <c r="AP40" i="32"/>
  <c r="AH41" i="61"/>
  <c r="AH7" i="61"/>
  <c r="AH8" i="61"/>
  <c r="AH9" i="61"/>
  <c r="AH10" i="61"/>
  <c r="AH11" i="61"/>
  <c r="AH12" i="61"/>
  <c r="AH15" i="61"/>
  <c r="AH17" i="61"/>
  <c r="AH18" i="61"/>
  <c r="AH19" i="61"/>
  <c r="AH20" i="61"/>
  <c r="AH21" i="61"/>
  <c r="AH22" i="61"/>
  <c r="AH23" i="61"/>
  <c r="AH24" i="61"/>
  <c r="AH25" i="61"/>
  <c r="AH26" i="61"/>
  <c r="AH27" i="61"/>
  <c r="AH28" i="61"/>
  <c r="AH31" i="61"/>
  <c r="AH33" i="61"/>
  <c r="AH34" i="61"/>
  <c r="AH35" i="61"/>
  <c r="AH36" i="61"/>
  <c r="AH37" i="61"/>
  <c r="AH38" i="61"/>
  <c r="AH39" i="61"/>
  <c r="AH40" i="61"/>
  <c r="AF6" i="61"/>
  <c r="CD55" i="61" l="1"/>
  <c r="AX23" i="61"/>
  <c r="AV21" i="61"/>
  <c r="AX39" i="61"/>
  <c r="CD54" i="61"/>
  <c r="CD50" i="61"/>
  <c r="CB55" i="61"/>
  <c r="CB50" i="61"/>
  <c r="CD57" i="61"/>
  <c r="CB57" i="61"/>
  <c r="CB54" i="61"/>
  <c r="CB48" i="61"/>
  <c r="AX13" i="61"/>
  <c r="AV8" i="61"/>
  <c r="CB53" i="61"/>
  <c r="AX7" i="61"/>
  <c r="CD52" i="61"/>
  <c r="AV39" i="61"/>
  <c r="AV7" i="61"/>
  <c r="AX38" i="61"/>
  <c r="AX22" i="61"/>
  <c r="CD51" i="61"/>
  <c r="AV38" i="61"/>
  <c r="CB51" i="61"/>
  <c r="AU48" i="61"/>
  <c r="AU49" i="61"/>
  <c r="AV49" i="61"/>
  <c r="AH49" i="61"/>
  <c r="AU50" i="61"/>
  <c r="AH50" i="61"/>
  <c r="AU51" i="61"/>
  <c r="AH51" i="61"/>
  <c r="AU52" i="61"/>
  <c r="AV52" i="61"/>
  <c r="AH52" i="61"/>
  <c r="AU53" i="61"/>
  <c r="AH53" i="61"/>
  <c r="AU54" i="61"/>
  <c r="AH54" i="61"/>
  <c r="AU55" i="61"/>
  <c r="AH55" i="61"/>
  <c r="AU57" i="61"/>
  <c r="AH57" i="61"/>
  <c r="BG40" i="31"/>
  <c r="BG5" i="31"/>
  <c r="BG46" i="31" s="1"/>
  <c r="BG6" i="31"/>
  <c r="BG47" i="31" s="1"/>
  <c r="BG7" i="31"/>
  <c r="BG8" i="31"/>
  <c r="BG9" i="31"/>
  <c r="BG10" i="31"/>
  <c r="BG11" i="31"/>
  <c r="BG12" i="31"/>
  <c r="BG13" i="31"/>
  <c r="BG14" i="31"/>
  <c r="BG15" i="31"/>
  <c r="BG16" i="31"/>
  <c r="BG17" i="31"/>
  <c r="BG18" i="31"/>
  <c r="BG19" i="31"/>
  <c r="BG49" i="31" s="1"/>
  <c r="BG20" i="31"/>
  <c r="BG50" i="31" s="1"/>
  <c r="BG21" i="31"/>
  <c r="BG22" i="31"/>
  <c r="BG51" i="31" s="1"/>
  <c r="BG23" i="31"/>
  <c r="BG24" i="31"/>
  <c r="BG25" i="31"/>
  <c r="BG26" i="31"/>
  <c r="BG27" i="31"/>
  <c r="BG28" i="31"/>
  <c r="BG29" i="31"/>
  <c r="BG30" i="31"/>
  <c r="BG31" i="31"/>
  <c r="BG32" i="31"/>
  <c r="BG33" i="31"/>
  <c r="BG34" i="31"/>
  <c r="BG35" i="31"/>
  <c r="BG36" i="31"/>
  <c r="BG37" i="31"/>
  <c r="BG38" i="31"/>
  <c r="BG39" i="31"/>
  <c r="BG41" i="31"/>
  <c r="AV54" i="61" l="1"/>
  <c r="AV48" i="61"/>
  <c r="AV55" i="61"/>
  <c r="AV50" i="61"/>
  <c r="AX57" i="61"/>
  <c r="AV57" i="61"/>
  <c r="AV51" i="61"/>
  <c r="AX51" i="61"/>
  <c r="AX55" i="61"/>
  <c r="AX54" i="61"/>
  <c r="AX49" i="61"/>
  <c r="AX53" i="61"/>
  <c r="AX52" i="61"/>
  <c r="AV53" i="61"/>
  <c r="AX50" i="61"/>
  <c r="AS6" i="61" l="1"/>
  <c r="E5" i="31" l="1"/>
  <c r="F5" i="31"/>
  <c r="G5" i="31"/>
  <c r="H5" i="31"/>
  <c r="I5" i="31"/>
  <c r="J5" i="31"/>
  <c r="K5" i="31"/>
  <c r="L5" i="31"/>
  <c r="M5" i="31"/>
  <c r="N5" i="31"/>
  <c r="O5" i="31"/>
  <c r="P5" i="31"/>
  <c r="Q5" i="31"/>
  <c r="R5" i="31"/>
  <c r="S5" i="31"/>
  <c r="T5" i="31"/>
  <c r="U5" i="31"/>
  <c r="V5" i="31"/>
  <c r="W5" i="31"/>
  <c r="X5" i="31"/>
  <c r="Y5" i="31"/>
  <c r="Z5" i="31"/>
  <c r="AA5" i="31"/>
  <c r="AB5" i="31"/>
  <c r="AC5" i="31"/>
  <c r="AD5" i="31"/>
  <c r="AE5" i="31"/>
  <c r="AF5" i="31"/>
  <c r="AG5" i="31"/>
  <c r="AH5" i="31"/>
  <c r="AI5" i="31"/>
  <c r="AJ5" i="31"/>
  <c r="AK5" i="31"/>
  <c r="AL5" i="31"/>
  <c r="AM5" i="31"/>
  <c r="AN5" i="31"/>
  <c r="AO5" i="31"/>
  <c r="AP5" i="31"/>
  <c r="AQ5" i="31"/>
  <c r="AR5" i="31"/>
  <c r="AS5" i="31"/>
  <c r="AT5" i="31"/>
  <c r="AU5" i="31"/>
  <c r="AV5" i="31"/>
  <c r="AW5" i="31"/>
  <c r="AX5" i="31"/>
  <c r="AY5" i="31"/>
  <c r="AZ5" i="31"/>
  <c r="BA5" i="31"/>
  <c r="BA46" i="31" s="1"/>
  <c r="BB5" i="31"/>
  <c r="BB46" i="31" s="1"/>
  <c r="BC5" i="31"/>
  <c r="BC46" i="31" s="1"/>
  <c r="BD5" i="31"/>
  <c r="BE5" i="31"/>
  <c r="BE46" i="31" s="1"/>
  <c r="BF5" i="31"/>
  <c r="BF46" i="31" s="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AU6" i="31"/>
  <c r="AV6" i="31"/>
  <c r="AW6" i="31"/>
  <c r="AX6" i="31"/>
  <c r="AY6" i="31"/>
  <c r="AZ6" i="31"/>
  <c r="BA6" i="31"/>
  <c r="BA47" i="31" s="1"/>
  <c r="BB6" i="31"/>
  <c r="BB47" i="31" s="1"/>
  <c r="BC6" i="31"/>
  <c r="BD6" i="31"/>
  <c r="BD47" i="31" s="1"/>
  <c r="BE6" i="31"/>
  <c r="BF6" i="31"/>
  <c r="BF47" i="31" s="1"/>
  <c r="E7" i="31"/>
  <c r="F7" i="31"/>
  <c r="G7" i="31"/>
  <c r="H7" i="31"/>
  <c r="I7" i="31"/>
  <c r="J7" i="31"/>
  <c r="K7" i="31"/>
  <c r="L7" i="31"/>
  <c r="M7" i="31"/>
  <c r="N7" i="31"/>
  <c r="O7" i="31"/>
  <c r="P7" i="31"/>
  <c r="Q7" i="31"/>
  <c r="R7" i="31"/>
  <c r="S7" i="31"/>
  <c r="T7" i="31"/>
  <c r="U7" i="31"/>
  <c r="V7" i="31"/>
  <c r="W7" i="31"/>
  <c r="X7" i="31"/>
  <c r="Y7" i="31"/>
  <c r="Z7" i="31"/>
  <c r="AA7" i="31"/>
  <c r="AB7" i="31"/>
  <c r="AC7" i="31"/>
  <c r="AD7" i="31"/>
  <c r="AE7" i="31"/>
  <c r="AF7" i="31"/>
  <c r="AG7" i="31"/>
  <c r="AH7" i="31"/>
  <c r="AI7" i="31"/>
  <c r="AJ7" i="31"/>
  <c r="AK7" i="31"/>
  <c r="AL7" i="31"/>
  <c r="AM7" i="31"/>
  <c r="AN7" i="31"/>
  <c r="AO7" i="31"/>
  <c r="AP7" i="31"/>
  <c r="AQ7" i="31"/>
  <c r="AR7" i="31"/>
  <c r="AS7" i="31"/>
  <c r="AT7" i="31"/>
  <c r="AU7" i="31"/>
  <c r="AV7" i="31"/>
  <c r="AW7" i="31"/>
  <c r="AX7" i="31"/>
  <c r="AY7" i="31"/>
  <c r="AZ7" i="31"/>
  <c r="BA7" i="31"/>
  <c r="BB7" i="31"/>
  <c r="BC7" i="31"/>
  <c r="BD7" i="31"/>
  <c r="BE7" i="31"/>
  <c r="BF7" i="31"/>
  <c r="E8" i="31"/>
  <c r="F8" i="31"/>
  <c r="G8" i="31"/>
  <c r="H8" i="31"/>
  <c r="I8" i="31"/>
  <c r="J8" i="31"/>
  <c r="K8" i="31"/>
  <c r="L8" i="31"/>
  <c r="M8" i="31"/>
  <c r="N8" i="31"/>
  <c r="O8" i="31"/>
  <c r="P8" i="31"/>
  <c r="Q8" i="31"/>
  <c r="R8" i="31"/>
  <c r="S8" i="31"/>
  <c r="T8" i="31"/>
  <c r="U8" i="31"/>
  <c r="V8" i="31"/>
  <c r="W8" i="31"/>
  <c r="X8" i="31"/>
  <c r="Y8" i="31"/>
  <c r="Z8" i="31"/>
  <c r="AA8" i="31"/>
  <c r="AB8" i="31"/>
  <c r="AC8" i="31"/>
  <c r="AD8" i="31"/>
  <c r="AE8" i="31"/>
  <c r="AF8" i="31"/>
  <c r="AG8" i="31"/>
  <c r="AH8" i="31"/>
  <c r="AI8" i="31"/>
  <c r="AJ8" i="31"/>
  <c r="AK8" i="31"/>
  <c r="AL8" i="31"/>
  <c r="AM8" i="31"/>
  <c r="AN8" i="31"/>
  <c r="AO8" i="31"/>
  <c r="AP8" i="31"/>
  <c r="AQ8" i="31"/>
  <c r="AR8" i="31"/>
  <c r="AS8" i="31"/>
  <c r="AT8" i="31"/>
  <c r="AU8" i="31"/>
  <c r="AV8" i="31"/>
  <c r="AW8" i="31"/>
  <c r="AX8" i="31"/>
  <c r="AY8" i="31"/>
  <c r="AZ8" i="31"/>
  <c r="BA8" i="31"/>
  <c r="BB8" i="31"/>
  <c r="BC8" i="31"/>
  <c r="BD8" i="31"/>
  <c r="BE8" i="31"/>
  <c r="BF8" i="31"/>
  <c r="E9" i="31"/>
  <c r="F9" i="31"/>
  <c r="G9" i="31"/>
  <c r="H9" i="31"/>
  <c r="I9" i="31"/>
  <c r="J9" i="31"/>
  <c r="K9" i="31"/>
  <c r="L9" i="31"/>
  <c r="M9" i="31"/>
  <c r="N9" i="31"/>
  <c r="O9" i="31"/>
  <c r="P9" i="31"/>
  <c r="Q9" i="31"/>
  <c r="R9" i="31"/>
  <c r="S9" i="31"/>
  <c r="T9" i="31"/>
  <c r="U9" i="31"/>
  <c r="V9" i="31"/>
  <c r="W9" i="31"/>
  <c r="X9" i="31"/>
  <c r="Y9" i="31"/>
  <c r="Z9" i="31"/>
  <c r="AA9" i="31"/>
  <c r="AB9" i="31"/>
  <c r="AC9" i="31"/>
  <c r="AD9" i="31"/>
  <c r="AE9" i="31"/>
  <c r="AF9" i="31"/>
  <c r="AG9" i="31"/>
  <c r="AH9" i="31"/>
  <c r="AI9" i="31"/>
  <c r="AJ9" i="31"/>
  <c r="AK9" i="31"/>
  <c r="AL9" i="31"/>
  <c r="AM9" i="31"/>
  <c r="AN9" i="31"/>
  <c r="AO9" i="31"/>
  <c r="AP9" i="31"/>
  <c r="AQ9" i="31"/>
  <c r="AR9" i="31"/>
  <c r="AS9" i="31"/>
  <c r="AT9" i="31"/>
  <c r="AU9" i="31"/>
  <c r="AV9" i="31"/>
  <c r="AW9" i="31"/>
  <c r="AX9" i="31"/>
  <c r="AY9" i="31"/>
  <c r="AZ9" i="31"/>
  <c r="BA9" i="31"/>
  <c r="BB9" i="31"/>
  <c r="BC9" i="31"/>
  <c r="BD9" i="31"/>
  <c r="BE9" i="31"/>
  <c r="BF9" i="31"/>
  <c r="E10" i="31"/>
  <c r="F10" i="31"/>
  <c r="G10" i="31"/>
  <c r="H10" i="31"/>
  <c r="I10" i="31"/>
  <c r="J10" i="31"/>
  <c r="K10" i="31"/>
  <c r="L10" i="31"/>
  <c r="M10" i="31"/>
  <c r="N10" i="31"/>
  <c r="O10" i="31"/>
  <c r="P10" i="31"/>
  <c r="Q10" i="31"/>
  <c r="R10" i="31"/>
  <c r="S10" i="31"/>
  <c r="T10" i="31"/>
  <c r="U10" i="31"/>
  <c r="V10" i="31"/>
  <c r="W10" i="31"/>
  <c r="X10" i="31"/>
  <c r="Y10" i="31"/>
  <c r="Z10" i="31"/>
  <c r="AA10" i="31"/>
  <c r="AB10" i="31"/>
  <c r="AC10" i="31"/>
  <c r="AD10" i="31"/>
  <c r="AE10" i="31"/>
  <c r="AF10" i="31"/>
  <c r="AG10" i="31"/>
  <c r="AH10" i="31"/>
  <c r="AI10" i="31"/>
  <c r="AJ10" i="31"/>
  <c r="AK10" i="31"/>
  <c r="AL10" i="31"/>
  <c r="AM10" i="31"/>
  <c r="AN10" i="31"/>
  <c r="AO10" i="31"/>
  <c r="AP10" i="31"/>
  <c r="AQ10" i="31"/>
  <c r="AR10" i="31"/>
  <c r="AS10" i="31"/>
  <c r="AT10" i="31"/>
  <c r="AU10" i="31"/>
  <c r="AV10" i="31"/>
  <c r="AW10" i="31"/>
  <c r="AX10" i="31"/>
  <c r="AY10" i="31"/>
  <c r="AZ10" i="31"/>
  <c r="BA10" i="31"/>
  <c r="BB10" i="31"/>
  <c r="BC10" i="31"/>
  <c r="BD10" i="31"/>
  <c r="BE10" i="31"/>
  <c r="BF10" i="31"/>
  <c r="E11" i="31"/>
  <c r="F11" i="31"/>
  <c r="G11" i="31"/>
  <c r="H11" i="31"/>
  <c r="I11" i="31"/>
  <c r="J11" i="31"/>
  <c r="K11" i="31"/>
  <c r="L11" i="31"/>
  <c r="M11" i="31"/>
  <c r="N11" i="31"/>
  <c r="O11"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AP11" i="31"/>
  <c r="AQ11" i="31"/>
  <c r="AR11" i="31"/>
  <c r="AS11" i="31"/>
  <c r="AT11" i="31"/>
  <c r="AU11" i="31"/>
  <c r="AV11" i="31"/>
  <c r="AW11" i="31"/>
  <c r="AX11" i="31"/>
  <c r="AY11" i="31"/>
  <c r="AZ11" i="31"/>
  <c r="BA11" i="31"/>
  <c r="BB11" i="31"/>
  <c r="BC11" i="31"/>
  <c r="BD11" i="31"/>
  <c r="BE11" i="31"/>
  <c r="BF11" i="31"/>
  <c r="E12" i="31"/>
  <c r="F12" i="31"/>
  <c r="G12" i="31"/>
  <c r="H12" i="31"/>
  <c r="I12" i="31"/>
  <c r="J12" i="31"/>
  <c r="K12" i="31"/>
  <c r="L12" i="31"/>
  <c r="M12" i="31"/>
  <c r="N12" i="31"/>
  <c r="O12" i="31"/>
  <c r="P12" i="31"/>
  <c r="Q12" i="31"/>
  <c r="R12" i="31"/>
  <c r="S12" i="31"/>
  <c r="T12" i="31"/>
  <c r="U12" i="31"/>
  <c r="V12" i="31"/>
  <c r="W12" i="31"/>
  <c r="X12" i="31"/>
  <c r="Y12" i="31"/>
  <c r="Z12" i="31"/>
  <c r="AA12" i="31"/>
  <c r="AB12" i="31"/>
  <c r="AC12" i="31"/>
  <c r="AD12" i="31"/>
  <c r="AE12" i="31"/>
  <c r="AF12" i="31"/>
  <c r="AG12" i="31"/>
  <c r="AH12" i="31"/>
  <c r="AI12" i="31"/>
  <c r="AJ12" i="31"/>
  <c r="AK12" i="31"/>
  <c r="AL12" i="31"/>
  <c r="AM12" i="31"/>
  <c r="AN12" i="31"/>
  <c r="AO12" i="31"/>
  <c r="AP12" i="31"/>
  <c r="AQ12" i="31"/>
  <c r="AR12" i="31"/>
  <c r="AS12" i="31"/>
  <c r="AT12" i="31"/>
  <c r="AU12" i="31"/>
  <c r="AV12" i="31"/>
  <c r="AW12" i="31"/>
  <c r="AX12" i="31"/>
  <c r="AY12" i="31"/>
  <c r="AZ12" i="31"/>
  <c r="BA12" i="31"/>
  <c r="BB12" i="31"/>
  <c r="BC12" i="31"/>
  <c r="BD12" i="31"/>
  <c r="BE12" i="31"/>
  <c r="BF12" i="31"/>
  <c r="E13" i="31"/>
  <c r="F13" i="31"/>
  <c r="G13" i="31"/>
  <c r="H13" i="31"/>
  <c r="I13" i="31"/>
  <c r="J13" i="31"/>
  <c r="K13" i="31"/>
  <c r="L13" i="31"/>
  <c r="M13" i="31"/>
  <c r="N13" i="31"/>
  <c r="O13" i="31"/>
  <c r="P13" i="31"/>
  <c r="Q13" i="31"/>
  <c r="R13" i="31"/>
  <c r="S13" i="31"/>
  <c r="T13" i="31"/>
  <c r="U13" i="31"/>
  <c r="V13" i="31"/>
  <c r="W13" i="31"/>
  <c r="X13" i="31"/>
  <c r="Y13" i="31"/>
  <c r="Z13" i="31"/>
  <c r="AA13" i="31"/>
  <c r="AB13" i="31"/>
  <c r="AC13" i="31"/>
  <c r="AD13" i="31"/>
  <c r="AE13" i="31"/>
  <c r="AF13" i="31"/>
  <c r="AG13" i="31"/>
  <c r="AH13" i="31"/>
  <c r="AI13" i="31"/>
  <c r="AJ13" i="31"/>
  <c r="AK13" i="31"/>
  <c r="AL13" i="31"/>
  <c r="AM13" i="31"/>
  <c r="AN13" i="31"/>
  <c r="AO13" i="31"/>
  <c r="AP13" i="31"/>
  <c r="AQ13" i="31"/>
  <c r="AR13" i="31"/>
  <c r="AS13" i="31"/>
  <c r="AT13" i="31"/>
  <c r="AU13" i="31"/>
  <c r="AV13" i="31"/>
  <c r="AW13" i="31"/>
  <c r="AX13" i="31"/>
  <c r="AY13" i="31"/>
  <c r="AZ13" i="31"/>
  <c r="BA13" i="31"/>
  <c r="BB13" i="31"/>
  <c r="BC13" i="31"/>
  <c r="BD13" i="31"/>
  <c r="BE13" i="31"/>
  <c r="BF13" i="31"/>
  <c r="E14" i="31"/>
  <c r="F14" i="31"/>
  <c r="G14" i="31"/>
  <c r="H14" i="31"/>
  <c r="I14" i="31"/>
  <c r="J14" i="31"/>
  <c r="K14" i="31"/>
  <c r="L14" i="31"/>
  <c r="M14" i="31"/>
  <c r="N14" i="31"/>
  <c r="O14" i="31"/>
  <c r="P14" i="31"/>
  <c r="Q14" i="31"/>
  <c r="R14" i="31"/>
  <c r="S14" i="31"/>
  <c r="T14" i="31"/>
  <c r="U14" i="31"/>
  <c r="V14" i="31"/>
  <c r="W14" i="31"/>
  <c r="X14" i="31"/>
  <c r="Y14" i="31"/>
  <c r="Z14" i="31"/>
  <c r="AA14" i="31"/>
  <c r="AB14" i="31"/>
  <c r="AC14" i="31"/>
  <c r="AD14" i="31"/>
  <c r="AE14" i="31"/>
  <c r="AF14" i="31"/>
  <c r="AG14" i="31"/>
  <c r="AH14" i="31"/>
  <c r="AI14" i="31"/>
  <c r="AJ14" i="31"/>
  <c r="AK14" i="31"/>
  <c r="AL14" i="31"/>
  <c r="AM14" i="31"/>
  <c r="AN14" i="31"/>
  <c r="AO14" i="31"/>
  <c r="AP14" i="31"/>
  <c r="AQ14" i="31"/>
  <c r="AR14" i="31"/>
  <c r="AS14" i="31"/>
  <c r="AT14" i="31"/>
  <c r="AU14" i="31"/>
  <c r="AV14" i="31"/>
  <c r="AW14" i="31"/>
  <c r="AX14" i="31"/>
  <c r="AY14" i="31"/>
  <c r="AZ14" i="31"/>
  <c r="BA14" i="31"/>
  <c r="BB14" i="31"/>
  <c r="BC14" i="31"/>
  <c r="BD14" i="31"/>
  <c r="BE14" i="31"/>
  <c r="BF14" i="31"/>
  <c r="E15" i="31"/>
  <c r="F15" i="31"/>
  <c r="G15" i="31"/>
  <c r="H15" i="31"/>
  <c r="I15" i="31"/>
  <c r="J15" i="31"/>
  <c r="K15" i="31"/>
  <c r="L15" i="31"/>
  <c r="M15" i="31"/>
  <c r="N15" i="31"/>
  <c r="O15" i="31"/>
  <c r="P15" i="31"/>
  <c r="Q15" i="31"/>
  <c r="R15" i="31"/>
  <c r="S15" i="31"/>
  <c r="T15" i="31"/>
  <c r="U15" i="31"/>
  <c r="V15" i="31"/>
  <c r="W15" i="31"/>
  <c r="X15" i="31"/>
  <c r="Y15" i="31"/>
  <c r="Z15" i="31"/>
  <c r="AA15" i="31"/>
  <c r="AB15" i="31"/>
  <c r="AC15" i="31"/>
  <c r="AD15" i="31"/>
  <c r="AE15" i="31"/>
  <c r="AF15" i="31"/>
  <c r="AG15" i="31"/>
  <c r="AH15" i="31"/>
  <c r="AI15" i="31"/>
  <c r="AJ15" i="31"/>
  <c r="AK15" i="31"/>
  <c r="AL15" i="31"/>
  <c r="AM15" i="31"/>
  <c r="AN15" i="31"/>
  <c r="AO15" i="31"/>
  <c r="AP15" i="31"/>
  <c r="AQ15" i="31"/>
  <c r="AR15" i="31"/>
  <c r="AS15" i="31"/>
  <c r="AT15" i="31"/>
  <c r="AU15" i="31"/>
  <c r="AV15" i="31"/>
  <c r="AW15" i="31"/>
  <c r="AX15" i="31"/>
  <c r="AY15" i="31"/>
  <c r="AZ15" i="31"/>
  <c r="BA15" i="31"/>
  <c r="BB15" i="31"/>
  <c r="BC15" i="31"/>
  <c r="BD15" i="31"/>
  <c r="BE15" i="31"/>
  <c r="BF15" i="31"/>
  <c r="E16" i="31"/>
  <c r="F16" i="31"/>
  <c r="G16" i="31"/>
  <c r="H16" i="31"/>
  <c r="I16" i="31"/>
  <c r="J16" i="31"/>
  <c r="K16" i="31"/>
  <c r="L16" i="31"/>
  <c r="M16" i="31"/>
  <c r="N16" i="31"/>
  <c r="O16" i="31"/>
  <c r="P16" i="31"/>
  <c r="Q16" i="31"/>
  <c r="R16" i="31"/>
  <c r="S16" i="31"/>
  <c r="T16" i="31"/>
  <c r="U16" i="31"/>
  <c r="V16" i="31"/>
  <c r="W16" i="31"/>
  <c r="X16" i="31"/>
  <c r="Y16" i="31"/>
  <c r="Z16" i="31"/>
  <c r="AA16" i="31"/>
  <c r="AB16" i="31"/>
  <c r="AC16" i="31"/>
  <c r="AD16" i="31"/>
  <c r="AE16" i="31"/>
  <c r="AF16" i="31"/>
  <c r="AG16" i="31"/>
  <c r="AH16" i="31"/>
  <c r="AI16" i="31"/>
  <c r="AJ16" i="31"/>
  <c r="AK16" i="31"/>
  <c r="AL16" i="31"/>
  <c r="AM16" i="31"/>
  <c r="AN16" i="31"/>
  <c r="AO16" i="31"/>
  <c r="AP16" i="31"/>
  <c r="AQ16" i="31"/>
  <c r="AR16" i="31"/>
  <c r="AS16" i="31"/>
  <c r="AT16" i="31"/>
  <c r="AU16" i="31"/>
  <c r="AV16" i="31"/>
  <c r="AW16" i="31"/>
  <c r="AX16" i="31"/>
  <c r="AY16" i="31"/>
  <c r="AZ16" i="31"/>
  <c r="BA16" i="31"/>
  <c r="BB16" i="31"/>
  <c r="BC16" i="31"/>
  <c r="BD16" i="31"/>
  <c r="BE16" i="31"/>
  <c r="BF16" i="31"/>
  <c r="E17" i="31"/>
  <c r="F17" i="31"/>
  <c r="G17" i="31"/>
  <c r="H17" i="31"/>
  <c r="I17" i="31"/>
  <c r="J17" i="31"/>
  <c r="K17" i="31"/>
  <c r="L17" i="31"/>
  <c r="M17" i="31"/>
  <c r="N17" i="31"/>
  <c r="O17" i="31"/>
  <c r="P17" i="31"/>
  <c r="Q17" i="31"/>
  <c r="R17" i="31"/>
  <c r="S17" i="31"/>
  <c r="T17" i="31"/>
  <c r="U17" i="31"/>
  <c r="V17" i="31"/>
  <c r="W17" i="31"/>
  <c r="X17" i="31"/>
  <c r="Y17" i="31"/>
  <c r="Z17" i="31"/>
  <c r="AA17" i="31"/>
  <c r="AB17" i="31"/>
  <c r="AC17" i="31"/>
  <c r="AD17" i="31"/>
  <c r="AE17" i="31"/>
  <c r="AF17" i="31"/>
  <c r="AG17" i="31"/>
  <c r="AH17" i="31"/>
  <c r="AI17" i="31"/>
  <c r="AJ17" i="31"/>
  <c r="AK17" i="31"/>
  <c r="AL17" i="31"/>
  <c r="AM17" i="31"/>
  <c r="AN17" i="31"/>
  <c r="AO17" i="31"/>
  <c r="AP17" i="31"/>
  <c r="AQ17" i="31"/>
  <c r="AR17" i="31"/>
  <c r="AS17" i="31"/>
  <c r="AT17" i="31"/>
  <c r="AU17" i="31"/>
  <c r="AV17" i="31"/>
  <c r="AW17" i="31"/>
  <c r="AX17" i="31"/>
  <c r="AY17" i="31"/>
  <c r="AZ17" i="31"/>
  <c r="BA17" i="31"/>
  <c r="BB17" i="31"/>
  <c r="BC17" i="31"/>
  <c r="BD17" i="31"/>
  <c r="BE17" i="31"/>
  <c r="BF17" i="31"/>
  <c r="E18" i="31"/>
  <c r="F18" i="31"/>
  <c r="G18" i="31"/>
  <c r="H18" i="31"/>
  <c r="I18" i="31"/>
  <c r="J18" i="31"/>
  <c r="K18" i="31"/>
  <c r="L18" i="31"/>
  <c r="M18" i="31"/>
  <c r="N18" i="31"/>
  <c r="O18" i="31"/>
  <c r="P18" i="31"/>
  <c r="Q18" i="31"/>
  <c r="R18" i="31"/>
  <c r="S18" i="31"/>
  <c r="T18" i="31"/>
  <c r="U18" i="31"/>
  <c r="V18" i="31"/>
  <c r="W18" i="31"/>
  <c r="X18" i="31"/>
  <c r="Y18" i="31"/>
  <c r="Z18" i="31"/>
  <c r="AA18" i="31"/>
  <c r="AB18" i="31"/>
  <c r="AC18" i="31"/>
  <c r="AD18" i="31"/>
  <c r="AE18" i="31"/>
  <c r="AF18" i="31"/>
  <c r="AG18" i="31"/>
  <c r="AH18" i="31"/>
  <c r="AI18" i="31"/>
  <c r="AJ18" i="31"/>
  <c r="AK18" i="31"/>
  <c r="AL18" i="31"/>
  <c r="AM18" i="31"/>
  <c r="AN18" i="31"/>
  <c r="AO18" i="31"/>
  <c r="AP18" i="31"/>
  <c r="AQ18" i="31"/>
  <c r="AR18" i="31"/>
  <c r="AS18" i="31"/>
  <c r="AT18" i="31"/>
  <c r="AU18" i="31"/>
  <c r="AV18" i="31"/>
  <c r="AW18" i="31"/>
  <c r="AX18" i="31"/>
  <c r="AY18" i="31"/>
  <c r="AZ18" i="31"/>
  <c r="BA18" i="31"/>
  <c r="BB18" i="31"/>
  <c r="BC18" i="31"/>
  <c r="BD18" i="31"/>
  <c r="BE18" i="31"/>
  <c r="BF18" i="31"/>
  <c r="E19" i="31"/>
  <c r="F19" i="31"/>
  <c r="G19" i="31"/>
  <c r="H19" i="31"/>
  <c r="I19" i="31"/>
  <c r="J19" i="31"/>
  <c r="K19" i="31"/>
  <c r="L19" i="31"/>
  <c r="M19" i="31"/>
  <c r="N19" i="31"/>
  <c r="O19" i="31"/>
  <c r="P19" i="31"/>
  <c r="Q19" i="31"/>
  <c r="R19" i="31"/>
  <c r="S19" i="31"/>
  <c r="T19" i="31"/>
  <c r="U19" i="31"/>
  <c r="V19" i="31"/>
  <c r="W19" i="31"/>
  <c r="X19" i="31"/>
  <c r="Y19" i="31"/>
  <c r="Z19" i="31"/>
  <c r="AA19" i="31"/>
  <c r="AB19" i="31"/>
  <c r="AC19" i="31"/>
  <c r="AD19" i="31"/>
  <c r="AE19" i="31"/>
  <c r="AF19" i="31"/>
  <c r="AG19" i="31"/>
  <c r="AH19" i="31"/>
  <c r="AI19" i="31"/>
  <c r="AJ19" i="31"/>
  <c r="AK19" i="31"/>
  <c r="AL19" i="31"/>
  <c r="AM19" i="31"/>
  <c r="AN19" i="31"/>
  <c r="AO19" i="31"/>
  <c r="AP19" i="31"/>
  <c r="AQ19" i="31"/>
  <c r="AR19" i="31"/>
  <c r="AS19" i="31"/>
  <c r="AT19" i="31"/>
  <c r="AU19" i="31"/>
  <c r="AV19" i="31"/>
  <c r="AW19" i="31"/>
  <c r="AX19" i="31"/>
  <c r="AY19" i="31"/>
  <c r="AZ19" i="31"/>
  <c r="BA19" i="31"/>
  <c r="BA49" i="31" s="1"/>
  <c r="BB19" i="31"/>
  <c r="BB49" i="31" s="1"/>
  <c r="BC19" i="31"/>
  <c r="BD19" i="31"/>
  <c r="BD49" i="31" s="1"/>
  <c r="BE19" i="31"/>
  <c r="BF19" i="31"/>
  <c r="BF49" i="31" s="1"/>
  <c r="E20" i="31"/>
  <c r="F20" i="31"/>
  <c r="G20" i="31"/>
  <c r="H20" i="31"/>
  <c r="I20" i="31"/>
  <c r="J20" i="31"/>
  <c r="K20" i="31"/>
  <c r="L20" i="31"/>
  <c r="M20" i="31"/>
  <c r="N20" i="31"/>
  <c r="O20" i="31"/>
  <c r="P20" i="31"/>
  <c r="Q20" i="31"/>
  <c r="R20" i="31"/>
  <c r="S20" i="31"/>
  <c r="T20" i="31"/>
  <c r="U20" i="31"/>
  <c r="V20" i="31"/>
  <c r="W20" i="31"/>
  <c r="X20" i="31"/>
  <c r="Y20" i="31"/>
  <c r="Z20" i="31"/>
  <c r="AA20" i="31"/>
  <c r="AB20" i="31"/>
  <c r="AC20" i="31"/>
  <c r="AD20" i="31"/>
  <c r="AE20" i="31"/>
  <c r="AF20" i="31"/>
  <c r="AG20" i="31"/>
  <c r="AH20" i="31"/>
  <c r="AI20" i="31"/>
  <c r="AJ20" i="31"/>
  <c r="AK20" i="31"/>
  <c r="AL20" i="31"/>
  <c r="AM20" i="31"/>
  <c r="AN20" i="31"/>
  <c r="AO20" i="31"/>
  <c r="AP20" i="31"/>
  <c r="AQ20" i="31"/>
  <c r="AR20" i="31"/>
  <c r="AS20" i="31"/>
  <c r="AT20" i="31"/>
  <c r="AU20" i="31"/>
  <c r="AV20" i="31"/>
  <c r="AW20" i="31"/>
  <c r="AX20" i="31"/>
  <c r="AY20" i="31"/>
  <c r="AZ20" i="31"/>
  <c r="BA20" i="31"/>
  <c r="BA50" i="31" s="1"/>
  <c r="BB20" i="31"/>
  <c r="BB50" i="31" s="1"/>
  <c r="BC20" i="31"/>
  <c r="BD20" i="31"/>
  <c r="BE20" i="31"/>
  <c r="BF20" i="31"/>
  <c r="E21" i="31"/>
  <c r="F21" i="31"/>
  <c r="G21" i="31"/>
  <c r="H21" i="31"/>
  <c r="I21" i="31"/>
  <c r="J21" i="31"/>
  <c r="K21" i="31"/>
  <c r="L21" i="31"/>
  <c r="M21" i="31"/>
  <c r="N21" i="31"/>
  <c r="O21" i="31"/>
  <c r="P21" i="31"/>
  <c r="Q21" i="31"/>
  <c r="R21" i="31"/>
  <c r="S21" i="31"/>
  <c r="T21" i="31"/>
  <c r="U21" i="31"/>
  <c r="V21" i="31"/>
  <c r="W21" i="31"/>
  <c r="X21" i="31"/>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BA21" i="31"/>
  <c r="BB21" i="31"/>
  <c r="BC21" i="31"/>
  <c r="BD21" i="31"/>
  <c r="BE21" i="31"/>
  <c r="BF21" i="31"/>
  <c r="E22" i="31"/>
  <c r="F22" i="31"/>
  <c r="G22" i="31"/>
  <c r="H22" i="31"/>
  <c r="I22" i="31"/>
  <c r="J22" i="31"/>
  <c r="K22" i="31"/>
  <c r="L22" i="31"/>
  <c r="M22" i="31"/>
  <c r="N22" i="31"/>
  <c r="O22" i="31"/>
  <c r="P22" i="31"/>
  <c r="Q22" i="31"/>
  <c r="R22" i="31"/>
  <c r="S22" i="31"/>
  <c r="T22" i="31"/>
  <c r="U22" i="31"/>
  <c r="V22" i="31"/>
  <c r="W22" i="31"/>
  <c r="X22" i="31"/>
  <c r="Y22" i="31"/>
  <c r="Z22" i="31"/>
  <c r="AA22" i="31"/>
  <c r="AB22" i="31"/>
  <c r="AC22" i="31"/>
  <c r="AD22" i="31"/>
  <c r="AE22" i="31"/>
  <c r="AF22" i="31"/>
  <c r="AG22" i="31"/>
  <c r="AH22" i="31"/>
  <c r="AI22" i="31"/>
  <c r="AJ22" i="31"/>
  <c r="AK22" i="31"/>
  <c r="AL22" i="31"/>
  <c r="AM22" i="31"/>
  <c r="AN22" i="31"/>
  <c r="AO22" i="31"/>
  <c r="AP22" i="31"/>
  <c r="AQ22" i="31"/>
  <c r="AR22" i="31"/>
  <c r="AS22" i="31"/>
  <c r="AT22" i="31"/>
  <c r="AU22" i="31"/>
  <c r="AV22" i="31"/>
  <c r="AW22" i="31"/>
  <c r="AX22" i="31"/>
  <c r="AY22" i="31"/>
  <c r="AZ22" i="31"/>
  <c r="BA22" i="31"/>
  <c r="BA51" i="31" s="1"/>
  <c r="BB22" i="31"/>
  <c r="BB51" i="31" s="1"/>
  <c r="BC22" i="31"/>
  <c r="BD22" i="31"/>
  <c r="BD51" i="31" s="1"/>
  <c r="BE22" i="31"/>
  <c r="BF22" i="31"/>
  <c r="BF51" i="31" s="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E23" i="31"/>
  <c r="AF23" i="31"/>
  <c r="AG23" i="31"/>
  <c r="AH23" i="31"/>
  <c r="AI23" i="31"/>
  <c r="AJ23" i="31"/>
  <c r="AK23" i="31"/>
  <c r="AL23" i="31"/>
  <c r="AM23" i="31"/>
  <c r="AN23" i="31"/>
  <c r="AO23" i="31"/>
  <c r="AP23" i="31"/>
  <c r="AQ23" i="31"/>
  <c r="AR23" i="31"/>
  <c r="AS23" i="31"/>
  <c r="AT23" i="31"/>
  <c r="AU23" i="31"/>
  <c r="AV23" i="31"/>
  <c r="AW23" i="31"/>
  <c r="AX23" i="31"/>
  <c r="AY23" i="31"/>
  <c r="AZ23" i="31"/>
  <c r="BA23" i="31"/>
  <c r="BB23" i="31"/>
  <c r="BC23" i="31"/>
  <c r="BD23" i="31"/>
  <c r="BE23" i="31"/>
  <c r="BF23"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AZ24" i="31"/>
  <c r="BA24" i="31"/>
  <c r="BB24" i="31"/>
  <c r="BC24" i="31"/>
  <c r="BD24" i="31"/>
  <c r="BE24" i="31"/>
  <c r="BF24" i="31"/>
  <c r="E25" i="31"/>
  <c r="F25" i="31"/>
  <c r="G25" i="31"/>
  <c r="H25" i="31"/>
  <c r="I25" i="31"/>
  <c r="J25" i="31"/>
  <c r="K25" i="31"/>
  <c r="L25" i="31"/>
  <c r="M25" i="31"/>
  <c r="N25" i="31"/>
  <c r="O25" i="31"/>
  <c r="P25" i="31"/>
  <c r="Q25" i="31"/>
  <c r="R25" i="31"/>
  <c r="S25" i="31"/>
  <c r="T25" i="31"/>
  <c r="U25" i="31"/>
  <c r="V25" i="31"/>
  <c r="W25" i="31"/>
  <c r="X25" i="31"/>
  <c r="Y25" i="31"/>
  <c r="Z25" i="31"/>
  <c r="AA25" i="31"/>
  <c r="AB25" i="31"/>
  <c r="AC25" i="31"/>
  <c r="AD25" i="31"/>
  <c r="AE25" i="31"/>
  <c r="AF25" i="31"/>
  <c r="AG25" i="31"/>
  <c r="AH25" i="31"/>
  <c r="AI25" i="31"/>
  <c r="AJ25" i="31"/>
  <c r="AK25" i="31"/>
  <c r="AL25" i="31"/>
  <c r="AM25" i="31"/>
  <c r="AN25" i="31"/>
  <c r="AO25" i="31"/>
  <c r="AP25" i="31"/>
  <c r="AQ25" i="31"/>
  <c r="AR25" i="31"/>
  <c r="AS25" i="31"/>
  <c r="AT25" i="31"/>
  <c r="AU25" i="31"/>
  <c r="AV25" i="31"/>
  <c r="AW25" i="31"/>
  <c r="AX25" i="31"/>
  <c r="AY25" i="31"/>
  <c r="AZ25" i="31"/>
  <c r="BA25" i="31"/>
  <c r="BB25" i="31"/>
  <c r="BC25" i="31"/>
  <c r="BD25" i="31"/>
  <c r="BE25" i="31"/>
  <c r="BF25"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AG26" i="31"/>
  <c r="AH26" i="31"/>
  <c r="AI26" i="31"/>
  <c r="AJ26" i="31"/>
  <c r="AK26" i="31"/>
  <c r="AL26" i="31"/>
  <c r="AM26" i="31"/>
  <c r="AN26" i="31"/>
  <c r="AO26" i="31"/>
  <c r="AP26" i="31"/>
  <c r="AQ26" i="31"/>
  <c r="AR26" i="31"/>
  <c r="AS26" i="31"/>
  <c r="AT26" i="31"/>
  <c r="AU26" i="31"/>
  <c r="AV26" i="31"/>
  <c r="AW26" i="31"/>
  <c r="AX26" i="31"/>
  <c r="AY26" i="31"/>
  <c r="AZ26" i="31"/>
  <c r="BA26" i="31"/>
  <c r="BB26" i="31"/>
  <c r="BC26" i="31"/>
  <c r="BD26" i="31"/>
  <c r="BE26" i="31"/>
  <c r="BF26" i="31"/>
  <c r="E27" i="31"/>
  <c r="F27" i="31"/>
  <c r="G27" i="31"/>
  <c r="H27" i="31"/>
  <c r="I27" i="31"/>
  <c r="J27" i="31"/>
  <c r="K27" i="31"/>
  <c r="L27" i="31"/>
  <c r="M27" i="31"/>
  <c r="N27" i="31"/>
  <c r="O27" i="31"/>
  <c r="P27" i="31"/>
  <c r="Q27" i="31"/>
  <c r="R27" i="31"/>
  <c r="S27" i="31"/>
  <c r="T27" i="31"/>
  <c r="U27" i="31"/>
  <c r="V27" i="31"/>
  <c r="W27" i="31"/>
  <c r="X27" i="31"/>
  <c r="Y27" i="31"/>
  <c r="Z27" i="31"/>
  <c r="AA27" i="31"/>
  <c r="AB27" i="31"/>
  <c r="AC27" i="31"/>
  <c r="AD27" i="31"/>
  <c r="AE27" i="31"/>
  <c r="AF27" i="31"/>
  <c r="AG27" i="31"/>
  <c r="AH27" i="31"/>
  <c r="AI27" i="31"/>
  <c r="AJ27" i="31"/>
  <c r="AK27" i="31"/>
  <c r="AL27" i="31"/>
  <c r="AM27" i="31"/>
  <c r="AN27" i="31"/>
  <c r="AO27" i="31"/>
  <c r="AP27" i="31"/>
  <c r="AQ27" i="31"/>
  <c r="AR27" i="31"/>
  <c r="AS27" i="31"/>
  <c r="AT27" i="31"/>
  <c r="AU27" i="31"/>
  <c r="AV27" i="31"/>
  <c r="AW27" i="31"/>
  <c r="AX27" i="31"/>
  <c r="AY27" i="31"/>
  <c r="AZ27" i="31"/>
  <c r="BA27" i="31"/>
  <c r="BB27" i="31"/>
  <c r="BC27" i="31"/>
  <c r="BD27" i="31"/>
  <c r="BE27" i="31"/>
  <c r="BF27"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AG28" i="31"/>
  <c r="AH28" i="31"/>
  <c r="AI28" i="31"/>
  <c r="AJ28" i="31"/>
  <c r="AK28" i="31"/>
  <c r="AL28" i="31"/>
  <c r="AM28" i="31"/>
  <c r="AN28" i="31"/>
  <c r="AO28" i="31"/>
  <c r="AP28" i="31"/>
  <c r="AQ28" i="31"/>
  <c r="AR28" i="31"/>
  <c r="AS28" i="31"/>
  <c r="AT28" i="31"/>
  <c r="AU28" i="31"/>
  <c r="AV28" i="31"/>
  <c r="AW28" i="31"/>
  <c r="AX28" i="31"/>
  <c r="AY28" i="31"/>
  <c r="AZ28" i="31"/>
  <c r="BA28" i="31"/>
  <c r="BB28" i="31"/>
  <c r="BC28" i="31"/>
  <c r="BD28" i="31"/>
  <c r="BE28" i="31"/>
  <c r="BF28"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AG29" i="31"/>
  <c r="AH29" i="31"/>
  <c r="AI29" i="31"/>
  <c r="AJ29" i="31"/>
  <c r="AK29" i="31"/>
  <c r="AL29" i="31"/>
  <c r="AM29" i="31"/>
  <c r="AN29" i="31"/>
  <c r="AO29" i="31"/>
  <c r="AP29" i="31"/>
  <c r="AQ29" i="31"/>
  <c r="AR29" i="31"/>
  <c r="AS29" i="31"/>
  <c r="AT29" i="31"/>
  <c r="AU29" i="31"/>
  <c r="AV29" i="31"/>
  <c r="AW29" i="31"/>
  <c r="AX29" i="31"/>
  <c r="AY29" i="31"/>
  <c r="AZ29" i="31"/>
  <c r="BA29" i="31"/>
  <c r="BB29" i="31"/>
  <c r="BC29" i="31"/>
  <c r="BD29" i="31"/>
  <c r="BE29" i="31"/>
  <c r="BF29" i="31"/>
  <c r="E30" i="31"/>
  <c r="F30" i="31"/>
  <c r="G30" i="31"/>
  <c r="H30" i="31"/>
  <c r="I30"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AL30" i="31"/>
  <c r="AM30" i="31"/>
  <c r="AN30" i="31"/>
  <c r="AO30" i="31"/>
  <c r="AP30" i="31"/>
  <c r="AQ30" i="31"/>
  <c r="AR30" i="31"/>
  <c r="AS30" i="31"/>
  <c r="AT30" i="31"/>
  <c r="AU30" i="31"/>
  <c r="AV30" i="31"/>
  <c r="AW30" i="31"/>
  <c r="AX30" i="31"/>
  <c r="AY30" i="31"/>
  <c r="AZ30" i="31"/>
  <c r="BA30" i="31"/>
  <c r="BB30" i="31"/>
  <c r="BC30" i="31"/>
  <c r="BD30" i="31"/>
  <c r="BE30" i="31"/>
  <c r="BF30"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AG31" i="31"/>
  <c r="AH31" i="31"/>
  <c r="AI31" i="31"/>
  <c r="AJ31" i="31"/>
  <c r="AK31" i="31"/>
  <c r="AL31" i="31"/>
  <c r="AM31" i="31"/>
  <c r="AN31" i="31"/>
  <c r="AO31" i="31"/>
  <c r="AP31" i="31"/>
  <c r="AQ31" i="31"/>
  <c r="AR31" i="31"/>
  <c r="AS31" i="31"/>
  <c r="AT31" i="31"/>
  <c r="AU31" i="31"/>
  <c r="AV31" i="31"/>
  <c r="AW31" i="31"/>
  <c r="AX31" i="31"/>
  <c r="AY31" i="31"/>
  <c r="AZ31" i="31"/>
  <c r="BA31" i="31"/>
  <c r="BB31" i="31"/>
  <c r="BC31" i="31"/>
  <c r="BD31" i="31"/>
  <c r="BE31" i="31"/>
  <c r="BF31" i="31"/>
  <c r="E32" i="3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AJ32" i="31"/>
  <c r="AK32" i="31"/>
  <c r="AL32" i="31"/>
  <c r="AM32" i="31"/>
  <c r="AN32" i="31"/>
  <c r="AO32" i="31"/>
  <c r="AP32" i="31"/>
  <c r="AQ32" i="31"/>
  <c r="AR32" i="31"/>
  <c r="AS32" i="31"/>
  <c r="AT32" i="31"/>
  <c r="AU32" i="31"/>
  <c r="AV32" i="31"/>
  <c r="AW32" i="31"/>
  <c r="AX32" i="31"/>
  <c r="AY32" i="31"/>
  <c r="AZ32" i="31"/>
  <c r="BA32" i="31"/>
  <c r="BB32" i="31"/>
  <c r="BC32" i="31"/>
  <c r="BD32" i="31"/>
  <c r="BE32" i="31"/>
  <c r="BF32" i="31"/>
  <c r="E33" i="31"/>
  <c r="F33" i="31"/>
  <c r="G33" i="31"/>
  <c r="H33" i="31"/>
  <c r="I33" i="3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AL33" i="31"/>
  <c r="AM33" i="31"/>
  <c r="AN33" i="31"/>
  <c r="AO33" i="31"/>
  <c r="AP33" i="31"/>
  <c r="AQ33" i="31"/>
  <c r="AR33" i="31"/>
  <c r="AS33" i="31"/>
  <c r="AT33" i="31"/>
  <c r="AU33" i="31"/>
  <c r="AV33" i="31"/>
  <c r="AW33" i="31"/>
  <c r="AX33" i="31"/>
  <c r="AY33" i="31"/>
  <c r="AZ33" i="31"/>
  <c r="BA33" i="31"/>
  <c r="BB33" i="31"/>
  <c r="BC33" i="31"/>
  <c r="BD33" i="31"/>
  <c r="BE33" i="31"/>
  <c r="BF33" i="31"/>
  <c r="E34" i="31"/>
  <c r="F34" i="31"/>
  <c r="G34" i="31"/>
  <c r="H34" i="31"/>
  <c r="I34" i="31"/>
  <c r="J34" i="31"/>
  <c r="K34" i="31"/>
  <c r="L34" i="31"/>
  <c r="M34" i="31"/>
  <c r="N34" i="31"/>
  <c r="O34" i="31"/>
  <c r="P34" i="31"/>
  <c r="Q34" i="31"/>
  <c r="R34" i="31"/>
  <c r="S34" i="31"/>
  <c r="T34" i="31"/>
  <c r="U34" i="31"/>
  <c r="V34" i="31"/>
  <c r="W34" i="31"/>
  <c r="X34" i="31"/>
  <c r="Y34" i="31"/>
  <c r="Z34" i="31"/>
  <c r="AA34" i="31"/>
  <c r="AB34" i="31"/>
  <c r="AC34" i="31"/>
  <c r="AD34" i="31"/>
  <c r="AE34" i="31"/>
  <c r="AF34" i="31"/>
  <c r="AG34" i="31"/>
  <c r="AH34" i="31"/>
  <c r="AI34" i="31"/>
  <c r="AJ34" i="31"/>
  <c r="AK34" i="31"/>
  <c r="AL34" i="31"/>
  <c r="AM34" i="31"/>
  <c r="AN34" i="31"/>
  <c r="AO34" i="31"/>
  <c r="AP34" i="31"/>
  <c r="AQ34" i="31"/>
  <c r="AR34" i="31"/>
  <c r="AS34" i="31"/>
  <c r="AT34" i="31"/>
  <c r="AU34" i="31"/>
  <c r="AV34" i="31"/>
  <c r="AW34" i="31"/>
  <c r="AX34" i="31"/>
  <c r="AY34" i="31"/>
  <c r="AZ34" i="31"/>
  <c r="BA34" i="31"/>
  <c r="BB34" i="31"/>
  <c r="BC34" i="31"/>
  <c r="BD34" i="31"/>
  <c r="BE34" i="31"/>
  <c r="BF34" i="31"/>
  <c r="E35" i="31"/>
  <c r="F35" i="31"/>
  <c r="G35" i="31"/>
  <c r="H35" i="31"/>
  <c r="I35" i="31"/>
  <c r="J35" i="31"/>
  <c r="K35" i="31"/>
  <c r="L35" i="31"/>
  <c r="M35" i="31"/>
  <c r="N35" i="31"/>
  <c r="O35" i="31"/>
  <c r="P35" i="31"/>
  <c r="Q35" i="31"/>
  <c r="R35" i="31"/>
  <c r="S35" i="31"/>
  <c r="T35" i="31"/>
  <c r="U35" i="31"/>
  <c r="V35" i="31"/>
  <c r="W35" i="31"/>
  <c r="X35" i="31"/>
  <c r="Y35" i="31"/>
  <c r="Z35" i="31"/>
  <c r="AA35" i="31"/>
  <c r="AB35" i="31"/>
  <c r="AC35" i="31"/>
  <c r="AD35" i="31"/>
  <c r="AE35" i="31"/>
  <c r="AF35" i="31"/>
  <c r="AG35" i="31"/>
  <c r="AH35" i="31"/>
  <c r="AI35" i="31"/>
  <c r="AJ35" i="31"/>
  <c r="AK35" i="31"/>
  <c r="AL35" i="31"/>
  <c r="AM35" i="31"/>
  <c r="AN35" i="31"/>
  <c r="AO35" i="31"/>
  <c r="AP35" i="31"/>
  <c r="AQ35" i="31"/>
  <c r="AR35" i="31"/>
  <c r="AS35" i="31"/>
  <c r="AT35" i="31"/>
  <c r="AU35" i="31"/>
  <c r="AV35" i="31"/>
  <c r="AW35" i="31"/>
  <c r="AX35" i="31"/>
  <c r="AY35" i="31"/>
  <c r="AZ35" i="31"/>
  <c r="BA35" i="31"/>
  <c r="BB35" i="31"/>
  <c r="BC35" i="31"/>
  <c r="BD35" i="31"/>
  <c r="BE35" i="31"/>
  <c r="BF35" i="31"/>
  <c r="E36" i="31"/>
  <c r="F36" i="31"/>
  <c r="G36" i="31"/>
  <c r="H36"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AL36" i="31"/>
  <c r="AM36" i="31"/>
  <c r="AN36" i="31"/>
  <c r="AO36" i="31"/>
  <c r="AP36" i="31"/>
  <c r="AQ36" i="31"/>
  <c r="AR36" i="31"/>
  <c r="AS36" i="31"/>
  <c r="AT36" i="31"/>
  <c r="AU36" i="31"/>
  <c r="AV36" i="31"/>
  <c r="AW36" i="31"/>
  <c r="AX36" i="31"/>
  <c r="AY36" i="31"/>
  <c r="AZ36" i="31"/>
  <c r="BA36" i="31"/>
  <c r="BB36" i="31"/>
  <c r="BC36" i="31"/>
  <c r="BD36" i="31"/>
  <c r="BE36" i="31"/>
  <c r="BF36" i="31"/>
  <c r="E37" i="31"/>
  <c r="F37" i="31"/>
  <c r="G37" i="31"/>
  <c r="H37" i="31"/>
  <c r="I37" i="31"/>
  <c r="J37" i="31"/>
  <c r="K37" i="31"/>
  <c r="L37" i="31"/>
  <c r="M37" i="31"/>
  <c r="N37" i="31"/>
  <c r="O37" i="31"/>
  <c r="P37" i="31"/>
  <c r="Q37" i="31"/>
  <c r="R37" i="31"/>
  <c r="S37" i="31"/>
  <c r="T37" i="31"/>
  <c r="U37" i="31"/>
  <c r="V37" i="31"/>
  <c r="W37" i="31"/>
  <c r="X37" i="31"/>
  <c r="Y37" i="31"/>
  <c r="Z37" i="31"/>
  <c r="AA37" i="31"/>
  <c r="AB37" i="31"/>
  <c r="AC37" i="31"/>
  <c r="AD37" i="31"/>
  <c r="AE37" i="31"/>
  <c r="AF37" i="31"/>
  <c r="AG37" i="31"/>
  <c r="AH37" i="31"/>
  <c r="AI37" i="31"/>
  <c r="AJ37" i="31"/>
  <c r="AK37" i="31"/>
  <c r="AL37" i="31"/>
  <c r="AM37" i="31"/>
  <c r="AN37" i="31"/>
  <c r="AO37" i="31"/>
  <c r="AP37" i="31"/>
  <c r="AQ37" i="31"/>
  <c r="AR37" i="31"/>
  <c r="AS37" i="31"/>
  <c r="AT37" i="31"/>
  <c r="AU37" i="31"/>
  <c r="AV37" i="31"/>
  <c r="AW37" i="31"/>
  <c r="AX37" i="31"/>
  <c r="AY37" i="31"/>
  <c r="AZ37" i="31"/>
  <c r="BA37" i="31"/>
  <c r="BB37" i="31"/>
  <c r="BC37" i="31"/>
  <c r="BD37" i="31"/>
  <c r="BE37" i="31"/>
  <c r="BF37" i="31"/>
  <c r="E38" i="31"/>
  <c r="F38" i="31"/>
  <c r="G38" i="31"/>
  <c r="H38" i="31"/>
  <c r="I38" i="31"/>
  <c r="J38" i="31"/>
  <c r="K38" i="31"/>
  <c r="L38" i="31"/>
  <c r="M38" i="31"/>
  <c r="N38" i="31"/>
  <c r="O38" i="31"/>
  <c r="P38" i="31"/>
  <c r="Q38" i="31"/>
  <c r="R38" i="31"/>
  <c r="S38" i="31"/>
  <c r="T38" i="31"/>
  <c r="U38" i="31"/>
  <c r="V38" i="31"/>
  <c r="W38" i="31"/>
  <c r="X38" i="31"/>
  <c r="Y38" i="31"/>
  <c r="Z38" i="31"/>
  <c r="AA38" i="31"/>
  <c r="AB38" i="31"/>
  <c r="AC38" i="31"/>
  <c r="AD38" i="31"/>
  <c r="AE38" i="31"/>
  <c r="AF38" i="31"/>
  <c r="AG38" i="31"/>
  <c r="AH38" i="31"/>
  <c r="AI38" i="31"/>
  <c r="AJ38" i="31"/>
  <c r="AK38" i="31"/>
  <c r="AL38" i="31"/>
  <c r="AM38" i="31"/>
  <c r="AN38" i="31"/>
  <c r="AO38" i="31"/>
  <c r="AP38" i="31"/>
  <c r="AQ38" i="31"/>
  <c r="AR38" i="31"/>
  <c r="AS38" i="31"/>
  <c r="AT38" i="31"/>
  <c r="AU38" i="31"/>
  <c r="AV38" i="31"/>
  <c r="AW38" i="31"/>
  <c r="AX38" i="31"/>
  <c r="AY38" i="31"/>
  <c r="AZ38" i="31"/>
  <c r="BA38" i="31"/>
  <c r="BB38" i="31"/>
  <c r="BC38" i="31"/>
  <c r="BD38" i="31"/>
  <c r="BE38" i="31"/>
  <c r="BF38" i="31"/>
  <c r="E39" i="31"/>
  <c r="F39" i="31"/>
  <c r="G39" i="31"/>
  <c r="H39"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AL39" i="31"/>
  <c r="AM39" i="31"/>
  <c r="AN39" i="31"/>
  <c r="AO39" i="31"/>
  <c r="AP39" i="31"/>
  <c r="AQ39" i="31"/>
  <c r="AR39" i="31"/>
  <c r="AS39" i="31"/>
  <c r="AT39" i="31"/>
  <c r="AU39" i="31"/>
  <c r="AV39" i="31"/>
  <c r="AW39" i="31"/>
  <c r="AX39" i="31"/>
  <c r="AY39" i="31"/>
  <c r="AZ39" i="31"/>
  <c r="BA39" i="31"/>
  <c r="BB39" i="31"/>
  <c r="BC39" i="31"/>
  <c r="BD39" i="31"/>
  <c r="BE39" i="31"/>
  <c r="BF39" i="31"/>
  <c r="E40" i="31"/>
  <c r="F40" i="31"/>
  <c r="G40" i="31"/>
  <c r="H40" i="31"/>
  <c r="I40" i="31"/>
  <c r="J40" i="31"/>
  <c r="K40" i="31"/>
  <c r="L40" i="31"/>
  <c r="M40" i="31"/>
  <c r="N40" i="31"/>
  <c r="O40" i="31"/>
  <c r="P40" i="31"/>
  <c r="Q40" i="31"/>
  <c r="R40" i="31"/>
  <c r="S40" i="31"/>
  <c r="T40" i="31"/>
  <c r="U40" i="31"/>
  <c r="V40" i="31"/>
  <c r="W40" i="31"/>
  <c r="X40" i="31"/>
  <c r="Y40" i="31"/>
  <c r="Z40" i="31"/>
  <c r="AA40" i="31"/>
  <c r="AB40" i="31"/>
  <c r="AC40" i="31"/>
  <c r="AD40" i="31"/>
  <c r="AE40" i="31"/>
  <c r="AF40" i="31"/>
  <c r="AG40" i="31"/>
  <c r="AH40" i="31"/>
  <c r="AI40" i="31"/>
  <c r="AJ40" i="31"/>
  <c r="AK40" i="31"/>
  <c r="AL40" i="31"/>
  <c r="AM40" i="31"/>
  <c r="AN40" i="31"/>
  <c r="AO40" i="31"/>
  <c r="AP40" i="31"/>
  <c r="AQ40" i="31"/>
  <c r="AR40" i="31"/>
  <c r="AS40" i="31"/>
  <c r="AT40" i="31"/>
  <c r="AU40" i="31"/>
  <c r="AV40" i="31"/>
  <c r="AW40" i="31"/>
  <c r="AX40" i="31"/>
  <c r="AY40" i="31"/>
  <c r="AZ40" i="31"/>
  <c r="BA40" i="31"/>
  <c r="BB40" i="31"/>
  <c r="BC40" i="31"/>
  <c r="BD40" i="31"/>
  <c r="BE40" i="31"/>
  <c r="BF40" i="31"/>
  <c r="E41" i="31"/>
  <c r="F41" i="31"/>
  <c r="G41" i="31"/>
  <c r="H41" i="31"/>
  <c r="I41" i="31"/>
  <c r="J41" i="31"/>
  <c r="K41" i="31"/>
  <c r="L41" i="31"/>
  <c r="M41" i="31"/>
  <c r="N41" i="31"/>
  <c r="O41" i="31"/>
  <c r="P41" i="31"/>
  <c r="Q41" i="31"/>
  <c r="R41" i="31"/>
  <c r="S41" i="31"/>
  <c r="T41" i="31"/>
  <c r="U41" i="31"/>
  <c r="V41" i="31"/>
  <c r="W41" i="31"/>
  <c r="X41" i="31"/>
  <c r="Y41" i="31"/>
  <c r="Z41" i="31"/>
  <c r="AA41" i="31"/>
  <c r="AB41" i="31"/>
  <c r="AC41" i="31"/>
  <c r="AD41" i="31"/>
  <c r="AE41" i="31"/>
  <c r="AF41" i="31"/>
  <c r="AG41" i="31"/>
  <c r="AH41" i="31"/>
  <c r="AI41" i="31"/>
  <c r="AJ41" i="31"/>
  <c r="AK41" i="31"/>
  <c r="AL41" i="31"/>
  <c r="AM41" i="31"/>
  <c r="AN41" i="31"/>
  <c r="AO41" i="31"/>
  <c r="AP41" i="31"/>
  <c r="AQ41" i="31"/>
  <c r="AR41" i="31"/>
  <c r="AS41" i="31"/>
  <c r="AT41" i="31"/>
  <c r="AU41" i="31"/>
  <c r="AV41" i="31"/>
  <c r="AW41" i="31"/>
  <c r="AX41" i="31"/>
  <c r="AY41" i="31"/>
  <c r="AZ41" i="31"/>
  <c r="BA41" i="31"/>
  <c r="BB41" i="31"/>
  <c r="BC41" i="31"/>
  <c r="BD41" i="31"/>
  <c r="BE41" i="31"/>
  <c r="BF41" i="31"/>
  <c r="AP41" i="32"/>
  <c r="BE51" i="31" l="1"/>
  <c r="BE47" i="31"/>
  <c r="BC51" i="31"/>
  <c r="BE49" i="31"/>
  <c r="BC47" i="31"/>
  <c r="BC49" i="31"/>
  <c r="BD46" i="31"/>
  <c r="BF50" i="31"/>
  <c r="BE50" i="31"/>
  <c r="BD50" i="31"/>
  <c r="BC50" i="31"/>
  <c r="U49" i="31"/>
  <c r="E46" i="31"/>
  <c r="F46" i="31"/>
  <c r="G46" i="31"/>
  <c r="H46" i="31"/>
  <c r="I46" i="31"/>
  <c r="J46" i="31"/>
  <c r="K46" i="31"/>
  <c r="L46" i="31"/>
  <c r="M46" i="31"/>
  <c r="N46" i="31"/>
  <c r="O46" i="31"/>
  <c r="P46" i="31"/>
  <c r="Q46" i="31"/>
  <c r="R46" i="31"/>
  <c r="S46" i="31"/>
  <c r="T46" i="31"/>
  <c r="U46" i="31"/>
  <c r="V46" i="31"/>
  <c r="W46" i="31"/>
  <c r="X46" i="31"/>
  <c r="Y46" i="31"/>
  <c r="Z46" i="31"/>
  <c r="AA46" i="31"/>
  <c r="AB46" i="31"/>
  <c r="AC46" i="31"/>
  <c r="AD46" i="31"/>
  <c r="AE46" i="31"/>
  <c r="AF46" i="31"/>
  <c r="AG46" i="31"/>
  <c r="AH46" i="31"/>
  <c r="AI46" i="31"/>
  <c r="AJ46" i="31"/>
  <c r="AK46" i="31"/>
  <c r="AL46" i="31"/>
  <c r="AM46" i="31"/>
  <c r="AN46" i="31"/>
  <c r="AO46" i="31"/>
  <c r="AP46" i="31"/>
  <c r="AQ46" i="31"/>
  <c r="AR46" i="31"/>
  <c r="AS46" i="31"/>
  <c r="AT46" i="31"/>
  <c r="AU46" i="31"/>
  <c r="AV46" i="31"/>
  <c r="AW46" i="31"/>
  <c r="AX46" i="31"/>
  <c r="AY46" i="31"/>
  <c r="AZ46" i="31"/>
  <c r="E47" i="31"/>
  <c r="F47" i="31"/>
  <c r="G47" i="31"/>
  <c r="H47" i="31"/>
  <c r="I47" i="31"/>
  <c r="J47" i="31"/>
  <c r="K47" i="31"/>
  <c r="L47" i="31"/>
  <c r="M47" i="31"/>
  <c r="N47" i="31"/>
  <c r="O47" i="31"/>
  <c r="P47" i="31"/>
  <c r="Q47" i="31"/>
  <c r="R47" i="31"/>
  <c r="S47" i="31"/>
  <c r="T47" i="31"/>
  <c r="U47" i="31"/>
  <c r="V47" i="31"/>
  <c r="W47" i="31"/>
  <c r="X47" i="31"/>
  <c r="Y47" i="31"/>
  <c r="Z47" i="31"/>
  <c r="AA47" i="31"/>
  <c r="AB47" i="31"/>
  <c r="AC47" i="31"/>
  <c r="AD47" i="31"/>
  <c r="AE47" i="31"/>
  <c r="AF47" i="31"/>
  <c r="AG47" i="31"/>
  <c r="AH47" i="31"/>
  <c r="AI47" i="31"/>
  <c r="AJ47" i="31"/>
  <c r="AK47" i="31"/>
  <c r="AL47" i="31"/>
  <c r="AM47" i="31"/>
  <c r="AN47" i="31"/>
  <c r="AO47" i="31"/>
  <c r="AP47" i="31"/>
  <c r="AQ47" i="31"/>
  <c r="AR47" i="31"/>
  <c r="AS47" i="31"/>
  <c r="AT47" i="31"/>
  <c r="AU47" i="31"/>
  <c r="AV47" i="31"/>
  <c r="AW47" i="31"/>
  <c r="AX47" i="31"/>
  <c r="AY47" i="31"/>
  <c r="AZ47" i="31"/>
  <c r="E49" i="31"/>
  <c r="F49" i="31"/>
  <c r="G49" i="31"/>
  <c r="H49" i="31"/>
  <c r="I49" i="31"/>
  <c r="J49" i="31"/>
  <c r="K49" i="31"/>
  <c r="L49" i="31"/>
  <c r="M49" i="31"/>
  <c r="N49" i="31"/>
  <c r="O49" i="31"/>
  <c r="P49" i="31"/>
  <c r="Q49" i="31"/>
  <c r="R49" i="31"/>
  <c r="S49" i="31"/>
  <c r="T49" i="31"/>
  <c r="V49" i="31"/>
  <c r="W49" i="31"/>
  <c r="X49" i="31"/>
  <c r="Y49" i="31"/>
  <c r="Z49" i="31"/>
  <c r="AA49" i="31"/>
  <c r="AB49" i="31"/>
  <c r="AC49" i="31"/>
  <c r="AD49" i="31"/>
  <c r="AE49" i="31"/>
  <c r="AF49" i="31"/>
  <c r="AG49" i="31"/>
  <c r="AH49" i="31"/>
  <c r="AI49" i="31"/>
  <c r="AJ49" i="31"/>
  <c r="AK49" i="31"/>
  <c r="AL49" i="31"/>
  <c r="AM49" i="31"/>
  <c r="AN49" i="31"/>
  <c r="AO49" i="31"/>
  <c r="AP49" i="31"/>
  <c r="AQ49" i="31"/>
  <c r="AR49" i="31"/>
  <c r="AS49" i="31"/>
  <c r="AT49" i="31"/>
  <c r="AU49" i="31"/>
  <c r="AV49" i="31"/>
  <c r="AW49" i="31"/>
  <c r="AX49" i="31"/>
  <c r="AY49" i="31"/>
  <c r="AZ49" i="31"/>
  <c r="E50" i="31"/>
  <c r="F50" i="31"/>
  <c r="G50" i="31"/>
  <c r="H50" i="31"/>
  <c r="I50" i="31"/>
  <c r="J50" i="31"/>
  <c r="K50" i="31"/>
  <c r="L50" i="31"/>
  <c r="M50" i="31"/>
  <c r="N50" i="31"/>
  <c r="O50" i="31"/>
  <c r="P50" i="31"/>
  <c r="Q50" i="31"/>
  <c r="R50" i="31"/>
  <c r="S50" i="31"/>
  <c r="T50" i="31"/>
  <c r="U50" i="31"/>
  <c r="V50" i="31"/>
  <c r="W50" i="31"/>
  <c r="X50" i="31"/>
  <c r="Y50" i="31"/>
  <c r="Z50" i="31"/>
  <c r="AA50" i="31"/>
  <c r="AB50" i="31"/>
  <c r="AC50" i="31"/>
  <c r="AD50" i="31"/>
  <c r="AE50" i="31"/>
  <c r="AF50" i="31"/>
  <c r="AG50" i="31"/>
  <c r="AH50" i="31"/>
  <c r="AI50" i="31"/>
  <c r="AJ50" i="31"/>
  <c r="AK50" i="31"/>
  <c r="AL50" i="31"/>
  <c r="AM50" i="31"/>
  <c r="AN50" i="31"/>
  <c r="AO50" i="31"/>
  <c r="AP50" i="31"/>
  <c r="AQ50" i="31"/>
  <c r="AR50" i="31"/>
  <c r="AS50" i="31"/>
  <c r="AT50" i="31"/>
  <c r="AU50" i="31"/>
  <c r="AV50" i="31"/>
  <c r="AW50" i="31"/>
  <c r="AX50" i="31"/>
  <c r="AY50" i="31"/>
  <c r="AZ50" i="31"/>
  <c r="E51" i="31"/>
  <c r="F51" i="31"/>
  <c r="G51" i="31"/>
  <c r="H51" i="31"/>
  <c r="I51" i="31"/>
  <c r="J51" i="31"/>
  <c r="K51" i="31"/>
  <c r="L51" i="31"/>
  <c r="M51" i="31"/>
  <c r="N51" i="31"/>
  <c r="O51" i="31"/>
  <c r="P51" i="31"/>
  <c r="Q51" i="31"/>
  <c r="R51" i="31"/>
  <c r="S51" i="31"/>
  <c r="T51" i="31"/>
  <c r="U51" i="31"/>
  <c r="V51" i="31"/>
  <c r="W51" i="31"/>
  <c r="X51" i="31"/>
  <c r="Y51" i="31"/>
  <c r="Z51" i="31"/>
  <c r="AA51" i="31"/>
  <c r="AB51" i="31"/>
  <c r="AC51" i="31"/>
  <c r="AD51" i="31"/>
  <c r="AE51" i="31"/>
  <c r="AF51" i="31"/>
  <c r="AG51" i="31"/>
  <c r="AH51" i="31"/>
  <c r="AI51" i="31"/>
  <c r="AJ51" i="31"/>
  <c r="AK51" i="31"/>
  <c r="AL51" i="31"/>
  <c r="AM51" i="31"/>
  <c r="AN51" i="31"/>
  <c r="AO51" i="31"/>
  <c r="AP51" i="31"/>
  <c r="AQ51" i="31"/>
  <c r="AR51" i="31"/>
  <c r="AS51" i="31"/>
  <c r="AT51" i="31"/>
  <c r="AU51" i="31"/>
  <c r="AV51" i="31"/>
  <c r="AW51" i="31"/>
  <c r="AX51" i="31"/>
  <c r="AY51" i="31"/>
  <c r="AZ51" i="31"/>
  <c r="C56" i="30" l="1"/>
  <c r="C55" i="30"/>
  <c r="D53" i="32" s="1"/>
  <c r="C54" i="30"/>
  <c r="D52" i="32" s="1"/>
  <c r="C53" i="30"/>
  <c r="D51" i="32" s="1"/>
  <c r="C52" i="30"/>
  <c r="D50" i="32" s="1"/>
  <c r="C51" i="30"/>
  <c r="D49" i="32" s="1"/>
  <c r="C50" i="30"/>
  <c r="D48" i="32" s="1"/>
  <c r="C49" i="30"/>
  <c r="D47" i="32" s="1"/>
  <c r="AT7" i="61" l="1"/>
  <c r="AT8" i="61"/>
  <c r="AT9" i="61"/>
  <c r="AT10" i="61"/>
  <c r="AT11" i="61"/>
  <c r="AT12" i="61"/>
  <c r="AT13" i="61"/>
  <c r="AT14" i="61"/>
  <c r="AT15" i="61"/>
  <c r="AT16" i="61"/>
  <c r="AT17" i="61"/>
  <c r="AT18" i="61"/>
  <c r="AT19" i="61"/>
  <c r="AT20" i="61"/>
  <c r="AT21" i="61"/>
  <c r="AT22" i="61"/>
  <c r="AT23" i="61"/>
  <c r="AT24" i="61"/>
  <c r="AT25" i="61"/>
  <c r="AT26" i="61"/>
  <c r="AT27" i="61"/>
  <c r="AT28" i="61"/>
  <c r="AT29" i="61"/>
  <c r="AT30" i="61"/>
  <c r="AT31" i="61"/>
  <c r="AT32" i="61"/>
  <c r="AT33" i="61"/>
  <c r="AT34" i="61"/>
  <c r="AT35" i="61"/>
  <c r="AT36" i="61"/>
  <c r="AT37" i="61"/>
  <c r="AT38" i="61"/>
  <c r="AT39" i="61"/>
  <c r="AT40" i="61"/>
  <c r="AT41" i="61"/>
  <c r="AT43" i="61"/>
  <c r="AF43" i="61" l="1"/>
  <c r="AE43" i="61"/>
  <c r="AF41" i="61"/>
  <c r="AF40" i="61"/>
  <c r="AF39" i="61"/>
  <c r="AF38" i="61"/>
  <c r="AF37" i="61"/>
  <c r="AF36" i="61"/>
  <c r="AF35" i="61"/>
  <c r="AF34" i="61"/>
  <c r="AF33" i="61"/>
  <c r="AF32" i="61"/>
  <c r="AF31" i="61"/>
  <c r="AF30" i="61"/>
  <c r="AF29" i="61"/>
  <c r="AF28" i="61"/>
  <c r="AF27" i="61"/>
  <c r="AF26" i="61"/>
  <c r="AF25" i="61"/>
  <c r="AF24" i="61"/>
  <c r="AF23" i="61"/>
  <c r="AF22" i="61"/>
  <c r="AF21" i="61"/>
  <c r="AF20" i="61"/>
  <c r="AF19" i="61"/>
  <c r="AF18" i="61"/>
  <c r="AF17" i="61"/>
  <c r="AF16" i="61"/>
  <c r="AF15" i="61"/>
  <c r="AF14" i="61"/>
  <c r="AF13" i="61"/>
  <c r="AF12" i="61"/>
  <c r="AF11" i="61"/>
  <c r="AF10" i="61"/>
  <c r="AF9" i="61"/>
  <c r="AF8" i="61"/>
  <c r="AF7" i="61"/>
  <c r="AE41" i="61"/>
  <c r="AE40" i="61"/>
  <c r="AE39" i="61"/>
  <c r="AE38" i="61"/>
  <c r="AE37" i="61"/>
  <c r="AE36" i="61"/>
  <c r="AE35" i="61"/>
  <c r="AE34" i="61"/>
  <c r="AE33" i="61"/>
  <c r="AE32" i="61"/>
  <c r="AE31" i="61"/>
  <c r="AE30" i="61"/>
  <c r="AE29" i="61"/>
  <c r="AE28" i="61"/>
  <c r="AE27" i="61"/>
  <c r="AE26" i="61"/>
  <c r="AE25" i="61"/>
  <c r="AE24" i="61"/>
  <c r="AE23" i="61"/>
  <c r="AE22" i="61"/>
  <c r="AE21" i="61"/>
  <c r="AE20" i="61"/>
  <c r="AE19" i="61"/>
  <c r="AE18" i="61"/>
  <c r="AE17" i="61"/>
  <c r="AE16" i="61"/>
  <c r="AE15" i="61"/>
  <c r="AE14" i="61"/>
  <c r="AE13" i="61"/>
  <c r="AE12" i="61"/>
  <c r="AE11" i="61"/>
  <c r="AE10" i="61"/>
  <c r="AE9" i="61"/>
  <c r="AE8" i="61"/>
  <c r="AE7" i="61"/>
  <c r="AE6" i="61"/>
  <c r="AF52" i="61" l="1"/>
  <c r="AF48" i="61"/>
  <c r="AE50" i="61"/>
  <c r="AE48" i="61"/>
  <c r="AF50" i="61"/>
  <c r="AF54" i="61"/>
  <c r="AE54" i="61"/>
  <c r="AE51" i="61"/>
  <c r="AE57" i="61"/>
  <c r="AE52" i="61"/>
  <c r="AE49" i="61"/>
  <c r="AE53" i="61"/>
  <c r="AE55" i="61"/>
  <c r="AF49" i="61"/>
  <c r="AF51" i="61"/>
  <c r="AF53" i="61"/>
  <c r="AF55" i="61"/>
  <c r="AF57" i="61"/>
  <c r="C24" i="35" l="1"/>
  <c r="J12" i="35" l="1"/>
  <c r="J8" i="35"/>
  <c r="K12" i="35"/>
  <c r="AA8" i="61" l="1"/>
  <c r="D5" i="31" l="1"/>
  <c r="D41" i="31" l="1"/>
  <c r="BO59" i="31" s="1"/>
  <c r="D40" i="31"/>
  <c r="D39" i="31"/>
  <c r="D38" i="31"/>
  <c r="D37" i="31"/>
  <c r="D36" i="31"/>
  <c r="D35" i="31"/>
  <c r="D34" i="31"/>
  <c r="D33" i="31"/>
  <c r="D32" i="31"/>
  <c r="D31" i="31"/>
  <c r="D30" i="31"/>
  <c r="D29" i="31"/>
  <c r="D28" i="31"/>
  <c r="D27" i="31"/>
  <c r="D26" i="31"/>
  <c r="D25" i="31"/>
  <c r="D24" i="31"/>
  <c r="D23" i="31"/>
  <c r="D22" i="31"/>
  <c r="D21" i="31"/>
  <c r="D20" i="31"/>
  <c r="D19" i="31"/>
  <c r="D18" i="31"/>
  <c r="D17" i="31"/>
  <c r="D16" i="31"/>
  <c r="D15" i="31"/>
  <c r="D14" i="31"/>
  <c r="D13" i="31"/>
  <c r="D12" i="31"/>
  <c r="D11" i="31"/>
  <c r="D10" i="31"/>
  <c r="D9" i="31"/>
  <c r="D8" i="31"/>
  <c r="D7" i="31"/>
  <c r="D6" i="31"/>
  <c r="BY57" i="61"/>
  <c r="BX57" i="61"/>
  <c r="BW57" i="61"/>
  <c r="BV57" i="61"/>
  <c r="BU57" i="61"/>
  <c r="BT57" i="61"/>
  <c r="BS57" i="61"/>
  <c r="BR57" i="61"/>
  <c r="BQ57" i="61"/>
  <c r="BP57" i="61"/>
  <c r="BZ55" i="61"/>
  <c r="BY55" i="61"/>
  <c r="BX55" i="61"/>
  <c r="BW55" i="61"/>
  <c r="BV55" i="61"/>
  <c r="BU55" i="61"/>
  <c r="BT55" i="61"/>
  <c r="BS55" i="61"/>
  <c r="BR55" i="61"/>
  <c r="BQ55" i="61"/>
  <c r="BP55" i="61"/>
  <c r="BZ54" i="61"/>
  <c r="BY54" i="61"/>
  <c r="BX54" i="61"/>
  <c r="BW54" i="61"/>
  <c r="BV54" i="61"/>
  <c r="BU54" i="61"/>
  <c r="BT54" i="61"/>
  <c r="BS54" i="61"/>
  <c r="BR54" i="61"/>
  <c r="BQ54" i="61"/>
  <c r="BP54" i="61"/>
  <c r="BZ53" i="61"/>
  <c r="BY53" i="61"/>
  <c r="BX53" i="61"/>
  <c r="BW53" i="61"/>
  <c r="BV53" i="61"/>
  <c r="BU53" i="61"/>
  <c r="BT53" i="61"/>
  <c r="BS53" i="61"/>
  <c r="BR53" i="61"/>
  <c r="BQ53" i="61"/>
  <c r="BP53" i="61"/>
  <c r="BZ52" i="61"/>
  <c r="BY52" i="61"/>
  <c r="BX52" i="61"/>
  <c r="BW52" i="61"/>
  <c r="BV52" i="61"/>
  <c r="BU52" i="61"/>
  <c r="BT52" i="61"/>
  <c r="BS52" i="61"/>
  <c r="BR52" i="61"/>
  <c r="BQ52" i="61"/>
  <c r="BP52" i="61"/>
  <c r="BZ51" i="61"/>
  <c r="BY51" i="61"/>
  <c r="BX51" i="61"/>
  <c r="BW51" i="61"/>
  <c r="BV51" i="61"/>
  <c r="BU51" i="61"/>
  <c r="BT51" i="61"/>
  <c r="BS51" i="61"/>
  <c r="BR51" i="61"/>
  <c r="BQ51" i="61"/>
  <c r="BP51" i="61"/>
  <c r="BZ50" i="61"/>
  <c r="BY50" i="61"/>
  <c r="BX50" i="61"/>
  <c r="BW50" i="61"/>
  <c r="BV50" i="61"/>
  <c r="BU50" i="61"/>
  <c r="BT50" i="61"/>
  <c r="BS50" i="61"/>
  <c r="BR50" i="61"/>
  <c r="BQ50" i="61"/>
  <c r="BP50" i="61"/>
  <c r="BZ49" i="61"/>
  <c r="BY49" i="61"/>
  <c r="BX49" i="61"/>
  <c r="BW49" i="61"/>
  <c r="BV49" i="61"/>
  <c r="BU49" i="61"/>
  <c r="BT49" i="61"/>
  <c r="BS49" i="61"/>
  <c r="BR49" i="61"/>
  <c r="BQ49" i="61"/>
  <c r="BP49" i="61"/>
  <c r="BZ48" i="61"/>
  <c r="BY48" i="61"/>
  <c r="BX48" i="61"/>
  <c r="BW48" i="61"/>
  <c r="BV48" i="61"/>
  <c r="BU48" i="61"/>
  <c r="BT48" i="61"/>
  <c r="BS48" i="61"/>
  <c r="BR48" i="61"/>
  <c r="BQ48" i="61"/>
  <c r="BP48" i="61"/>
  <c r="AJ48" i="61" s="1"/>
  <c r="AS43" i="61"/>
  <c r="AR43" i="61"/>
  <c r="AQ43" i="61"/>
  <c r="AP43" i="61"/>
  <c r="AO43" i="61"/>
  <c r="AN43" i="61"/>
  <c r="AM43" i="61"/>
  <c r="AL43" i="61"/>
  <c r="AK43" i="61"/>
  <c r="AJ43" i="61"/>
  <c r="AD43" i="61"/>
  <c r="AC43" i="61"/>
  <c r="AB43" i="61"/>
  <c r="AA43" i="61"/>
  <c r="Z43" i="61"/>
  <c r="Y43" i="61"/>
  <c r="X43" i="61"/>
  <c r="W43" i="61"/>
  <c r="V43" i="61"/>
  <c r="U43" i="61"/>
  <c r="T43" i="61"/>
  <c r="AS41" i="61"/>
  <c r="AR41" i="61"/>
  <c r="AQ41" i="61"/>
  <c r="AP41" i="61"/>
  <c r="AO41" i="61"/>
  <c r="AN41" i="61"/>
  <c r="AM41" i="61"/>
  <c r="AL41" i="61"/>
  <c r="AK41" i="61"/>
  <c r="AJ41" i="61"/>
  <c r="AD41" i="61"/>
  <c r="AC41" i="61"/>
  <c r="AB41" i="61"/>
  <c r="AA41" i="61"/>
  <c r="Z41" i="61"/>
  <c r="Y41" i="61"/>
  <c r="X41" i="61"/>
  <c r="W41" i="61"/>
  <c r="V41" i="61"/>
  <c r="U41" i="61"/>
  <c r="T41" i="61"/>
  <c r="AS40" i="61"/>
  <c r="AR40" i="61"/>
  <c r="AQ40" i="61"/>
  <c r="AP40" i="61"/>
  <c r="AO40" i="61"/>
  <c r="AN40" i="61"/>
  <c r="AM40" i="61"/>
  <c r="AL40" i="61"/>
  <c r="AK40" i="61"/>
  <c r="AJ40" i="61"/>
  <c r="AD40" i="61"/>
  <c r="AC40" i="61"/>
  <c r="AB40" i="61"/>
  <c r="AA40" i="61"/>
  <c r="Z40" i="61"/>
  <c r="Y40" i="61"/>
  <c r="X40" i="61"/>
  <c r="W40" i="61"/>
  <c r="V40" i="61"/>
  <c r="U40" i="61"/>
  <c r="T40" i="61"/>
  <c r="AS39" i="61"/>
  <c r="AR39" i="61"/>
  <c r="AQ39" i="61"/>
  <c r="AP39" i="61"/>
  <c r="AO39" i="61"/>
  <c r="AN39" i="61"/>
  <c r="AM39" i="61"/>
  <c r="AL39" i="61"/>
  <c r="AK39" i="61"/>
  <c r="AJ39" i="61"/>
  <c r="AD39" i="61"/>
  <c r="AC39" i="61"/>
  <c r="AB39" i="61"/>
  <c r="AA39" i="61"/>
  <c r="Z39" i="61"/>
  <c r="Y39" i="61"/>
  <c r="X39" i="61"/>
  <c r="W39" i="61"/>
  <c r="V39" i="61"/>
  <c r="U39" i="61"/>
  <c r="T39" i="61"/>
  <c r="AS38" i="61"/>
  <c r="AR38" i="61"/>
  <c r="AQ38" i="61"/>
  <c r="AP38" i="61"/>
  <c r="AO38" i="61"/>
  <c r="AN38" i="61"/>
  <c r="AM38" i="61"/>
  <c r="AL38" i="61"/>
  <c r="AK38" i="61"/>
  <c r="AJ38" i="61"/>
  <c r="AD38" i="61"/>
  <c r="AC38" i="61"/>
  <c r="AB38" i="61"/>
  <c r="AA38" i="61"/>
  <c r="Z38" i="61"/>
  <c r="Y38" i="61"/>
  <c r="X38" i="61"/>
  <c r="W38" i="61"/>
  <c r="V38" i="61"/>
  <c r="U38" i="61"/>
  <c r="T38" i="61"/>
  <c r="AS37" i="61"/>
  <c r="AR37" i="61"/>
  <c r="AQ37" i="61"/>
  <c r="AP37" i="61"/>
  <c r="AO37" i="61"/>
  <c r="AN37" i="61"/>
  <c r="AM37" i="61"/>
  <c r="AL37" i="61"/>
  <c r="AK37" i="61"/>
  <c r="AJ37" i="61"/>
  <c r="AD37" i="61"/>
  <c r="AC37" i="61"/>
  <c r="AB37" i="61"/>
  <c r="AA37" i="61"/>
  <c r="Z37" i="61"/>
  <c r="Y37" i="61"/>
  <c r="X37" i="61"/>
  <c r="W37" i="61"/>
  <c r="V37" i="61"/>
  <c r="U37" i="61"/>
  <c r="T37" i="61"/>
  <c r="AS36" i="61"/>
  <c r="AR36" i="61"/>
  <c r="AQ36" i="61"/>
  <c r="AP36" i="61"/>
  <c r="AO36" i="61"/>
  <c r="AN36" i="61"/>
  <c r="AM36" i="61"/>
  <c r="AL36" i="61"/>
  <c r="AK36" i="61"/>
  <c r="AJ36" i="61"/>
  <c r="AD36" i="61"/>
  <c r="AC36" i="61"/>
  <c r="AB36" i="61"/>
  <c r="AA36" i="61"/>
  <c r="Z36" i="61"/>
  <c r="Y36" i="61"/>
  <c r="X36" i="61"/>
  <c r="W36" i="61"/>
  <c r="V36" i="61"/>
  <c r="U36" i="61"/>
  <c r="T36" i="61"/>
  <c r="AS35" i="61"/>
  <c r="AR35" i="61"/>
  <c r="AQ35" i="61"/>
  <c r="AP35" i="61"/>
  <c r="AO35" i="61"/>
  <c r="AN35" i="61"/>
  <c r="AM35" i="61"/>
  <c r="AL35" i="61"/>
  <c r="AK35" i="61"/>
  <c r="AJ35" i="61"/>
  <c r="AD35" i="61"/>
  <c r="AC35" i="61"/>
  <c r="AB35" i="61"/>
  <c r="AA35" i="61"/>
  <c r="Z35" i="61"/>
  <c r="Y35" i="61"/>
  <c r="X35" i="61"/>
  <c r="W35" i="61"/>
  <c r="V35" i="61"/>
  <c r="U35" i="61"/>
  <c r="T35" i="61"/>
  <c r="AS34" i="61"/>
  <c r="AR34" i="61"/>
  <c r="AQ34" i="61"/>
  <c r="AP34" i="61"/>
  <c r="AO34" i="61"/>
  <c r="AN34" i="61"/>
  <c r="AM34" i="61"/>
  <c r="AL34" i="61"/>
  <c r="AK34" i="61"/>
  <c r="AJ34" i="61"/>
  <c r="AD34" i="61"/>
  <c r="AC34" i="61"/>
  <c r="AB34" i="61"/>
  <c r="AA34" i="61"/>
  <c r="Z34" i="61"/>
  <c r="Y34" i="61"/>
  <c r="X34" i="61"/>
  <c r="W34" i="61"/>
  <c r="V34" i="61"/>
  <c r="U34" i="61"/>
  <c r="T34" i="61"/>
  <c r="AS33" i="61"/>
  <c r="AR33" i="61"/>
  <c r="AQ33" i="61"/>
  <c r="AP33" i="61"/>
  <c r="AO33" i="61"/>
  <c r="AN33" i="61"/>
  <c r="AM33" i="61"/>
  <c r="AL33" i="61"/>
  <c r="AK33" i="61"/>
  <c r="AJ33" i="61"/>
  <c r="AD33" i="61"/>
  <c r="AC33" i="61"/>
  <c r="AB33" i="61"/>
  <c r="AA33" i="61"/>
  <c r="Z33" i="61"/>
  <c r="Y33" i="61"/>
  <c r="X33" i="61"/>
  <c r="W33" i="61"/>
  <c r="V33" i="61"/>
  <c r="U33" i="61"/>
  <c r="T33" i="61"/>
  <c r="AS32" i="61"/>
  <c r="AR32" i="61"/>
  <c r="AQ32" i="61"/>
  <c r="AP32" i="61"/>
  <c r="AO32" i="61"/>
  <c r="AN32" i="61"/>
  <c r="AM32" i="61"/>
  <c r="AL32" i="61"/>
  <c r="AK32" i="61"/>
  <c r="AJ32" i="61"/>
  <c r="AD32" i="61"/>
  <c r="AC32" i="61"/>
  <c r="AB32" i="61"/>
  <c r="AA32" i="61"/>
  <c r="Z32" i="61"/>
  <c r="Y32" i="61"/>
  <c r="X32" i="61"/>
  <c r="W32" i="61"/>
  <c r="V32" i="61"/>
  <c r="U32" i="61"/>
  <c r="T32" i="61"/>
  <c r="AS31" i="61"/>
  <c r="AR31" i="61"/>
  <c r="AQ31" i="61"/>
  <c r="AP31" i="61"/>
  <c r="AO31" i="61"/>
  <c r="AN31" i="61"/>
  <c r="AM31" i="61"/>
  <c r="AL31" i="61"/>
  <c r="AK31" i="61"/>
  <c r="AJ31" i="61"/>
  <c r="AD31" i="61"/>
  <c r="AC31" i="61"/>
  <c r="AB31" i="61"/>
  <c r="AA31" i="61"/>
  <c r="Z31" i="61"/>
  <c r="Y31" i="61"/>
  <c r="X31" i="61"/>
  <c r="W31" i="61"/>
  <c r="V31" i="61"/>
  <c r="U31" i="61"/>
  <c r="T31" i="61"/>
  <c r="AS30" i="61"/>
  <c r="AR30" i="61"/>
  <c r="AQ30" i="61"/>
  <c r="AP30" i="61"/>
  <c r="AO30" i="61"/>
  <c r="AN30" i="61"/>
  <c r="AM30" i="61"/>
  <c r="AL30" i="61"/>
  <c r="AK30" i="61"/>
  <c r="AJ30" i="61"/>
  <c r="AD30" i="61"/>
  <c r="AC30" i="61"/>
  <c r="AB30" i="61"/>
  <c r="AA30" i="61"/>
  <c r="Z30" i="61"/>
  <c r="Y30" i="61"/>
  <c r="X30" i="61"/>
  <c r="W30" i="61"/>
  <c r="V30" i="61"/>
  <c r="U30" i="61"/>
  <c r="T30" i="61"/>
  <c r="AS29" i="61"/>
  <c r="AR29" i="61"/>
  <c r="AQ29" i="61"/>
  <c r="AP29" i="61"/>
  <c r="AO29" i="61"/>
  <c r="AN29" i="61"/>
  <c r="AM29" i="61"/>
  <c r="AL29" i="61"/>
  <c r="AK29" i="61"/>
  <c r="AJ29" i="61"/>
  <c r="AD29" i="61"/>
  <c r="AC29" i="61"/>
  <c r="AB29" i="61"/>
  <c r="AA29" i="61"/>
  <c r="Z29" i="61"/>
  <c r="Y29" i="61"/>
  <c r="X29" i="61"/>
  <c r="W29" i="61"/>
  <c r="V29" i="61"/>
  <c r="U29" i="61"/>
  <c r="T29" i="61"/>
  <c r="AS28" i="61"/>
  <c r="AR28" i="61"/>
  <c r="AQ28" i="61"/>
  <c r="AP28" i="61"/>
  <c r="AO28" i="61"/>
  <c r="AN28" i="61"/>
  <c r="AM28" i="61"/>
  <c r="AL28" i="61"/>
  <c r="AK28" i="61"/>
  <c r="AJ28" i="61"/>
  <c r="AD28" i="61"/>
  <c r="AC28" i="61"/>
  <c r="AB28" i="61"/>
  <c r="AA28" i="61"/>
  <c r="Z28" i="61"/>
  <c r="Y28" i="61"/>
  <c r="X28" i="61"/>
  <c r="W28" i="61"/>
  <c r="V28" i="61"/>
  <c r="U28" i="61"/>
  <c r="T28" i="61"/>
  <c r="AS27" i="61"/>
  <c r="AR27" i="61"/>
  <c r="AQ27" i="61"/>
  <c r="AP27" i="61"/>
  <c r="AO27" i="61"/>
  <c r="AN27" i="61"/>
  <c r="AM27" i="61"/>
  <c r="AL27" i="61"/>
  <c r="AK27" i="61"/>
  <c r="AJ27" i="61"/>
  <c r="AD27" i="61"/>
  <c r="AC27" i="61"/>
  <c r="AB27" i="61"/>
  <c r="AA27" i="61"/>
  <c r="Z27" i="61"/>
  <c r="Y27" i="61"/>
  <c r="X27" i="61"/>
  <c r="W27" i="61"/>
  <c r="V27" i="61"/>
  <c r="U27" i="61"/>
  <c r="T27" i="61"/>
  <c r="AS26" i="61"/>
  <c r="AR26" i="61"/>
  <c r="AQ26" i="61"/>
  <c r="AP26" i="61"/>
  <c r="AO26" i="61"/>
  <c r="AN26" i="61"/>
  <c r="AM26" i="61"/>
  <c r="AL26" i="61"/>
  <c r="AK26" i="61"/>
  <c r="AJ26" i="61"/>
  <c r="AD26" i="61"/>
  <c r="AC26" i="61"/>
  <c r="AB26" i="61"/>
  <c r="AA26" i="61"/>
  <c r="Z26" i="61"/>
  <c r="Y26" i="61"/>
  <c r="X26" i="61"/>
  <c r="W26" i="61"/>
  <c r="V26" i="61"/>
  <c r="U26" i="61"/>
  <c r="T26" i="61"/>
  <c r="AS25" i="61"/>
  <c r="AR25" i="61"/>
  <c r="AQ25" i="61"/>
  <c r="AP25" i="61"/>
  <c r="AO25" i="61"/>
  <c r="AN25" i="61"/>
  <c r="AM25" i="61"/>
  <c r="AL25" i="61"/>
  <c r="AK25" i="61"/>
  <c r="AJ25" i="61"/>
  <c r="AD25" i="61"/>
  <c r="AC25" i="61"/>
  <c r="AB25" i="61"/>
  <c r="AA25" i="61"/>
  <c r="Z25" i="61"/>
  <c r="Y25" i="61"/>
  <c r="X25" i="61"/>
  <c r="W25" i="61"/>
  <c r="V25" i="61"/>
  <c r="U25" i="61"/>
  <c r="T25" i="61"/>
  <c r="AS24" i="61"/>
  <c r="AR24" i="61"/>
  <c r="AQ24" i="61"/>
  <c r="AP24" i="61"/>
  <c r="AO24" i="61"/>
  <c r="AN24" i="61"/>
  <c r="AM24" i="61"/>
  <c r="AL24" i="61"/>
  <c r="AK24" i="61"/>
  <c r="AJ24" i="61"/>
  <c r="AD24" i="61"/>
  <c r="AC24" i="61"/>
  <c r="AB24" i="61"/>
  <c r="AA24" i="61"/>
  <c r="Z24" i="61"/>
  <c r="Y24" i="61"/>
  <c r="X24" i="61"/>
  <c r="W24" i="61"/>
  <c r="V24" i="61"/>
  <c r="U24" i="61"/>
  <c r="T24" i="61"/>
  <c r="AS23" i="61"/>
  <c r="AR23" i="61"/>
  <c r="AQ23" i="61"/>
  <c r="AP23" i="61"/>
  <c r="AO23" i="61"/>
  <c r="AN23" i="61"/>
  <c r="AM23" i="61"/>
  <c r="AL23" i="61"/>
  <c r="AK23" i="61"/>
  <c r="AJ23" i="61"/>
  <c r="AD23" i="61"/>
  <c r="AC23" i="61"/>
  <c r="AB23" i="61"/>
  <c r="AA23" i="61"/>
  <c r="Z23" i="61"/>
  <c r="Y23" i="61"/>
  <c r="X23" i="61"/>
  <c r="W23" i="61"/>
  <c r="V23" i="61"/>
  <c r="U23" i="61"/>
  <c r="T23" i="61"/>
  <c r="AS22" i="61"/>
  <c r="AR22" i="61"/>
  <c r="AQ22" i="61"/>
  <c r="AP22" i="61"/>
  <c r="AO22" i="61"/>
  <c r="AN22" i="61"/>
  <c r="AM22" i="61"/>
  <c r="AL22" i="61"/>
  <c r="AK22" i="61"/>
  <c r="AJ22" i="61"/>
  <c r="AD22" i="61"/>
  <c r="AC22" i="61"/>
  <c r="AB22" i="61"/>
  <c r="AA22" i="61"/>
  <c r="Z22" i="61"/>
  <c r="Y22" i="61"/>
  <c r="X22" i="61"/>
  <c r="W22" i="61"/>
  <c r="V22" i="61"/>
  <c r="U22" i="61"/>
  <c r="T22" i="61"/>
  <c r="AS21" i="61"/>
  <c r="AR21" i="61"/>
  <c r="AQ21" i="61"/>
  <c r="AP21" i="61"/>
  <c r="AO21" i="61"/>
  <c r="AN21" i="61"/>
  <c r="AM21" i="61"/>
  <c r="AL21" i="61"/>
  <c r="AK21" i="61"/>
  <c r="AJ21" i="61"/>
  <c r="AD21" i="61"/>
  <c r="AC21" i="61"/>
  <c r="AB21" i="61"/>
  <c r="AA21" i="61"/>
  <c r="Z21" i="61"/>
  <c r="Y21" i="61"/>
  <c r="X21" i="61"/>
  <c r="W21" i="61"/>
  <c r="V21" i="61"/>
  <c r="U21" i="61"/>
  <c r="T21" i="61"/>
  <c r="AS20" i="61"/>
  <c r="AR20" i="61"/>
  <c r="AQ20" i="61"/>
  <c r="AP20" i="61"/>
  <c r="AO20" i="61"/>
  <c r="AN20" i="61"/>
  <c r="AM20" i="61"/>
  <c r="AL20" i="61"/>
  <c r="AK20" i="61"/>
  <c r="AJ20" i="61"/>
  <c r="AD20" i="61"/>
  <c r="AC20" i="61"/>
  <c r="AB20" i="61"/>
  <c r="AA20" i="61"/>
  <c r="Z20" i="61"/>
  <c r="Y20" i="61"/>
  <c r="X20" i="61"/>
  <c r="W20" i="61"/>
  <c r="V20" i="61"/>
  <c r="U20" i="61"/>
  <c r="T20" i="61"/>
  <c r="AS19" i="61"/>
  <c r="AR19" i="61"/>
  <c r="AQ19" i="61"/>
  <c r="AP19" i="61"/>
  <c r="AO19" i="61"/>
  <c r="AN19" i="61"/>
  <c r="AM19" i="61"/>
  <c r="AL19" i="61"/>
  <c r="AK19" i="61"/>
  <c r="AJ19" i="61"/>
  <c r="AD19" i="61"/>
  <c r="AC19" i="61"/>
  <c r="AB19" i="61"/>
  <c r="AA19" i="61"/>
  <c r="Z19" i="61"/>
  <c r="Y19" i="61"/>
  <c r="X19" i="61"/>
  <c r="W19" i="61"/>
  <c r="V19" i="61"/>
  <c r="U19" i="61"/>
  <c r="T19" i="61"/>
  <c r="AS18" i="61"/>
  <c r="AR18" i="61"/>
  <c r="AQ18" i="61"/>
  <c r="AP18" i="61"/>
  <c r="AO18" i="61"/>
  <c r="AN18" i="61"/>
  <c r="AM18" i="61"/>
  <c r="AL18" i="61"/>
  <c r="AK18" i="61"/>
  <c r="AJ18" i="61"/>
  <c r="AD18" i="61"/>
  <c r="AC18" i="61"/>
  <c r="AB18" i="61"/>
  <c r="AA18" i="61"/>
  <c r="Z18" i="61"/>
  <c r="Y18" i="61"/>
  <c r="X18" i="61"/>
  <c r="W18" i="61"/>
  <c r="V18" i="61"/>
  <c r="U18" i="61"/>
  <c r="T18" i="61"/>
  <c r="AS17" i="61"/>
  <c r="AR17" i="61"/>
  <c r="AQ17" i="61"/>
  <c r="AP17" i="61"/>
  <c r="AO17" i="61"/>
  <c r="AN17" i="61"/>
  <c r="AM17" i="61"/>
  <c r="AL17" i="61"/>
  <c r="AK17" i="61"/>
  <c r="AJ17" i="61"/>
  <c r="AD17" i="61"/>
  <c r="AC17" i="61"/>
  <c r="AB17" i="61"/>
  <c r="AA17" i="61"/>
  <c r="Z17" i="61"/>
  <c r="Y17" i="61"/>
  <c r="X17" i="61"/>
  <c r="W17" i="61"/>
  <c r="V17" i="61"/>
  <c r="U17" i="61"/>
  <c r="T17" i="61"/>
  <c r="AS16" i="61"/>
  <c r="AR16" i="61"/>
  <c r="AQ16" i="61"/>
  <c r="AP16" i="61"/>
  <c r="AO16" i="61"/>
  <c r="AN16" i="61"/>
  <c r="AM16" i="61"/>
  <c r="AL16" i="61"/>
  <c r="AK16" i="61"/>
  <c r="AJ16" i="61"/>
  <c r="AD16" i="61"/>
  <c r="AC16" i="61"/>
  <c r="AB16" i="61"/>
  <c r="AA16" i="61"/>
  <c r="Z16" i="61"/>
  <c r="Y16" i="61"/>
  <c r="X16" i="61"/>
  <c r="W16" i="61"/>
  <c r="V16" i="61"/>
  <c r="U16" i="61"/>
  <c r="T16" i="61"/>
  <c r="AS15" i="61"/>
  <c r="AR15" i="61"/>
  <c r="AQ15" i="61"/>
  <c r="AP15" i="61"/>
  <c r="AO15" i="61"/>
  <c r="AN15" i="61"/>
  <c r="AM15" i="61"/>
  <c r="AL15" i="61"/>
  <c r="AK15" i="61"/>
  <c r="AJ15" i="61"/>
  <c r="AD15" i="61"/>
  <c r="AC15" i="61"/>
  <c r="AB15" i="61"/>
  <c r="AA15" i="61"/>
  <c r="Z15" i="61"/>
  <c r="Y15" i="61"/>
  <c r="X15" i="61"/>
  <c r="W15" i="61"/>
  <c r="V15" i="61"/>
  <c r="U15" i="61"/>
  <c r="T15" i="61"/>
  <c r="AS14" i="61"/>
  <c r="AR14" i="61"/>
  <c r="AQ14" i="61"/>
  <c r="AP14" i="61"/>
  <c r="AO14" i="61"/>
  <c r="AN14" i="61"/>
  <c r="AM14" i="61"/>
  <c r="AL14" i="61"/>
  <c r="AK14" i="61"/>
  <c r="AJ14" i="61"/>
  <c r="AD14" i="61"/>
  <c r="AC14" i="61"/>
  <c r="AB14" i="61"/>
  <c r="AA14" i="61"/>
  <c r="Z14" i="61"/>
  <c r="Y14" i="61"/>
  <c r="X14" i="61"/>
  <c r="W14" i="61"/>
  <c r="V14" i="61"/>
  <c r="U14" i="61"/>
  <c r="T14" i="61"/>
  <c r="AS13" i="61"/>
  <c r="AR13" i="61"/>
  <c r="AQ13" i="61"/>
  <c r="AP13" i="61"/>
  <c r="AO13" i="61"/>
  <c r="AN13" i="61"/>
  <c r="AM13" i="61"/>
  <c r="AL13" i="61"/>
  <c r="AK13" i="61"/>
  <c r="AJ13" i="61"/>
  <c r="AD13" i="61"/>
  <c r="AC13" i="61"/>
  <c r="AB13" i="61"/>
  <c r="AA13" i="61"/>
  <c r="Z13" i="61"/>
  <c r="Y13" i="61"/>
  <c r="X13" i="61"/>
  <c r="W13" i="61"/>
  <c r="V13" i="61"/>
  <c r="U13" i="61"/>
  <c r="T13" i="61"/>
  <c r="AS12" i="61"/>
  <c r="AR12" i="61"/>
  <c r="AQ12" i="61"/>
  <c r="AP12" i="61"/>
  <c r="AO12" i="61"/>
  <c r="AN12" i="61"/>
  <c r="AM12" i="61"/>
  <c r="AL12" i="61"/>
  <c r="AK12" i="61"/>
  <c r="AJ12" i="61"/>
  <c r="AD12" i="61"/>
  <c r="AC12" i="61"/>
  <c r="AB12" i="61"/>
  <c r="AA12" i="61"/>
  <c r="Z12" i="61"/>
  <c r="Y12" i="61"/>
  <c r="X12" i="61"/>
  <c r="W12" i="61"/>
  <c r="V12" i="61"/>
  <c r="U12" i="61"/>
  <c r="T12" i="61"/>
  <c r="AS11" i="61"/>
  <c r="AR11" i="61"/>
  <c r="AQ11" i="61"/>
  <c r="AP11" i="61"/>
  <c r="AO11" i="61"/>
  <c r="AN11" i="61"/>
  <c r="AM11" i="61"/>
  <c r="AL11" i="61"/>
  <c r="AK11" i="61"/>
  <c r="AJ11" i="61"/>
  <c r="AD11" i="61"/>
  <c r="AC11" i="61"/>
  <c r="AB11" i="61"/>
  <c r="AA11" i="61"/>
  <c r="Z11" i="61"/>
  <c r="Y11" i="61"/>
  <c r="X11" i="61"/>
  <c r="W11" i="61"/>
  <c r="V11" i="61"/>
  <c r="U11" i="61"/>
  <c r="T11" i="61"/>
  <c r="AS10" i="61"/>
  <c r="AR10" i="61"/>
  <c r="AQ10" i="61"/>
  <c r="AP10" i="61"/>
  <c r="AO10" i="61"/>
  <c r="AN10" i="61"/>
  <c r="AM10" i="61"/>
  <c r="AL10" i="61"/>
  <c r="AK10" i="61"/>
  <c r="AJ10" i="61"/>
  <c r="AD10" i="61"/>
  <c r="AC10" i="61"/>
  <c r="AB10" i="61"/>
  <c r="AA10" i="61"/>
  <c r="Z10" i="61"/>
  <c r="Y10" i="61"/>
  <c r="X10" i="61"/>
  <c r="W10" i="61"/>
  <c r="V10" i="61"/>
  <c r="U10" i="61"/>
  <c r="T10" i="61"/>
  <c r="AS9" i="61"/>
  <c r="AR9" i="61"/>
  <c r="AQ9" i="61"/>
  <c r="AP9" i="61"/>
  <c r="AO9" i="61"/>
  <c r="AN9" i="61"/>
  <c r="AM9" i="61"/>
  <c r="AL9" i="61"/>
  <c r="AK9" i="61"/>
  <c r="AJ9" i="61"/>
  <c r="AD9" i="61"/>
  <c r="AC9" i="61"/>
  <c r="AB9" i="61"/>
  <c r="AA9" i="61"/>
  <c r="Z9" i="61"/>
  <c r="Y9" i="61"/>
  <c r="X9" i="61"/>
  <c r="W9" i="61"/>
  <c r="V9" i="61"/>
  <c r="U9" i="61"/>
  <c r="T9" i="61"/>
  <c r="AS8" i="61"/>
  <c r="AR8" i="61"/>
  <c r="AQ8" i="61"/>
  <c r="AP8" i="61"/>
  <c r="AO8" i="61"/>
  <c r="AN8" i="61"/>
  <c r="AM8" i="61"/>
  <c r="AL8" i="61"/>
  <c r="AK8" i="61"/>
  <c r="AJ8" i="61"/>
  <c r="AD8" i="61"/>
  <c r="AC8" i="61"/>
  <c r="AB8" i="61"/>
  <c r="Z8" i="61"/>
  <c r="Y8" i="61"/>
  <c r="X8" i="61"/>
  <c r="W8" i="61"/>
  <c r="V8" i="61"/>
  <c r="U8" i="61"/>
  <c r="T8" i="61"/>
  <c r="AS7" i="61"/>
  <c r="AR7" i="61"/>
  <c r="AQ7" i="61"/>
  <c r="AP7" i="61"/>
  <c r="AO7" i="61"/>
  <c r="AN7" i="61"/>
  <c r="AM7" i="61"/>
  <c r="AL7" i="61"/>
  <c r="AK7" i="61"/>
  <c r="AJ7" i="61"/>
  <c r="AD7" i="61"/>
  <c r="AC7" i="61"/>
  <c r="AB7" i="61"/>
  <c r="AA7" i="61"/>
  <c r="Z7" i="61"/>
  <c r="Y7" i="61"/>
  <c r="X7" i="61"/>
  <c r="W7" i="61"/>
  <c r="V7" i="61"/>
  <c r="U7" i="61"/>
  <c r="T7" i="61"/>
  <c r="AT6" i="61"/>
  <c r="AR6" i="61"/>
  <c r="AQ6" i="61"/>
  <c r="AP6" i="61"/>
  <c r="AO6" i="61"/>
  <c r="AN6" i="61"/>
  <c r="AM6" i="61"/>
  <c r="AL6" i="61"/>
  <c r="AK6" i="61"/>
  <c r="AD6" i="61"/>
  <c r="AC6" i="61"/>
  <c r="AB6" i="61"/>
  <c r="AA6" i="61"/>
  <c r="Z6" i="61"/>
  <c r="Y6" i="61"/>
  <c r="X6" i="61"/>
  <c r="W6" i="61"/>
  <c r="V6" i="61"/>
  <c r="U6" i="61"/>
  <c r="J16" i="35"/>
  <c r="J15" i="35"/>
  <c r="C31" i="35"/>
  <c r="J14" i="35"/>
  <c r="C30" i="35"/>
  <c r="J13" i="35"/>
  <c r="C29" i="35"/>
  <c r="J11" i="35"/>
  <c r="C27" i="35"/>
  <c r="J10" i="35"/>
  <c r="C26" i="35"/>
  <c r="J9" i="35"/>
  <c r="C25" i="35"/>
  <c r="BM59" i="31" l="1"/>
  <c r="BN59" i="31"/>
  <c r="BK59" i="31"/>
  <c r="BL59" i="31"/>
  <c r="BJ59" i="31"/>
  <c r="D59" i="31"/>
  <c r="BI59" i="31"/>
  <c r="BH59" i="31"/>
  <c r="BG59" i="31"/>
  <c r="AQ59" i="31"/>
  <c r="AK59" i="31"/>
  <c r="AR59" i="31"/>
  <c r="N59" i="31"/>
  <c r="AA59" i="31"/>
  <c r="BB59" i="31"/>
  <c r="BF59" i="31"/>
  <c r="AB59" i="31"/>
  <c r="K59" i="31"/>
  <c r="E59" i="31"/>
  <c r="AW59" i="31"/>
  <c r="Z59" i="31"/>
  <c r="Y59" i="31"/>
  <c r="AZ59" i="31"/>
  <c r="AG59" i="31"/>
  <c r="AS59" i="31"/>
  <c r="BD59" i="31"/>
  <c r="AJ59" i="31"/>
  <c r="Q59" i="31"/>
  <c r="AC59" i="31"/>
  <c r="J59" i="31"/>
  <c r="AN59" i="31"/>
  <c r="T59" i="31"/>
  <c r="AV59" i="31"/>
  <c r="M59" i="31"/>
  <c r="X59" i="31"/>
  <c r="AO59" i="31"/>
  <c r="AF59" i="31"/>
  <c r="G59" i="31"/>
  <c r="H59" i="31"/>
  <c r="BA59" i="31"/>
  <c r="P59" i="31"/>
  <c r="AX59" i="31"/>
  <c r="AP59" i="31"/>
  <c r="AI59" i="31"/>
  <c r="I59" i="31"/>
  <c r="BE59" i="31"/>
  <c r="S59" i="31"/>
  <c r="AU59" i="31"/>
  <c r="BC59" i="31"/>
  <c r="AL59" i="31"/>
  <c r="AE59" i="31"/>
  <c r="AM59" i="31"/>
  <c r="U59" i="31"/>
  <c r="O59" i="31"/>
  <c r="W59" i="31"/>
  <c r="AY59" i="31"/>
  <c r="L59" i="31"/>
  <c r="V59" i="31"/>
  <c r="AH59" i="31"/>
  <c r="AT59" i="31"/>
  <c r="F59" i="31"/>
  <c r="R59" i="31"/>
  <c r="AD59" i="31"/>
  <c r="AT52" i="61"/>
  <c r="AN55" i="61"/>
  <c r="T57" i="61"/>
  <c r="AO55" i="61"/>
  <c r="AK57" i="61"/>
  <c r="AS55" i="61"/>
  <c r="AO57" i="61"/>
  <c r="AT49" i="61"/>
  <c r="AP51" i="61"/>
  <c r="AT57" i="61"/>
  <c r="AT53" i="61"/>
  <c r="AR54" i="61"/>
  <c r="AP55" i="61"/>
  <c r="AN49" i="61"/>
  <c r="AT54" i="61"/>
  <c r="AR55" i="61"/>
  <c r="AN57" i="61"/>
  <c r="AR49" i="61"/>
  <c r="AL52" i="61"/>
  <c r="AR57" i="61"/>
  <c r="AM52" i="61"/>
  <c r="AS57" i="61"/>
  <c r="AT50" i="61"/>
  <c r="AP52" i="61"/>
  <c r="AJ55" i="61"/>
  <c r="AK55" i="61"/>
  <c r="AL51" i="61"/>
  <c r="AT55" i="61"/>
  <c r="AT51" i="61"/>
  <c r="AN54" i="61"/>
  <c r="AL55" i="61"/>
  <c r="AM49" i="61"/>
  <c r="AQ49" i="61"/>
  <c r="AK50" i="61"/>
  <c r="AO50" i="61"/>
  <c r="AS50" i="61"/>
  <c r="AK52" i="61"/>
  <c r="AO52" i="61"/>
  <c r="AS52" i="61"/>
  <c r="AN48" i="61"/>
  <c r="AR48" i="61"/>
  <c r="AK49" i="61"/>
  <c r="AO49" i="61"/>
  <c r="AS49" i="61"/>
  <c r="AJ52" i="61"/>
  <c r="AN52" i="61"/>
  <c r="AR52" i="61"/>
  <c r="AM55" i="61"/>
  <c r="AQ55" i="61"/>
  <c r="AL49" i="61"/>
  <c r="AP49" i="61"/>
  <c r="W53" i="61"/>
  <c r="AA53" i="61"/>
  <c r="AA52" i="61"/>
  <c r="AS54" i="61"/>
  <c r="AL48" i="61"/>
  <c r="AP48" i="61"/>
  <c r="AT48" i="61"/>
  <c r="AM50" i="61"/>
  <c r="AQ50" i="61"/>
  <c r="AN51" i="61"/>
  <c r="AR51" i="61"/>
  <c r="AK53" i="61"/>
  <c r="AO53" i="61"/>
  <c r="AS53" i="61"/>
  <c r="AL54" i="61"/>
  <c r="AP54" i="61"/>
  <c r="AK48" i="61"/>
  <c r="AO48" i="61"/>
  <c r="AS48" i="61"/>
  <c r="AL50" i="61"/>
  <c r="AP50" i="61"/>
  <c r="W51" i="61"/>
  <c r="AQ51" i="61"/>
  <c r="AJ53" i="61"/>
  <c r="AN53" i="61"/>
  <c r="AR53" i="61"/>
  <c r="AK54" i="61"/>
  <c r="AO54" i="61"/>
  <c r="W48" i="61"/>
  <c r="AQ48" i="61"/>
  <c r="AJ50" i="61"/>
  <c r="AN50" i="61"/>
  <c r="AR50" i="61"/>
  <c r="AK51" i="61"/>
  <c r="AO51" i="61"/>
  <c r="AS51" i="61"/>
  <c r="AL53" i="61"/>
  <c r="AP53" i="61"/>
  <c r="W54" i="61"/>
  <c r="AQ54" i="61"/>
  <c r="AJ57" i="61"/>
  <c r="AL57" i="61"/>
  <c r="AP57" i="61"/>
  <c r="AM57" i="61"/>
  <c r="AA57" i="61"/>
  <c r="AJ54" i="61"/>
  <c r="AJ49" i="61"/>
  <c r="AJ51" i="61"/>
  <c r="AQ53" i="61"/>
  <c r="AA48" i="61"/>
  <c r="AA49" i="61"/>
  <c r="W50" i="61"/>
  <c r="AA51" i="61"/>
  <c r="AM51" i="61"/>
  <c r="W52" i="61"/>
  <c r="AQ52" i="61"/>
  <c r="AM53" i="61"/>
  <c r="AA54" i="61"/>
  <c r="AM54" i="61"/>
  <c r="AA55" i="61"/>
  <c r="W57" i="61"/>
  <c r="AQ57" i="61"/>
  <c r="X48" i="61"/>
  <c r="AB48" i="61"/>
  <c r="X49" i="61"/>
  <c r="AB49" i="61"/>
  <c r="X50" i="61"/>
  <c r="AB50" i="61"/>
  <c r="X51" i="61"/>
  <c r="AB51" i="61"/>
  <c r="X52" i="61"/>
  <c r="AB52" i="61"/>
  <c r="X53" i="61"/>
  <c r="AB53" i="61"/>
  <c r="X54" i="61"/>
  <c r="AB54" i="61"/>
  <c r="X55" i="61"/>
  <c r="AB55" i="61"/>
  <c r="X57" i="61"/>
  <c r="AB57" i="61"/>
  <c r="AM48" i="61"/>
  <c r="U48" i="61"/>
  <c r="Y48" i="61"/>
  <c r="AC48" i="61"/>
  <c r="U49" i="61"/>
  <c r="Y49" i="61"/>
  <c r="AC49" i="61"/>
  <c r="U50" i="61"/>
  <c r="Y50" i="61"/>
  <c r="AC50" i="61"/>
  <c r="U51" i="61"/>
  <c r="Y51" i="61"/>
  <c r="AC51" i="61"/>
  <c r="U52" i="61"/>
  <c r="Y52" i="61"/>
  <c r="AC52" i="61"/>
  <c r="U53" i="61"/>
  <c r="Y53" i="61"/>
  <c r="AC53" i="61"/>
  <c r="U54" i="61"/>
  <c r="Y54" i="61"/>
  <c r="AC54" i="61"/>
  <c r="U55" i="61"/>
  <c r="Y55" i="61"/>
  <c r="AC55" i="61"/>
  <c r="U57" i="61"/>
  <c r="Y57" i="61"/>
  <c r="AC57" i="61"/>
  <c r="W49" i="61"/>
  <c r="AA50" i="61"/>
  <c r="W55" i="61"/>
  <c r="V48" i="61"/>
  <c r="Z48" i="61"/>
  <c r="AD48" i="61"/>
  <c r="V49" i="61"/>
  <c r="Z49" i="61"/>
  <c r="AD49" i="61"/>
  <c r="V50" i="61"/>
  <c r="Z50" i="61"/>
  <c r="AD50" i="61"/>
  <c r="V51" i="61"/>
  <c r="Z51" i="61"/>
  <c r="AD51" i="61"/>
  <c r="V52" i="61"/>
  <c r="Z52" i="61"/>
  <c r="AD52" i="61"/>
  <c r="V53" i="61"/>
  <c r="Z53" i="61"/>
  <c r="AD53" i="61"/>
  <c r="V54" i="61"/>
  <c r="Z54" i="61"/>
  <c r="AD54" i="61"/>
  <c r="V55" i="61"/>
  <c r="Z55" i="61"/>
  <c r="AD55" i="61"/>
  <c r="V57" i="61"/>
  <c r="Z57" i="61"/>
  <c r="AD57" i="61"/>
  <c r="K13" i="35"/>
  <c r="K8" i="35"/>
  <c r="K14" i="35"/>
  <c r="K15" i="35"/>
  <c r="D24" i="35"/>
  <c r="K9" i="35"/>
  <c r="D49" i="31"/>
  <c r="K11" i="35"/>
  <c r="D46" i="31"/>
  <c r="D50" i="31"/>
  <c r="D47" i="31"/>
  <c r="D51" i="31"/>
  <c r="D22" i="35" l="1"/>
  <c r="K10" i="35"/>
  <c r="D27" i="35"/>
  <c r="D23" i="35"/>
  <c r="D25" i="35"/>
  <c r="D26" i="35"/>
  <c r="D29" i="35"/>
  <c r="D31" i="35"/>
  <c r="D30" i="35"/>
  <c r="C57" i="30"/>
  <c r="D41" i="3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1E0135-5741-4D17-A817-297AD5396C34}" keepAlive="1" name="Fråga - RESULTAT2023K4_20240523" description="Anslutning till RESULTAT2023K4_20240523-frågan i arbetsboken." type="5" refreshedVersion="8" background="1" saveData="1">
    <dbPr connection="Provider=Microsoft.Mashup.OleDb.1;Data Source=$Workbook$;Location=RESULTAT2023K4_20240523;Extended Properties=&quot;&quot;" command="SELECT * FROM [RESULTAT2023K4_20240523]"/>
  </connection>
</connections>
</file>

<file path=xl/sharedStrings.xml><?xml version="1.0" encoding="utf-8"?>
<sst xmlns="http://schemas.openxmlformats.org/spreadsheetml/2006/main" count="1957" uniqueCount="361">
  <si>
    <t>Tillverkningsindustri</t>
  </si>
  <si>
    <t>B05-B09 utvinning av mineral</t>
  </si>
  <si>
    <t>C10-C12 livsmedel, drycker och tobak</t>
  </si>
  <si>
    <t>C13-C15 tillverkning av textilier, kläder och läderprodukter</t>
  </si>
  <si>
    <t>C26 industri för datorer, elektronikvaror och optik</t>
  </si>
  <si>
    <t>C27 industri för elapparatur</t>
  </si>
  <si>
    <t>C28 övrig maskinindustri</t>
  </si>
  <si>
    <t>C29 industri för motorfordon, släpfordon och påhängsvagnar</t>
  </si>
  <si>
    <t>C30 annan transportmedelsindustri</t>
  </si>
  <si>
    <t>F41-F43 byggverksamhet</t>
  </si>
  <si>
    <t>G45-G47 handel</t>
  </si>
  <si>
    <t>I55-I56 hotell- och restaurang</t>
  </si>
  <si>
    <t>J61 telekommunikation</t>
  </si>
  <si>
    <t>J62-J63 dataprogrammering, datakonsulter och informationstjänster</t>
  </si>
  <si>
    <t>L68 fastighetsbolag och fastighetsförvaltare</t>
  </si>
  <si>
    <t>M73-M75 reklam och marknadsundersökning, annan verksamhet inom juridik, ekonomi, vetenskap, teknik; veterinärverksamhet</t>
  </si>
  <si>
    <t>P85 utbildning</t>
  </si>
  <si>
    <t>Q86 hälso- och sjukvård</t>
  </si>
  <si>
    <t>Q87-Q88 vård och omsorg med boende, öppna sociala insatser</t>
  </si>
  <si>
    <t>R90-R93 kultur, nöje och fritid</t>
  </si>
  <si>
    <t>S94-T98 annan serviceverksamhet och förvärvsarbete i hushåll m.m.</t>
  </si>
  <si>
    <t>Näringsgren SNI 2007</t>
  </si>
  <si>
    <t>Jordbruk, skogsbruk och fiske</t>
  </si>
  <si>
    <t>Utvinning av mineral</t>
  </si>
  <si>
    <t>Byggverksamhet</t>
  </si>
  <si>
    <t>Utsläpp av växthusgaser</t>
  </si>
  <si>
    <t>Offentlig sektor</t>
  </si>
  <si>
    <t>Tusen ton koldioxidekvivalenter</t>
  </si>
  <si>
    <t>El, gas och värmeverk samt vatten, avlopp och avfall</t>
  </si>
  <si>
    <t>Övriga tjänster</t>
  </si>
  <si>
    <t>Totalsumma</t>
  </si>
  <si>
    <t>Intensiteter: Utsläpp av växthusgaser 
per sysselsatta</t>
  </si>
  <si>
    <t>Sektor</t>
  </si>
  <si>
    <t>Kontaktperson:</t>
  </si>
  <si>
    <t>Contact:</t>
  </si>
  <si>
    <t>A01-A03 jordbruk, skogsbruk och fiske</t>
  </si>
  <si>
    <t>C16-C18 trävaru-, massa-, pappers- och grafisk industri</t>
  </si>
  <si>
    <t>C19-C21 tillverkning av stenkolsprodukter, raffinerade petroleum-, kemikalie- och kemiska produkter samt av farmaceutiska basprodukter och läkemedel</t>
  </si>
  <si>
    <t>C22-C23 gummi- och plastvaruindustri; och andra icke metalliska mineraliska produkter</t>
  </si>
  <si>
    <t>C24-C25 stål- och metallframställning; samt tillverkning av metallvaror (ej maskiner)</t>
  </si>
  <si>
    <t>C31-C33 tillverkning av möbler; övrig tillverkning; reparation och installation av maskiner och apparater</t>
  </si>
  <si>
    <t>D35-E39 försörjning av el, gas, värme och kyla samt vattenförsörjning, avloppsrening, avfallshantering och sanering</t>
  </si>
  <si>
    <t>H49-H53 transport och magasinering</t>
  </si>
  <si>
    <t>J58-J60 förlagsverksamhet, film, video, TV, ljudinspelning, fonogramutgivning, planering och sändning av program</t>
  </si>
  <si>
    <t>K64-K66 finans- och försäkringsverksamhet</t>
  </si>
  <si>
    <t>M69-M72 juridisk och ekonomisk konsultverksamhet; huvudkontors- och konsulttjänster till företag; arkitekt- och teknisk konsultverksamhet samt FoU</t>
  </si>
  <si>
    <t>N77-N82 uthyrning av fastighetsservice, resetjänster och andra stödtjänster</t>
  </si>
  <si>
    <t>Y0135 statliga myndigheter och sociala trygghetsfonder</t>
  </si>
  <si>
    <t>Y0485 primärkommunala myndigheter och kommunalförbund</t>
  </si>
  <si>
    <t>Privat konsumtion</t>
  </si>
  <si>
    <t>Y0115 hushållens icke-vinstdrivande organisationer</t>
  </si>
  <si>
    <t/>
  </si>
  <si>
    <t>2008K1</t>
  </si>
  <si>
    <t>2008K2</t>
  </si>
  <si>
    <t>2008K3</t>
  </si>
  <si>
    <t>2008K4</t>
  </si>
  <si>
    <t>2009K1</t>
  </si>
  <si>
    <t>2009K2</t>
  </si>
  <si>
    <t>2009K3</t>
  </si>
  <si>
    <t>2009K4</t>
  </si>
  <si>
    <t>2010K1</t>
  </si>
  <si>
    <t>2010K2</t>
  </si>
  <si>
    <t>2010K3</t>
  </si>
  <si>
    <t>2010K4</t>
  </si>
  <si>
    <t>2011K1</t>
  </si>
  <si>
    <t>2011K2</t>
  </si>
  <si>
    <t>2011K3</t>
  </si>
  <si>
    <t>2011K4</t>
  </si>
  <si>
    <t>2012K1</t>
  </si>
  <si>
    <t>2012K2</t>
  </si>
  <si>
    <t>2012K3</t>
  </si>
  <si>
    <t>2012K4</t>
  </si>
  <si>
    <t>2013K1</t>
  </si>
  <si>
    <t>2013K2</t>
  </si>
  <si>
    <t>2013K3</t>
  </si>
  <si>
    <t>2013K4</t>
  </si>
  <si>
    <t>2014K1</t>
  </si>
  <si>
    <t>2014K2</t>
  </si>
  <si>
    <t>2014K3</t>
  </si>
  <si>
    <t>2014K4</t>
  </si>
  <si>
    <t>2015K1</t>
  </si>
  <si>
    <t>2015K2</t>
  </si>
  <si>
    <t>Intensiteter: Utsläpp av växthusgaser per förädlingsvärde (fasta priser)</t>
  </si>
  <si>
    <t xml:space="preserve"> 2008K1</t>
  </si>
  <si>
    <t xml:space="preserve"> 2008K2</t>
  </si>
  <si>
    <t xml:space="preserve"> 2008K3</t>
  </si>
  <si>
    <t xml:space="preserve"> 2008K4</t>
  </si>
  <si>
    <t xml:space="preserve"> 2009K1</t>
  </si>
  <si>
    <t xml:space="preserve"> 2009K2</t>
  </si>
  <si>
    <t xml:space="preserve"> 2009K3</t>
  </si>
  <si>
    <t xml:space="preserve"> 2009K4</t>
  </si>
  <si>
    <t xml:space="preserve"> 2010K1</t>
  </si>
  <si>
    <t xml:space="preserve"> 2010K2</t>
  </si>
  <si>
    <t xml:space="preserve"> 2010K3</t>
  </si>
  <si>
    <t xml:space="preserve"> 2010K4</t>
  </si>
  <si>
    <t xml:space="preserve"> 2011K1</t>
  </si>
  <si>
    <t xml:space="preserve"> 2011K2</t>
  </si>
  <si>
    <t xml:space="preserve"> 2011K3</t>
  </si>
  <si>
    <t xml:space="preserve"> 2011K4</t>
  </si>
  <si>
    <t xml:space="preserve"> 2012K1</t>
  </si>
  <si>
    <t xml:space="preserve"> 2012K2</t>
  </si>
  <si>
    <t xml:space="preserve"> 2012K3</t>
  </si>
  <si>
    <t xml:space="preserve"> 2012K4</t>
  </si>
  <si>
    <t xml:space="preserve"> 2013K1</t>
  </si>
  <si>
    <t xml:space="preserve"> 2013K2</t>
  </si>
  <si>
    <t xml:space="preserve"> 2013K3</t>
  </si>
  <si>
    <t xml:space="preserve"> 2013K4</t>
  </si>
  <si>
    <t xml:space="preserve"> 2014K1</t>
  </si>
  <si>
    <t xml:space="preserve"> 2014K2</t>
  </si>
  <si>
    <t xml:space="preserve"> 2014K3</t>
  </si>
  <si>
    <t xml:space="preserve"> 2014K4</t>
  </si>
  <si>
    <t xml:space="preserve"> 2015K1</t>
  </si>
  <si>
    <t xml:space="preserve"> 2015K2</t>
  </si>
  <si>
    <t>Förändring jämfört med samma kvartal föregående år</t>
  </si>
  <si>
    <t>Procent</t>
  </si>
  <si>
    <t>Förädlingsvärde</t>
  </si>
  <si>
    <t>Totala ekonomin</t>
  </si>
  <si>
    <t>Emissions of greenhouse gases</t>
  </si>
  <si>
    <t>Latest update:</t>
  </si>
  <si>
    <t>Source:</t>
  </si>
  <si>
    <t>Senaste uppdatering:</t>
  </si>
  <si>
    <t>Källa:</t>
  </si>
  <si>
    <t>Agriculture, forestry and fishery</t>
  </si>
  <si>
    <t>Mining</t>
  </si>
  <si>
    <t>Manufacturing</t>
  </si>
  <si>
    <t>Electricity, gas and hot water supply, water distribution, 
waste water and waste management</t>
  </si>
  <si>
    <t>Construction</t>
  </si>
  <si>
    <t>Transport</t>
  </si>
  <si>
    <t>Other services</t>
  </si>
  <si>
    <t>Public sector</t>
  </si>
  <si>
    <t>Total</t>
  </si>
  <si>
    <t>Sector</t>
  </si>
  <si>
    <t>Greenhouse gas emissions</t>
  </si>
  <si>
    <t>Thousand tonnes carbon dioxide equivalents</t>
  </si>
  <si>
    <t>Industrial classification  NACE Rev. 2</t>
  </si>
  <si>
    <t>A01-A03 agriculture, forestry and fishing</t>
  </si>
  <si>
    <t>B05-B09 mineral extraction</t>
  </si>
  <si>
    <t>C10-C12 manufacture of food products, beverages and tobacco products</t>
  </si>
  <si>
    <t>C13-C15 manufacturing of textiles, clothing and leather products</t>
  </si>
  <si>
    <t>C16-C18 wood and products of wood and cork, printing and reproduction of recorded media</t>
  </si>
  <si>
    <t>C19-C21 coke, refined petroleum, chemicals and basic pharmaceutical products</t>
  </si>
  <si>
    <t>C22-C23 rubber and plastic products and other non-metallic mineral products</t>
  </si>
  <si>
    <t>C24-C25 basic metals and fabricated metal products, except machinery and equipment</t>
  </si>
  <si>
    <t>C26 manufacture of computer, electronic and optical products</t>
  </si>
  <si>
    <t>C27 manufacture of electrical equipment</t>
  </si>
  <si>
    <t>C28 manufacture of machinery and equipment n.e.c.</t>
  </si>
  <si>
    <t>C29 manufacture of motor vehicles, trailers and semi-trailers</t>
  </si>
  <si>
    <t>C30 manufacture of other transport equipment</t>
  </si>
  <si>
    <t>C31-C33 furniture, other manufacturing and repair and installation of machinery and equipment</t>
  </si>
  <si>
    <t>D35-E39 electricity, gas, steam and air conditioning, water supply, waste</t>
  </si>
  <si>
    <t>F41-F43 construction</t>
  </si>
  <si>
    <t>G45-G47 wholesale and retail trade</t>
  </si>
  <si>
    <t>H49-H53 transport and storage</t>
  </si>
  <si>
    <t>I55-I56 hotels and restaurants</t>
  </si>
  <si>
    <t>J58-J60 publishing, motion picture, video, television and broadcasting</t>
  </si>
  <si>
    <t>J61 telecommunications</t>
  </si>
  <si>
    <t>J62-J63 computer programming, consultancy and related activities and information services</t>
  </si>
  <si>
    <t>K64-K66 financial services and insurance activities</t>
  </si>
  <si>
    <t>L68 real estate activities</t>
  </si>
  <si>
    <t>M69-M72 consultancy and scientific research and development</t>
  </si>
  <si>
    <t>M73-M75 advertising and market research, veterinary activities</t>
  </si>
  <si>
    <t>N77-N82 administrative and support service activities</t>
  </si>
  <si>
    <t>P85 education</t>
  </si>
  <si>
    <t>Q86 human health activities</t>
  </si>
  <si>
    <t>Q87-Q88 residential care activities and social work activities</t>
  </si>
  <si>
    <t>R90-R93 arts, entertainment and recreation</t>
  </si>
  <si>
    <t>S94-T98 other service activities and activities of households as employers</t>
  </si>
  <si>
    <t>Y0115 NPISH</t>
  </si>
  <si>
    <t>Y0135 Central government and Social security funds</t>
  </si>
  <si>
    <t>Y0485 Municipalities and Federations of local government authorities</t>
  </si>
  <si>
    <t>Y0605 county councils</t>
  </si>
  <si>
    <t>PK private Consumption</t>
  </si>
  <si>
    <t>Intensities: Greenhouse gas emissions by employees</t>
  </si>
  <si>
    <t>Tonnes carbon dioxide equivalents by number of employees</t>
  </si>
  <si>
    <t>Change compared to same quarter previous year</t>
  </si>
  <si>
    <t>Intensities: Emissions of greenhouse gases by value added</t>
  </si>
  <si>
    <t>Percent</t>
  </si>
  <si>
    <t>Total economy</t>
  </si>
  <si>
    <t>Electricity, gas, heat, water, waste</t>
  </si>
  <si>
    <t>2015K3</t>
  </si>
  <si>
    <t>2015K4</t>
  </si>
  <si>
    <t>Hushåll och ideella organisationer</t>
  </si>
  <si>
    <t>Households and non-profit institutions</t>
  </si>
  <si>
    <t>Households and non profit institutions</t>
  </si>
  <si>
    <t>Miljöräkenskaperna, Statistiska centralbyrån (SCB)</t>
  </si>
  <si>
    <t>Environmental Accounts, Statistics Sweden</t>
  </si>
  <si>
    <t>National Accounts, Statistics Sweden</t>
  </si>
  <si>
    <t>Ton koldioxidekvivalenter per sysselsatt</t>
  </si>
  <si>
    <t>Kalkylblad</t>
  </si>
  <si>
    <t>Work sheet</t>
  </si>
  <si>
    <t>Diagram och miljöekonomiska profiler</t>
  </si>
  <si>
    <t>Figures and environmental economic profiles</t>
  </si>
  <si>
    <t>Beskrivning</t>
  </si>
  <si>
    <t>Description</t>
  </si>
  <si>
    <t>2016K1</t>
  </si>
  <si>
    <t>Tillbaka till innehåll - Back to content</t>
  </si>
  <si>
    <t>2016K2</t>
  </si>
  <si>
    <t>Telefon: +46 10 506 946 06</t>
  </si>
  <si>
    <t>2016K3</t>
  </si>
  <si>
    <t>Transportbranschen</t>
  </si>
  <si>
    <t>2016K4</t>
  </si>
  <si>
    <t>2017K1</t>
  </si>
  <si>
    <t xml:space="preserve">GDP production approach </t>
  </si>
  <si>
    <t>Index 2008Q1=100</t>
  </si>
  <si>
    <t>Index 2008K1=100</t>
  </si>
  <si>
    <t>2017K2</t>
  </si>
  <si>
    <t>Aggregerade branscher SNI 2007</t>
  </si>
  <si>
    <t>NACE 2007 industry</t>
  </si>
  <si>
    <t>Aggregerad bransch</t>
  </si>
  <si>
    <t>2017K3</t>
  </si>
  <si>
    <t>Totalt</t>
  </si>
  <si>
    <t>2017K4</t>
  </si>
  <si>
    <t>NR Info, Statistiska centralbyrån (SCB)</t>
  </si>
  <si>
    <t xml:space="preserve"> Telefon: +46 010-479 50 00</t>
  </si>
  <si>
    <t>e-post: nrinfo@scb.se</t>
  </si>
  <si>
    <t>(SCB) Statistikservice, Statistiska centralbyrån (SCB)</t>
  </si>
  <si>
    <t>e-post: information@scb.se</t>
  </si>
  <si>
    <t>Sort:</t>
  </si>
  <si>
    <t>personer i 1000-tal</t>
  </si>
  <si>
    <t>Datatyp:</t>
  </si>
  <si>
    <t>Genomsnitt</t>
  </si>
  <si>
    <t>Referenstid:</t>
  </si>
  <si>
    <t>Under kvartalet</t>
  </si>
  <si>
    <t>Officiell statistik</t>
  </si>
  <si>
    <t>Databas:</t>
  </si>
  <si>
    <t xml:space="preserve">Statistikdatabasen </t>
  </si>
  <si>
    <t>Intern referenskod:</t>
  </si>
  <si>
    <t>0000025O</t>
  </si>
  <si>
    <t>Utsläpp av växthusgaser:  tusen ton koldioxidekvivalenter</t>
  </si>
  <si>
    <t>Greenhouse gas emissions:  Thousand tonnes carbon dioxide equivalents</t>
  </si>
  <si>
    <t>Electricity, gas and hot water supply, water distribution etc., 
waste water and waste management</t>
  </si>
  <si>
    <t>2 Diagram</t>
  </si>
  <si>
    <t>2 Figures</t>
  </si>
  <si>
    <t>4 Utsläpp per FV</t>
  </si>
  <si>
    <t>4 Emissions by VA</t>
  </si>
  <si>
    <t>5 Utsläpp per syss.</t>
  </si>
  <si>
    <t>5 Emissions by emp.</t>
  </si>
  <si>
    <t>Arbetskraftsinsats (ENS2010) efter näringsgren SNI 2007. 
Årsmedelantal sysselsatta (utifrån kvartal), personer i 1000-tal</t>
  </si>
  <si>
    <t>6 FV</t>
  </si>
  <si>
    <t>6 VA</t>
  </si>
  <si>
    <t>7 Syss</t>
  </si>
  <si>
    <t>7 Emp</t>
  </si>
  <si>
    <t>Totalsumma*</t>
  </si>
  <si>
    <t>Total*</t>
  </si>
  <si>
    <t>…</t>
  </si>
  <si>
    <t>*Totalen för förädlingsvärde är Sveriges BNP och innehåller förutom förädlingsvärde för enskilda branscher även produktskatter och produktsubventioner. Data är i fasta priser. Observera att därmed summerar inte delsummorna till BNP</t>
  </si>
  <si>
    <t>Intensities: Greenhouse gas emissions by employees, tonnes carbon dioxide equivalents by number of employees</t>
  </si>
  <si>
    <t>**Endast HIO har förädlingsvärde och sysselsatta och därför kan ingen intensitet beräknas</t>
  </si>
  <si>
    <t>*Total Value Added is Swedish GDP</t>
  </si>
  <si>
    <t>**Only non-profit institutions have value added and persons employed</t>
  </si>
  <si>
    <t>Labour input (ESA2010) by industrial classifcation NACE Rev.2. Average number of persons employed, thousands (quarter average)</t>
  </si>
  <si>
    <t>2018K1</t>
  </si>
  <si>
    <t xml:space="preserve">*Totalen är BNP till marknadspris inklusive produktskatter och produktsubventioner. Delsummorna summerar inte till totalen. </t>
  </si>
  <si>
    <t>1 Utsläpp</t>
  </si>
  <si>
    <t>1 Emissions</t>
  </si>
  <si>
    <t>3 Prel. årssiffror</t>
  </si>
  <si>
    <t>3 Prel. Yearly data</t>
  </si>
  <si>
    <t>Arbetskraftsinsats (ENS2010) efter näringsgren SNI 2007.</t>
  </si>
  <si>
    <t>Medelantal sysselsatta, personer i 1000-tal efter näringsgren SNI 2007 och kvartal</t>
  </si>
  <si>
    <t>GDP production approach (ESA2010)</t>
  </si>
  <si>
    <t>BNP från produktionssidan (ENS2010)</t>
  </si>
  <si>
    <t>Labour input (ESA2010) by industrial classifcation NACE Rev.2</t>
  </si>
  <si>
    <t>Average number of persons employed, thousands and quarter</t>
  </si>
  <si>
    <t>2018K2</t>
  </si>
  <si>
    <t>2018K3</t>
  </si>
  <si>
    <t xml:space="preserve"> Phone: +46 010-479 50 00</t>
  </si>
  <si>
    <t>e-mail: nrinfo@scb.se</t>
  </si>
  <si>
    <t>e-mail: information@scb.se</t>
  </si>
  <si>
    <t>Nationalräkenskaper, Statistiska centralbyrån (SCB)</t>
  </si>
  <si>
    <t>2018K4</t>
  </si>
  <si>
    <t>2019K1</t>
  </si>
  <si>
    <t>2019K2</t>
  </si>
  <si>
    <t>2019K3</t>
  </si>
  <si>
    <t>Intensity (emissions per SEK)</t>
  </si>
  <si>
    <t>2019K4</t>
  </si>
  <si>
    <t>Intensiteter: Utsläpp av växthusgaser per sysselsatta, ton koldioxidekvivalenter per sysselsatt</t>
  </si>
  <si>
    <t>Sectors</t>
  </si>
  <si>
    <t>2020K1</t>
  </si>
  <si>
    <t>Y0605 regionala myndigheter</t>
  </si>
  <si>
    <t>2020K2</t>
  </si>
  <si>
    <t>2020K3</t>
  </si>
  <si>
    <t>*Total is GDP production approach. Therefore parts do not sum up to the total.</t>
  </si>
  <si>
    <t>2020K4</t>
  </si>
  <si>
    <t>2021K1</t>
  </si>
  <si>
    <t>2021K2</t>
  </si>
  <si>
    <r>
      <t xml:space="preserve">Utsläpp av växthusgaser
</t>
    </r>
    <r>
      <rPr>
        <sz val="10"/>
        <rFont val="Calibri"/>
        <family val="2"/>
      </rPr>
      <t>Greenhouse gas emissions</t>
    </r>
  </si>
  <si>
    <r>
      <t xml:space="preserve">Förädlingsvärde
</t>
    </r>
    <r>
      <rPr>
        <sz val="10"/>
        <rFont val="Calibri"/>
        <family val="2"/>
      </rPr>
      <t>Value added</t>
    </r>
  </si>
  <si>
    <t>2021K3</t>
  </si>
  <si>
    <t xml:space="preserve"> </t>
  </si>
  <si>
    <t>2021K4</t>
  </si>
  <si>
    <t>2022K1</t>
  </si>
  <si>
    <t>2022K2</t>
  </si>
  <si>
    <t>Labour input (ESA2010) by industrial classification NACE Rev.2</t>
  </si>
  <si>
    <t>2022K3</t>
  </si>
  <si>
    <t>Hushållens icke-vinstdrivande organisationer</t>
  </si>
  <si>
    <t>Households' non profit institutions</t>
  </si>
  <si>
    <t>H51 Air transport</t>
  </si>
  <si>
    <t>H50 Water transport</t>
  </si>
  <si>
    <t>H49.4-5 Freight transport by road and removal services, transport via pipeline</t>
  </si>
  <si>
    <t xml:space="preserve">H49.4-5 Väg- och rörtransport </t>
  </si>
  <si>
    <t>H50 Sjötransport</t>
  </si>
  <si>
    <t>H51 Lufttransport</t>
  </si>
  <si>
    <t>Hushållens icke-vinstdrivande organisationer**</t>
  </si>
  <si>
    <t>Households' non profit institutions**</t>
  </si>
  <si>
    <t>8 Mobila utsläpp</t>
  </si>
  <si>
    <t>Privat konsumtion av bensin och diesel</t>
  </si>
  <si>
    <t>PK private Consumption, fuels</t>
  </si>
  <si>
    <t>Hushållens personbilar</t>
  </si>
  <si>
    <t>8 Emissions transports</t>
  </si>
  <si>
    <t>PK Private consumption, fuels</t>
  </si>
  <si>
    <t>2022K4</t>
  </si>
  <si>
    <t>Mobila utsläpp av växthusgaser</t>
  </si>
  <si>
    <t>Mobile greenhouse gas emissions</t>
  </si>
  <si>
    <t>Preliminary yearly data: Emissions of GHG, intensities, value added and employment 2008-2022</t>
  </si>
  <si>
    <t>2023K1</t>
  </si>
  <si>
    <t>Transportindustri</t>
  </si>
  <si>
    <t>Constant prices reference year 2022, by industrial classification NACE Rev.2 and quarter</t>
  </si>
  <si>
    <t>Fasta priser referensår 2022, mnkr efter näringsgren SNI 2007 och kvartal</t>
  </si>
  <si>
    <t xml:space="preserve">Tonnes carbon dioxide equivalents per million SEK (2022 prices) </t>
  </si>
  <si>
    <t>ton koldioxidekvivalenter per miljoner kronor (2022 års priser)</t>
  </si>
  <si>
    <t>Thousand tonnes carbon dioxide equivalents constant prices, reference year 2022, SEK millions</t>
  </si>
  <si>
    <t>Tusen ton koldioxidekvivalenter och mnkr (fasta priser 2022).</t>
  </si>
  <si>
    <r>
      <t xml:space="preserve">Förändring jämfört med samma kvartal 2022
</t>
    </r>
    <r>
      <rPr>
        <sz val="10"/>
        <rFont val="Calibri"/>
        <family val="2"/>
      </rPr>
      <t>Change compared with same quarter 2022</t>
    </r>
  </si>
  <si>
    <t>***Preliminära årssiffror</t>
  </si>
  <si>
    <t>***Preliminary figures</t>
  </si>
  <si>
    <t>BNP från produktionssidan (ENS2010), fasta priser referensår 2022, 
mnkr efter näringsgren SNI 2007 (summerade kvartal)</t>
  </si>
  <si>
    <t>GDP production approach (ESA2010), constant prices reference year 2022.
by industrial classfication NACE Rev.2 (sum of quarters)</t>
  </si>
  <si>
    <t>Intensiteter: Utsläpp av växthusgaser per förädlingsvärde, ton koldioxidekvivalenter per miljoner kronor (2022 års priser)</t>
  </si>
  <si>
    <t xml:space="preserve">Intensities: Emissions of greenhouse gases by value added, tonnes carbon dioxide equivalents per million SEK (2022 prices) </t>
  </si>
  <si>
    <t>2023K2</t>
  </si>
  <si>
    <t>Emissions of greenhouse gases and value added, second quarter 2023</t>
  </si>
  <si>
    <t>Utsläpp av växthusgaser och förädlingsvärde andra kvartalet 2023</t>
  </si>
  <si>
    <t>2023K3</t>
  </si>
  <si>
    <t>Change compared with same quarter 2022</t>
  </si>
  <si>
    <t>Value added</t>
  </si>
  <si>
    <t>BNP från produktionssidan</t>
  </si>
  <si>
    <t>Intensitet (utsläpp per krona)</t>
  </si>
  <si>
    <t>2023K4</t>
  </si>
  <si>
    <t>2023***</t>
  </si>
  <si>
    <t>Utsläpp av växthusgaser 2008K1-2023K4</t>
  </si>
  <si>
    <t>Emissions of Greenhouse gases (GHG), 2008Q1-2023Q4</t>
  </si>
  <si>
    <t>Preliminära årsdata: Utsläpp av växthusgaser, intensiteter, förädlingsvärde samt sysselsättning 2008-2023</t>
  </si>
  <si>
    <t>Greenhouse gas emissions by value added, 2008Q1-2023Q4</t>
  </si>
  <si>
    <t>Utsläpp per sysselsatta 2008K1-2023K4</t>
  </si>
  <si>
    <t>Greenhouse gas emissions by Employees, 2008Q1-2023Q4</t>
  </si>
  <si>
    <t>Förädlingsvärde efter näringsgren SNI 2007, 2008K1-2023K4</t>
  </si>
  <si>
    <t>Value added by industry SNI 2007 (NACE) 2008Q1-2023Q4</t>
  </si>
  <si>
    <t>Sysselsättning efter näringsgren SNI 2007, 2008K1-2023K4</t>
  </si>
  <si>
    <t>Employment by industry SNI 2007 (NACE), 2008Q1-2023Q4</t>
  </si>
  <si>
    <t>Utsläpp av växthusgaser för mobila, 2008K1-2023K4</t>
  </si>
  <si>
    <t>Greenhouse gas emissions, transportation sector, 2008Q1-2023Q4</t>
  </si>
  <si>
    <t>Andel 2023K4</t>
  </si>
  <si>
    <t>Utsläpp av växthusgaser redovisat efter näringsgren SNI 2007 och kvartal, 2008K1-2023K4</t>
  </si>
  <si>
    <t>Emissions of greenhouse gases by industry SNI 2007 (NACE Rev. 2) and quarter, 2008Q1-2023Q4</t>
  </si>
  <si>
    <t>utsläpp av väthusgaser aggregerade branscher SNI 2007</t>
  </si>
  <si>
    <t>Utsläpp per förädlingsvärde 2008K1-2023K4</t>
  </si>
  <si>
    <t>Fredrik Kanlen, Statistiska centralbyrån (SCB)</t>
  </si>
  <si>
    <t>Fredrik Kanlen, Statistics Sweden</t>
  </si>
  <si>
    <t>Telefon: 010 479 46 55</t>
  </si>
  <si>
    <t>e-post: fredrik.kanlen@scb.se / miljorakenskaper@scb.se</t>
  </si>
  <si>
    <t>Telephone: +46 10 479 46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</si>
</sst>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53"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name val="Calibri"/>
      <family val="2"/>
    </font>
    <font>
      <b/>
      <sz val="11"/>
      <name val="Calibri"/>
      <family val="2"/>
    </font>
    <font>
      <sz val="11"/>
      <name val="Calibri"/>
      <family val="2"/>
    </font>
    <font>
      <b/>
      <sz val="10"/>
      <name val="MS Sans Serif"/>
      <family val="2"/>
    </font>
    <font>
      <b/>
      <sz val="11"/>
      <color theme="1"/>
      <name val="Calibri"/>
      <family val="2"/>
      <scheme val="minor"/>
    </font>
    <font>
      <b/>
      <sz val="12"/>
      <name val="Calibri"/>
      <family val="2"/>
      <scheme val="minor"/>
    </font>
    <font>
      <i/>
      <sz val="12"/>
      <name val="Calibri"/>
      <family val="2"/>
      <scheme val="minor"/>
    </font>
    <font>
      <b/>
      <sz val="10"/>
      <name val="Arial"/>
      <family val="2"/>
    </font>
    <font>
      <i/>
      <sz val="10"/>
      <name val="Arial"/>
      <family val="2"/>
    </font>
    <font>
      <u/>
      <sz val="10"/>
      <color indexed="12"/>
      <name val="Arial"/>
      <family val="2"/>
    </font>
    <font>
      <b/>
      <sz val="11"/>
      <name val="Calibri"/>
      <family val="2"/>
      <scheme val="minor"/>
    </font>
    <font>
      <u/>
      <sz val="10"/>
      <color theme="10"/>
      <name val="MS Sans Serif"/>
      <family val="2"/>
    </font>
    <font>
      <b/>
      <u/>
      <sz val="12"/>
      <color theme="10"/>
      <name val="Calibri"/>
      <family val="2"/>
      <scheme val="minor"/>
    </font>
    <font>
      <i/>
      <sz val="11"/>
      <name val="Calibri"/>
      <family val="2"/>
      <scheme val="minor"/>
    </font>
    <font>
      <i/>
      <u/>
      <sz val="12"/>
      <color theme="10"/>
      <name val="Calibri"/>
      <family val="2"/>
      <scheme val="minor"/>
    </font>
    <font>
      <sz val="10"/>
      <name val="Arial"/>
      <family val="2"/>
    </font>
    <font>
      <b/>
      <u/>
      <sz val="10"/>
      <color indexed="12"/>
      <name val="Arial"/>
      <family val="2"/>
    </font>
    <font>
      <sz val="10"/>
      <name val="MS Sans Serif"/>
      <family val="2"/>
    </font>
    <font>
      <sz val="10"/>
      <name val="Calibri"/>
      <family val="2"/>
      <scheme val="minor"/>
    </font>
    <font>
      <b/>
      <sz val="10"/>
      <color rgb="FF00000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1"/>
      <name val="Calibri"/>
      <family val="2"/>
    </font>
    <font>
      <sz val="10"/>
      <color rgb="FF000000"/>
      <name val="Calibri"/>
      <family val="2"/>
    </font>
    <font>
      <sz val="10"/>
      <color rgb="FFFF0000"/>
      <name val="Calibri"/>
      <family val="2"/>
    </font>
    <font>
      <sz val="10"/>
      <name val="Calibri"/>
      <family val="2"/>
    </font>
    <font>
      <b/>
      <sz val="10"/>
      <name val="Calibri"/>
      <family val="2"/>
    </font>
    <font>
      <sz val="10"/>
      <color theme="1"/>
      <name val="Calibri"/>
      <family val="2"/>
    </font>
    <font>
      <b/>
      <sz val="10"/>
      <color rgb="FF000000"/>
      <name val="Calibri"/>
      <family val="2"/>
    </font>
    <font>
      <sz val="10"/>
      <color theme="0" tint="-0.14999847407452621"/>
      <name val="Calibri"/>
      <family val="2"/>
    </font>
    <font>
      <sz val="10"/>
      <color theme="0" tint="-4.9989318521683403E-2"/>
      <name val="Calibri"/>
      <family val="2"/>
    </font>
    <font>
      <b/>
      <sz val="10"/>
      <color theme="0" tint="-0.249977111117893"/>
      <name val="Calibri"/>
      <family val="2"/>
    </font>
    <font>
      <sz val="10"/>
      <color theme="0" tint="-0.249977111117893"/>
      <name val="Calibri"/>
      <family val="2"/>
    </font>
    <font>
      <b/>
      <sz val="10"/>
      <color theme="0" tint="-4.9989318521683403E-2"/>
      <name val="Calibri"/>
      <family val="2"/>
    </font>
    <font>
      <b/>
      <sz val="10"/>
      <color rgb="FFFF0000"/>
      <name val="Calibri"/>
      <family val="2"/>
    </font>
    <font>
      <sz val="10"/>
      <name val="Times New Roman"/>
      <family val="1"/>
    </font>
    <font>
      <sz val="10"/>
      <color theme="0" tint="-0.499984740745262"/>
      <name val="Calibri"/>
      <family val="2"/>
    </font>
    <font>
      <b/>
      <sz val="10"/>
      <color theme="4" tint="-0.249977111117893"/>
      <name val="Calibri"/>
      <family val="2"/>
    </font>
    <font>
      <sz val="8"/>
      <name val="MS Sans Serif"/>
      <family val="2"/>
    </font>
    <font>
      <b/>
      <sz val="10"/>
      <color theme="0"/>
      <name val="MS Sans Serif"/>
      <family val="2"/>
    </font>
    <font>
      <sz val="10"/>
      <color theme="0"/>
      <name val="Calibr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CE6F1"/>
        <bgColor rgb="FFDCE6F1"/>
      </patternFill>
    </fill>
    <fill>
      <patternFill patternType="solid">
        <fgColor theme="4" tint="0.79998168889431442"/>
        <bgColor indexed="64"/>
      </patternFill>
    </fill>
  </fills>
  <borders count="32">
    <border>
      <left/>
      <right/>
      <top/>
      <bottom/>
      <diagonal/>
    </border>
    <border>
      <left/>
      <right/>
      <top style="thin">
        <color indexed="64"/>
      </top>
      <bottom style="thin">
        <color indexed="64"/>
      </bottom>
      <diagonal/>
    </border>
    <border>
      <left/>
      <right/>
      <top/>
      <bottom style="thin">
        <color theme="1"/>
      </bottom>
      <diagonal/>
    </border>
    <border>
      <left/>
      <right/>
      <top style="thin">
        <color theme="1"/>
      </top>
      <bottom/>
      <diagonal/>
    </border>
    <border>
      <left/>
      <right/>
      <top/>
      <bottom style="thin">
        <color indexed="64"/>
      </bottom>
      <diagonal/>
    </border>
    <border>
      <left/>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rgb="FF95B3D7"/>
      </bottom>
      <diagonal/>
    </border>
    <border>
      <left/>
      <right style="thin">
        <color indexed="64"/>
      </right>
      <top/>
      <bottom/>
      <diagonal/>
    </border>
    <border>
      <left/>
      <right/>
      <top style="thin">
        <color rgb="FF95B3D7"/>
      </top>
      <bottom style="thin">
        <color indexed="64"/>
      </bottom>
      <diagonal/>
    </border>
    <border>
      <left/>
      <right style="thin">
        <color indexed="64"/>
      </right>
      <top style="thin">
        <color rgb="FF95B3D7"/>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auto="1"/>
      </right>
      <top style="thin">
        <color auto="1"/>
      </top>
      <bottom/>
      <diagonal/>
    </border>
    <border>
      <left/>
      <right style="thin">
        <color indexed="64"/>
      </right>
      <top style="thin">
        <color theme="1"/>
      </top>
      <bottom/>
      <diagonal/>
    </border>
    <border>
      <left/>
      <right style="thin">
        <color indexed="64"/>
      </right>
      <top style="thin">
        <color theme="1"/>
      </top>
      <bottom style="thin">
        <color indexed="64"/>
      </bottom>
      <diagonal/>
    </border>
    <border>
      <left/>
      <right style="thin">
        <color indexed="64"/>
      </right>
      <top style="thin">
        <color indexed="64"/>
      </top>
      <bottom style="thin">
        <color rgb="FF95B3D7"/>
      </bottom>
      <diagonal/>
    </border>
    <border>
      <left style="thin">
        <color indexed="64"/>
      </left>
      <right/>
      <top style="thin">
        <color theme="1"/>
      </top>
      <bottom/>
      <diagonal/>
    </border>
    <border>
      <left/>
      <right style="thin">
        <color indexed="64"/>
      </right>
      <top/>
      <bottom style="thin">
        <color rgb="FF95B3D7"/>
      </bottom>
      <diagonal/>
    </border>
    <border>
      <left/>
      <right/>
      <top style="thin">
        <color theme="4" tint="0.39997558519241921"/>
      </top>
      <bottom/>
      <diagonal/>
    </border>
    <border>
      <left/>
      <right/>
      <top/>
      <bottom style="thin">
        <color rgb="FF95B3D7"/>
      </bottom>
      <diagonal/>
    </border>
    <border>
      <left/>
      <right/>
      <top style="thin">
        <color rgb="FF95B3D7"/>
      </top>
      <bottom/>
      <diagonal/>
    </border>
    <border>
      <left/>
      <right style="thin">
        <color indexed="64"/>
      </right>
      <top style="thin">
        <color rgb="FF95B3D7"/>
      </top>
      <bottom/>
      <diagonal/>
    </border>
  </borders>
  <cellStyleXfs count="17">
    <xf numFmtId="0" fontId="0" fillId="0" borderId="0"/>
    <xf numFmtId="0" fontId="10" fillId="0" borderId="0" applyNumberFormat="0" applyBorder="0" applyAlignment="0"/>
    <xf numFmtId="0" fontId="13" fillId="0" borderId="0"/>
    <xf numFmtId="0" fontId="9" fillId="0" borderId="0"/>
    <xf numFmtId="0" fontId="8" fillId="0" borderId="0"/>
    <xf numFmtId="0" fontId="20" fillId="0" borderId="0" applyNumberFormat="0" applyFill="0" applyBorder="0" applyAlignment="0" applyProtection="0">
      <alignment vertical="top"/>
      <protection locked="0"/>
    </xf>
    <xf numFmtId="0" fontId="22" fillId="0" borderId="0" applyNumberFormat="0" applyFill="0" applyBorder="0" applyAlignment="0" applyProtection="0"/>
    <xf numFmtId="0" fontId="7" fillId="0" borderId="0"/>
    <xf numFmtId="0" fontId="11" fillId="0" borderId="0"/>
    <xf numFmtId="9" fontId="28"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43" fontId="28" fillId="0" borderId="0" applyFont="0" applyFill="0" applyBorder="0" applyAlignment="0" applyProtection="0"/>
  </cellStyleXfs>
  <cellXfs count="410">
    <xf numFmtId="0" fontId="0" fillId="0" borderId="0" xfId="0"/>
    <xf numFmtId="0" fontId="0" fillId="0" borderId="0" xfId="0" applyFill="1"/>
    <xf numFmtId="0" fontId="14" fillId="0" borderId="0" xfId="0" applyFont="1"/>
    <xf numFmtId="0" fontId="14" fillId="0" borderId="0" xfId="0" applyFont="1" applyFill="1"/>
    <xf numFmtId="0" fontId="10" fillId="0" borderId="0" xfId="1" applyFill="1" applyProtection="1"/>
    <xf numFmtId="0" fontId="16" fillId="0" borderId="0" xfId="4" applyFont="1"/>
    <xf numFmtId="0" fontId="8" fillId="0" borderId="0" xfId="4"/>
    <xf numFmtId="0" fontId="17" fillId="0" borderId="0" xfId="4" applyFont="1"/>
    <xf numFmtId="0" fontId="18" fillId="3" borderId="12" xfId="4" applyFont="1" applyFill="1" applyBorder="1" applyAlignment="1">
      <alignment horizontal="center"/>
    </xf>
    <xf numFmtId="0" fontId="18" fillId="3" borderId="11" xfId="4" applyFont="1" applyFill="1" applyBorder="1"/>
    <xf numFmtId="0" fontId="19" fillId="3" borderId="13" xfId="4" applyFont="1" applyFill="1" applyBorder="1" applyAlignment="1">
      <alignment horizontal="center"/>
    </xf>
    <xf numFmtId="0" fontId="19" fillId="3" borderId="7" xfId="4" applyFont="1" applyFill="1" applyBorder="1"/>
    <xf numFmtId="0" fontId="8" fillId="2" borderId="14" xfId="4" applyFill="1" applyBorder="1" applyAlignment="1">
      <alignment horizontal="center"/>
    </xf>
    <xf numFmtId="0" fontId="8" fillId="2" borderId="15" xfId="4" applyFill="1" applyBorder="1"/>
    <xf numFmtId="0" fontId="21" fillId="2" borderId="14" xfId="5" applyFont="1" applyFill="1" applyBorder="1" applyAlignment="1" applyProtection="1">
      <alignment horizontal="center"/>
    </xf>
    <xf numFmtId="0" fontId="23" fillId="2" borderId="15" xfId="6" applyFont="1" applyFill="1" applyBorder="1" applyAlignment="1" applyProtection="1"/>
    <xf numFmtId="0" fontId="24" fillId="2" borderId="14" xfId="5" applyFont="1" applyFill="1" applyBorder="1" applyAlignment="1" applyProtection="1">
      <alignment horizontal="center"/>
    </xf>
    <xf numFmtId="0" fontId="25" fillId="2" borderId="15" xfId="6" applyFont="1" applyFill="1" applyBorder="1" applyAlignment="1" applyProtection="1"/>
    <xf numFmtId="0" fontId="15" fillId="2" borderId="14" xfId="4" applyFont="1" applyFill="1" applyBorder="1" applyAlignment="1">
      <alignment horizontal="center"/>
    </xf>
    <xf numFmtId="0" fontId="18" fillId="2" borderId="14" xfId="4" applyFont="1" applyFill="1" applyBorder="1" applyAlignment="1">
      <alignment horizontal="center"/>
    </xf>
    <xf numFmtId="0" fontId="26" fillId="2" borderId="14" xfId="5" quotePrefix="1" applyFont="1" applyFill="1" applyBorder="1" applyAlignment="1" applyProtection="1">
      <alignment horizontal="center"/>
    </xf>
    <xf numFmtId="0" fontId="26" fillId="2" borderId="15" xfId="5" applyFont="1" applyFill="1" applyBorder="1" applyAlignment="1" applyProtection="1"/>
    <xf numFmtId="0" fontId="18" fillId="2" borderId="13" xfId="4" applyFont="1" applyFill="1" applyBorder="1" applyAlignment="1">
      <alignment horizontal="center"/>
    </xf>
    <xf numFmtId="0" fontId="27" fillId="2" borderId="7" xfId="5" applyFont="1" applyFill="1" applyBorder="1" applyAlignment="1" applyProtection="1"/>
    <xf numFmtId="14" fontId="0" fillId="0" borderId="0" xfId="0" applyNumberFormat="1"/>
    <xf numFmtId="0" fontId="22" fillId="0" borderId="0" xfId="6" applyFill="1" applyAlignment="1" applyProtection="1">
      <alignment horizontal="left"/>
    </xf>
    <xf numFmtId="4" fontId="12" fillId="0" borderId="6" xfId="0" applyNumberFormat="1" applyFont="1" applyFill="1" applyBorder="1" applyAlignment="1">
      <alignment horizontal="left"/>
    </xf>
    <xf numFmtId="166" fontId="14" fillId="0" borderId="0" xfId="0" applyNumberFormat="1" applyFont="1"/>
    <xf numFmtId="0" fontId="14" fillId="0" borderId="0" xfId="0" applyFont="1" applyFill="1" applyBorder="1" applyAlignment="1">
      <alignment horizontal="left" wrapText="1"/>
    </xf>
    <xf numFmtId="0" fontId="29" fillId="0" borderId="0" xfId="0" applyFont="1"/>
    <xf numFmtId="3" fontId="29" fillId="0" borderId="0" xfId="0" applyNumberFormat="1" applyFont="1"/>
    <xf numFmtId="0" fontId="29" fillId="0" borderId="0" xfId="0" applyFont="1" applyFill="1"/>
    <xf numFmtId="3" fontId="29" fillId="0" borderId="0" xfId="0" applyNumberFormat="1" applyFont="1" applyFill="1"/>
    <xf numFmtId="4" fontId="29" fillId="0" borderId="0" xfId="0" applyNumberFormat="1" applyFont="1" applyFill="1"/>
    <xf numFmtId="0" fontId="31" fillId="0" borderId="0" xfId="4" applyFont="1" applyAlignment="1">
      <alignment horizontal="left"/>
    </xf>
    <xf numFmtId="0" fontId="32" fillId="0" borderId="1" xfId="0" applyFont="1" applyFill="1" applyBorder="1" applyAlignment="1">
      <alignment wrapText="1"/>
    </xf>
    <xf numFmtId="0" fontId="33" fillId="0" borderId="1" xfId="0" applyFont="1" applyBorder="1"/>
    <xf numFmtId="0" fontId="31" fillId="0" borderId="0" xfId="0" applyFont="1"/>
    <xf numFmtId="0" fontId="31" fillId="0" borderId="0" xfId="0" applyFont="1" applyBorder="1"/>
    <xf numFmtId="0" fontId="29" fillId="0" borderId="0" xfId="0" applyFont="1" applyBorder="1"/>
    <xf numFmtId="0" fontId="29" fillId="0" borderId="0" xfId="0" applyFont="1" applyFill="1" applyBorder="1"/>
    <xf numFmtId="3" fontId="29" fillId="0" borderId="0" xfId="0" applyNumberFormat="1" applyFont="1" applyFill="1" applyBorder="1"/>
    <xf numFmtId="4" fontId="29" fillId="0" borderId="0" xfId="0" applyNumberFormat="1" applyFont="1"/>
    <xf numFmtId="3" fontId="32" fillId="0" borderId="1" xfId="0" applyNumberFormat="1" applyFont="1" applyFill="1" applyBorder="1"/>
    <xf numFmtId="0" fontId="33" fillId="0" borderId="1" xfId="0" applyFont="1" applyFill="1" applyBorder="1"/>
    <xf numFmtId="3" fontId="29" fillId="0" borderId="0" xfId="0" applyNumberFormat="1" applyFont="1" applyFill="1" applyAlignment="1">
      <alignment horizontal="left"/>
    </xf>
    <xf numFmtId="3" fontId="29" fillId="0" borderId="0" xfId="0" applyNumberFormat="1" applyFont="1" applyFill="1" applyBorder="1" applyAlignment="1">
      <alignment horizontal="left"/>
    </xf>
    <xf numFmtId="4" fontId="32" fillId="0" borderId="0" xfId="0" applyNumberFormat="1" applyFont="1" applyAlignment="1">
      <alignment horizontal="left"/>
    </xf>
    <xf numFmtId="4" fontId="29" fillId="0" borderId="0" xfId="0" applyNumberFormat="1" applyFont="1" applyAlignment="1">
      <alignment horizontal="left"/>
    </xf>
    <xf numFmtId="0" fontId="32" fillId="0" borderId="0" xfId="0" applyFont="1"/>
    <xf numFmtId="0" fontId="33" fillId="0" borderId="1" xfId="0" applyFont="1" applyBorder="1" applyAlignment="1">
      <alignment wrapText="1"/>
    </xf>
    <xf numFmtId="4" fontId="31" fillId="0" borderId="0" xfId="0" applyNumberFormat="1" applyFont="1" applyAlignment="1">
      <alignment horizontal="left"/>
    </xf>
    <xf numFmtId="0" fontId="0" fillId="0" borderId="0" xfId="0" applyFill="1" applyProtection="1"/>
    <xf numFmtId="0" fontId="34" fillId="0" borderId="5" xfId="0" applyFont="1" applyBorder="1"/>
    <xf numFmtId="0" fontId="37" fillId="0" borderId="0" xfId="0" applyFont="1" applyFill="1" applyProtection="1"/>
    <xf numFmtId="3" fontId="35" fillId="0" borderId="0" xfId="0" applyNumberFormat="1" applyFont="1" applyFill="1" applyBorder="1" applyProtection="1"/>
    <xf numFmtId="0" fontId="37" fillId="0" borderId="0" xfId="0" applyFont="1"/>
    <xf numFmtId="0" fontId="0" fillId="0" borderId="0" xfId="0" applyFont="1"/>
    <xf numFmtId="0" fontId="38" fillId="0" borderId="0" xfId="0" applyFont="1" applyFill="1" applyBorder="1" applyAlignment="1"/>
    <xf numFmtId="0" fontId="38" fillId="0" borderId="0" xfId="0" applyFont="1"/>
    <xf numFmtId="0" fontId="38" fillId="0" borderId="3" xfId="0" applyFont="1" applyFill="1" applyBorder="1"/>
    <xf numFmtId="0" fontId="34" fillId="0" borderId="1" xfId="0" applyFont="1" applyBorder="1"/>
    <xf numFmtId="3" fontId="39" fillId="0" borderId="0" xfId="0" applyNumberFormat="1" applyFont="1"/>
    <xf numFmtId="0" fontId="37" fillId="0" borderId="0" xfId="0" applyFont="1" applyBorder="1"/>
    <xf numFmtId="0" fontId="35" fillId="0" borderId="0" xfId="0" applyFont="1" applyFill="1" applyBorder="1" applyProtection="1"/>
    <xf numFmtId="0" fontId="37" fillId="0" borderId="4" xfId="0" applyFont="1" applyBorder="1"/>
    <xf numFmtId="0" fontId="37" fillId="0" borderId="0" xfId="0" applyFont="1" applyFill="1" applyBorder="1"/>
    <xf numFmtId="3" fontId="37" fillId="0" borderId="0" xfId="0" applyNumberFormat="1" applyFont="1"/>
    <xf numFmtId="4" fontId="37" fillId="0" borderId="0" xfId="0" applyNumberFormat="1" applyFont="1"/>
    <xf numFmtId="3" fontId="37" fillId="0" borderId="0" xfId="0" applyNumberFormat="1" applyFont="1" applyFill="1" applyBorder="1"/>
    <xf numFmtId="3" fontId="38" fillId="0" borderId="1" xfId="0" applyNumberFormat="1" applyFont="1" applyFill="1" applyBorder="1"/>
    <xf numFmtId="3" fontId="37" fillId="0" borderId="0" xfId="0" applyNumberFormat="1" applyFont="1" applyAlignment="1">
      <alignment horizontal="left"/>
    </xf>
    <xf numFmtId="3" fontId="37" fillId="0" borderId="0" xfId="0" applyNumberFormat="1" applyFont="1" applyBorder="1" applyAlignment="1">
      <alignment horizontal="left"/>
    </xf>
    <xf numFmtId="0" fontId="0" fillId="0" borderId="0" xfId="0" applyFont="1" applyBorder="1"/>
    <xf numFmtId="0" fontId="37" fillId="0" borderId="0" xfId="0" applyFont="1" applyFill="1"/>
    <xf numFmtId="3" fontId="37" fillId="0" borderId="0" xfId="0" applyNumberFormat="1" applyFont="1" applyBorder="1"/>
    <xf numFmtId="4" fontId="0" fillId="0" borderId="0" xfId="0" applyNumberFormat="1" applyFont="1"/>
    <xf numFmtId="4" fontId="38" fillId="0" borderId="0" xfId="0" applyNumberFormat="1" applyFont="1" applyAlignment="1">
      <alignment horizontal="left"/>
    </xf>
    <xf numFmtId="14" fontId="37" fillId="0" borderId="0" xfId="0" applyNumberFormat="1" applyFont="1" applyFill="1" applyAlignment="1">
      <alignment horizontal="left"/>
    </xf>
    <xf numFmtId="4" fontId="37" fillId="0" borderId="0" xfId="0" applyNumberFormat="1" applyFont="1" applyAlignment="1">
      <alignment horizontal="left"/>
    </xf>
    <xf numFmtId="0" fontId="35" fillId="0" borderId="0" xfId="1" applyFont="1" applyFill="1" applyProtection="1"/>
    <xf numFmtId="0" fontId="38" fillId="0" borderId="0" xfId="0" applyFont="1" applyFill="1" applyBorder="1"/>
    <xf numFmtId="0" fontId="34" fillId="0" borderId="3" xfId="0" applyFont="1" applyBorder="1" applyAlignment="1">
      <alignment wrapText="1"/>
    </xf>
    <xf numFmtId="0" fontId="34" fillId="0" borderId="3" xfId="0" applyFont="1" applyBorder="1"/>
    <xf numFmtId="4" fontId="39" fillId="0" borderId="0" xfId="0" applyNumberFormat="1" applyFont="1" applyAlignment="1">
      <alignment horizontal="left"/>
    </xf>
    <xf numFmtId="0" fontId="39" fillId="0" borderId="0" xfId="0" applyFont="1"/>
    <xf numFmtId="3" fontId="35" fillId="0" borderId="0" xfId="0" applyNumberFormat="1" applyFont="1" applyFill="1" applyBorder="1"/>
    <xf numFmtId="0" fontId="0" fillId="0" borderId="0" xfId="0" applyFont="1" applyFill="1"/>
    <xf numFmtId="0" fontId="38" fillId="0" borderId="0" xfId="0" applyFont="1" applyFill="1"/>
    <xf numFmtId="0" fontId="38" fillId="0" borderId="5" xfId="0" applyFont="1" applyFill="1" applyBorder="1"/>
    <xf numFmtId="0" fontId="38" fillId="0" borderId="5" xfId="0" applyFont="1" applyFill="1" applyBorder="1" applyAlignment="1">
      <alignment wrapText="1"/>
    </xf>
    <xf numFmtId="0" fontId="38" fillId="0" borderId="5" xfId="0" applyFont="1" applyBorder="1"/>
    <xf numFmtId="0" fontId="37" fillId="0" borderId="3" xfId="0" applyFont="1" applyFill="1" applyBorder="1"/>
    <xf numFmtId="0" fontId="38" fillId="0" borderId="2" xfId="0" applyFont="1" applyFill="1" applyBorder="1"/>
    <xf numFmtId="0" fontId="34" fillId="0" borderId="0" xfId="0" applyFont="1" applyFill="1" applyBorder="1"/>
    <xf numFmtId="3" fontId="38" fillId="0" borderId="0" xfId="0" applyNumberFormat="1" applyFont="1" applyFill="1"/>
    <xf numFmtId="4" fontId="37" fillId="0" borderId="0" xfId="0" applyNumberFormat="1" applyFont="1" applyFill="1" applyAlignment="1">
      <alignment horizontal="left"/>
    </xf>
    <xf numFmtId="3" fontId="37" fillId="0" borderId="0" xfId="0" applyNumberFormat="1" applyFont="1" applyFill="1"/>
    <xf numFmtId="4" fontId="39" fillId="0" borderId="0" xfId="0" applyNumberFormat="1" applyFont="1" applyFill="1"/>
    <xf numFmtId="4" fontId="37" fillId="0" borderId="0" xfId="0" applyNumberFormat="1" applyFont="1" applyFill="1" applyBorder="1"/>
    <xf numFmtId="4" fontId="0" fillId="0" borderId="0" xfId="0" applyNumberFormat="1" applyFont="1" applyFill="1"/>
    <xf numFmtId="0" fontId="38" fillId="0" borderId="3" xfId="0" applyFont="1" applyBorder="1" applyAlignment="1">
      <alignment wrapText="1"/>
    </xf>
    <xf numFmtId="0" fontId="37" fillId="0" borderId="3" xfId="0" applyFont="1" applyBorder="1"/>
    <xf numFmtId="4" fontId="38" fillId="0" borderId="4" xfId="0" applyNumberFormat="1" applyFont="1" applyBorder="1" applyAlignment="1">
      <alignment horizontal="left"/>
    </xf>
    <xf numFmtId="166" fontId="38" fillId="0" borderId="0" xfId="0" applyNumberFormat="1" applyFont="1"/>
    <xf numFmtId="166" fontId="34" fillId="0" borderId="3" xfId="0" applyNumberFormat="1" applyFont="1" applyBorder="1"/>
    <xf numFmtId="166" fontId="34" fillId="0" borderId="9" xfId="0" applyNumberFormat="1" applyFont="1" applyBorder="1"/>
    <xf numFmtId="166" fontId="39" fillId="0" borderId="0" xfId="0" applyNumberFormat="1" applyFont="1"/>
    <xf numFmtId="166" fontId="37" fillId="0" borderId="0" xfId="0" applyNumberFormat="1" applyFont="1"/>
    <xf numFmtId="0" fontId="39" fillId="0" borderId="4" xfId="0" applyFont="1" applyBorder="1"/>
    <xf numFmtId="166" fontId="39" fillId="0" borderId="4" xfId="0" applyNumberFormat="1" applyFont="1" applyBorder="1"/>
    <xf numFmtId="166" fontId="0" fillId="0" borderId="0" xfId="0" applyNumberFormat="1" applyFont="1"/>
    <xf numFmtId="166" fontId="37" fillId="0" borderId="0" xfId="0" applyNumberFormat="1" applyFont="1" applyFill="1" applyBorder="1"/>
    <xf numFmtId="166" fontId="38" fillId="0" borderId="1" xfId="0" applyNumberFormat="1" applyFont="1" applyFill="1" applyBorder="1"/>
    <xf numFmtId="3" fontId="37" fillId="0" borderId="4" xfId="0" applyNumberFormat="1" applyFont="1" applyBorder="1" applyAlignment="1">
      <alignment horizontal="left"/>
    </xf>
    <xf numFmtId="166" fontId="37" fillId="0" borderId="4" xfId="0" applyNumberFormat="1" applyFont="1" applyBorder="1"/>
    <xf numFmtId="0" fontId="38" fillId="0" borderId="1" xfId="0" applyFont="1" applyBorder="1"/>
    <xf numFmtId="9" fontId="37" fillId="0" borderId="0" xfId="9" applyFont="1" applyFill="1" applyBorder="1"/>
    <xf numFmtId="166" fontId="35" fillId="0" borderId="0" xfId="1" applyNumberFormat="1" applyFont="1" applyFill="1" applyProtection="1"/>
    <xf numFmtId="166" fontId="0" fillId="0" borderId="0" xfId="0" applyNumberFormat="1" applyFont="1" applyBorder="1"/>
    <xf numFmtId="0" fontId="34" fillId="0" borderId="0" xfId="0" applyFont="1" applyBorder="1" applyAlignment="1">
      <alignment wrapText="1"/>
    </xf>
    <xf numFmtId="166" fontId="34" fillId="0" borderId="0" xfId="0" applyNumberFormat="1" applyFont="1" applyBorder="1"/>
    <xf numFmtId="0" fontId="38" fillId="0" borderId="1" xfId="0" applyFont="1" applyFill="1" applyBorder="1" applyAlignment="1">
      <alignment wrapText="1"/>
    </xf>
    <xf numFmtId="0" fontId="37" fillId="0" borderId="0" xfId="0" applyFont="1" applyFill="1" applyBorder="1" applyAlignment="1"/>
    <xf numFmtId="166" fontId="38" fillId="0" borderId="1" xfId="0" applyNumberFormat="1" applyFont="1" applyBorder="1"/>
    <xf numFmtId="166" fontId="37" fillId="0" borderId="0" xfId="0" applyNumberFormat="1" applyFont="1" applyFill="1" applyBorder="1" applyAlignment="1">
      <alignment wrapText="1"/>
    </xf>
    <xf numFmtId="0" fontId="31" fillId="0" borderId="0" xfId="4" applyFont="1" applyFill="1" applyAlignment="1">
      <alignment horizontal="left"/>
    </xf>
    <xf numFmtId="0" fontId="28" fillId="0" borderId="0" xfId="0" applyFont="1" applyFill="1"/>
    <xf numFmtId="4" fontId="38" fillId="0" borderId="6" xfId="0" applyNumberFormat="1" applyFont="1" applyFill="1" applyBorder="1" applyAlignment="1">
      <alignment horizontal="left" wrapText="1"/>
    </xf>
    <xf numFmtId="0" fontId="41" fillId="0" borderId="0" xfId="0" applyFont="1" applyFill="1" applyBorder="1"/>
    <xf numFmtId="164" fontId="37" fillId="0" borderId="7" xfId="0" applyNumberFormat="1" applyFont="1" applyFill="1" applyBorder="1" applyAlignment="1">
      <alignment horizontal="right"/>
    </xf>
    <xf numFmtId="164" fontId="37" fillId="0" borderId="0" xfId="0" applyNumberFormat="1" applyFont="1" applyFill="1" applyBorder="1" applyAlignment="1">
      <alignment horizontal="right"/>
    </xf>
    <xf numFmtId="0" fontId="42" fillId="0" borderId="0" xfId="0" applyFont="1" applyFill="1" applyBorder="1"/>
    <xf numFmtId="3" fontId="41" fillId="0" borderId="0" xfId="0" applyNumberFormat="1" applyFont="1" applyFill="1" applyBorder="1" applyAlignment="1">
      <alignment horizontal="left"/>
    </xf>
    <xf numFmtId="0" fontId="41" fillId="0" borderId="0" xfId="0" applyFont="1" applyFill="1"/>
    <xf numFmtId="4" fontId="38" fillId="0" borderId="6" xfId="0" applyNumberFormat="1" applyFont="1" applyFill="1" applyBorder="1" applyAlignment="1">
      <alignment horizontal="left"/>
    </xf>
    <xf numFmtId="164" fontId="38" fillId="0" borderId="0" xfId="0" applyNumberFormat="1" applyFont="1" applyFill="1" applyBorder="1" applyAlignment="1">
      <alignment horizontal="right"/>
    </xf>
    <xf numFmtId="0" fontId="28" fillId="0" borderId="0" xfId="0" applyFont="1" applyFill="1" applyBorder="1" applyAlignment="1"/>
    <xf numFmtId="0" fontId="45" fillId="0" borderId="0" xfId="0" applyFont="1" applyFill="1" applyBorder="1" applyAlignment="1">
      <alignment wrapText="1"/>
    </xf>
    <xf numFmtId="3" fontId="46" fillId="0" borderId="0" xfId="0" applyNumberFormat="1" applyFont="1" applyFill="1" applyBorder="1"/>
    <xf numFmtId="0" fontId="36" fillId="0" borderId="0" xfId="0" applyFont="1" applyFill="1"/>
    <xf numFmtId="3" fontId="36" fillId="0" borderId="0" xfId="0" applyNumberFormat="1" applyFont="1" applyFill="1" applyBorder="1" applyAlignment="1">
      <alignment horizontal="left"/>
    </xf>
    <xf numFmtId="4" fontId="36" fillId="0" borderId="0" xfId="0" applyNumberFormat="1" applyFont="1" applyFill="1" applyBorder="1"/>
    <xf numFmtId="3" fontId="37" fillId="0" borderId="0" xfId="0" applyNumberFormat="1" applyFont="1" applyFill="1" applyBorder="1" applyAlignment="1">
      <alignment horizontal="left"/>
    </xf>
    <xf numFmtId="3" fontId="36" fillId="0" borderId="0" xfId="0" applyNumberFormat="1" applyFont="1" applyFill="1"/>
    <xf numFmtId="0" fontId="37" fillId="0" borderId="0" xfId="0" applyFont="1" applyFill="1" applyAlignment="1">
      <alignment wrapText="1"/>
    </xf>
    <xf numFmtId="0" fontId="36" fillId="0" borderId="0" xfId="0" applyFont="1" applyFill="1" applyAlignment="1">
      <alignment wrapText="1"/>
    </xf>
    <xf numFmtId="0" fontId="43" fillId="0" borderId="0" xfId="0" applyFont="1" applyFill="1" applyBorder="1"/>
    <xf numFmtId="4" fontId="41" fillId="0" borderId="0" xfId="0" applyNumberFormat="1" applyFont="1" applyFill="1" applyAlignment="1">
      <alignment horizontal="left"/>
    </xf>
    <xf numFmtId="4" fontId="39" fillId="0" borderId="0" xfId="0" applyNumberFormat="1" applyFont="1" applyFill="1" applyAlignment="1">
      <alignment horizontal="left"/>
    </xf>
    <xf numFmtId="0" fontId="44" fillId="0" borderId="0" xfId="0" applyFont="1" applyFill="1"/>
    <xf numFmtId="1" fontId="44" fillId="0" borderId="0" xfId="0" applyNumberFormat="1" applyFont="1" applyFill="1"/>
    <xf numFmtId="3" fontId="39" fillId="0" borderId="0" xfId="0" applyNumberFormat="1" applyFont="1" applyFill="1"/>
    <xf numFmtId="0" fontId="47" fillId="0" borderId="0" xfId="0" applyFont="1" applyFill="1"/>
    <xf numFmtId="164" fontId="38" fillId="0" borderId="7" xfId="0" applyNumberFormat="1" applyFont="1" applyFill="1" applyBorder="1" applyAlignment="1">
      <alignment horizontal="right"/>
    </xf>
    <xf numFmtId="3" fontId="48" fillId="0" borderId="0" xfId="0" applyNumberFormat="1" applyFont="1" applyFill="1"/>
    <xf numFmtId="165" fontId="48" fillId="0" borderId="0" xfId="0" applyNumberFormat="1" applyFont="1" applyFill="1" applyBorder="1"/>
    <xf numFmtId="0" fontId="40" fillId="4" borderId="16" xfId="0" applyFont="1" applyFill="1" applyBorder="1"/>
    <xf numFmtId="3" fontId="35" fillId="0" borderId="14" xfId="0" applyNumberFormat="1" applyFont="1" applyFill="1" applyBorder="1" applyProtection="1"/>
    <xf numFmtId="3" fontId="35" fillId="0" borderId="17" xfId="0" applyNumberFormat="1" applyFont="1" applyFill="1" applyBorder="1" applyProtection="1"/>
    <xf numFmtId="3" fontId="40" fillId="4" borderId="18" xfId="0" applyNumberFormat="1" applyFont="1" applyFill="1" applyBorder="1"/>
    <xf numFmtId="3" fontId="40" fillId="4" borderId="19" xfId="0" applyNumberFormat="1" applyFont="1" applyFill="1" applyBorder="1"/>
    <xf numFmtId="3" fontId="35" fillId="0" borderId="14" xfId="0" applyNumberFormat="1" applyFont="1" applyFill="1" applyBorder="1"/>
    <xf numFmtId="3" fontId="35" fillId="0" borderId="17" xfId="0" applyNumberFormat="1" applyFont="1" applyFill="1" applyBorder="1"/>
    <xf numFmtId="3" fontId="37" fillId="0" borderId="14" xfId="0" applyNumberFormat="1" applyFont="1" applyFill="1" applyBorder="1"/>
    <xf numFmtId="3" fontId="37" fillId="0" borderId="17" xfId="0" applyNumberFormat="1" applyFont="1" applyFill="1" applyBorder="1"/>
    <xf numFmtId="0" fontId="31" fillId="0" borderId="0" xfId="4" applyFont="1" applyAlignment="1"/>
    <xf numFmtId="0" fontId="38" fillId="0" borderId="6" xfId="0" applyFont="1" applyFill="1" applyBorder="1"/>
    <xf numFmtId="0" fontId="0" fillId="0" borderId="15" xfId="0" applyFont="1" applyFill="1" applyBorder="1"/>
    <xf numFmtId="4" fontId="37" fillId="0" borderId="15" xfId="0" applyNumberFormat="1" applyFont="1" applyFill="1" applyBorder="1" applyAlignment="1">
      <alignment horizontal="left"/>
    </xf>
    <xf numFmtId="0" fontId="37" fillId="0" borderId="3" xfId="0" applyFont="1" applyBorder="1" applyAlignment="1"/>
    <xf numFmtId="0" fontId="37" fillId="0" borderId="0" xfId="0" applyFont="1" applyAlignment="1"/>
    <xf numFmtId="0" fontId="0" fillId="0" borderId="11" xfId="0" applyFont="1" applyFill="1" applyBorder="1"/>
    <xf numFmtId="4" fontId="39" fillId="0" borderId="15" xfId="0" applyNumberFormat="1" applyFont="1" applyBorder="1" applyAlignment="1">
      <alignment horizontal="left"/>
    </xf>
    <xf numFmtId="4" fontId="34" fillId="0" borderId="7" xfId="0" applyNumberFormat="1" applyFont="1" applyBorder="1" applyAlignment="1">
      <alignment horizontal="left"/>
    </xf>
    <xf numFmtId="4" fontId="39" fillId="0" borderId="15" xfId="0" applyNumberFormat="1" applyFont="1" applyBorder="1" applyAlignment="1">
      <alignment horizontal="left" wrapText="1"/>
    </xf>
    <xf numFmtId="164" fontId="37" fillId="0" borderId="0" xfId="9" applyNumberFormat="1" applyFont="1" applyFill="1" applyBorder="1"/>
    <xf numFmtId="0" fontId="33" fillId="0" borderId="5" xfId="0" applyFont="1" applyBorder="1"/>
    <xf numFmtId="0" fontId="32" fillId="0" borderId="5" xfId="0" applyFont="1" applyFill="1" applyBorder="1"/>
    <xf numFmtId="0" fontId="33" fillId="0" borderId="5" xfId="0" applyFont="1" applyFill="1" applyBorder="1"/>
    <xf numFmtId="166" fontId="34" fillId="0" borderId="4" xfId="0" applyNumberFormat="1" applyFont="1" applyBorder="1"/>
    <xf numFmtId="0" fontId="38" fillId="0" borderId="1" xfId="0" applyFont="1" applyFill="1" applyBorder="1"/>
    <xf numFmtId="0" fontId="32" fillId="0" borderId="1" xfId="0" applyFont="1" applyFill="1" applyBorder="1"/>
    <xf numFmtId="3" fontId="30" fillId="0" borderId="1" xfId="0" applyNumberFormat="1" applyFont="1" applyFill="1" applyBorder="1" applyProtection="1"/>
    <xf numFmtId="4" fontId="37" fillId="0" borderId="0" xfId="0" applyNumberFormat="1" applyFont="1" applyFill="1" applyBorder="1" applyAlignment="1">
      <alignment horizontal="left"/>
    </xf>
    <xf numFmtId="1" fontId="37" fillId="0" borderId="14" xfId="0" applyNumberFormat="1" applyFont="1" applyFill="1" applyBorder="1"/>
    <xf numFmtId="1" fontId="37" fillId="0" borderId="0" xfId="0" applyNumberFormat="1" applyFont="1" applyFill="1" applyBorder="1"/>
    <xf numFmtId="3" fontId="11" fillId="0" borderId="0" xfId="0" applyNumberFormat="1" applyFont="1" applyFill="1" applyBorder="1" applyAlignment="1"/>
    <xf numFmtId="3" fontId="37" fillId="0" borderId="0" xfId="0" applyNumberFormat="1" applyFont="1" applyFill="1" applyBorder="1" applyAlignment="1"/>
    <xf numFmtId="0" fontId="6" fillId="0" borderId="0" xfId="10"/>
    <xf numFmtId="0" fontId="7" fillId="0" borderId="0" xfId="7"/>
    <xf numFmtId="0" fontId="33" fillId="0" borderId="10" xfId="0" applyFont="1" applyFill="1" applyBorder="1"/>
    <xf numFmtId="3" fontId="10" fillId="0" borderId="0" xfId="1" applyNumberFormat="1"/>
    <xf numFmtId="3" fontId="0" fillId="0" borderId="0" xfId="0" applyNumberFormat="1" applyFont="1" applyFill="1"/>
    <xf numFmtId="3" fontId="39" fillId="0" borderId="15" xfId="0" applyNumberFormat="1" applyFont="1" applyBorder="1"/>
    <xf numFmtId="164" fontId="39" fillId="0" borderId="15" xfId="0" applyNumberFormat="1" applyFont="1" applyBorder="1"/>
    <xf numFmtId="3" fontId="37" fillId="0" borderId="0" xfId="0" applyNumberFormat="1" applyFont="1" applyAlignment="1"/>
    <xf numFmtId="3" fontId="37" fillId="0" borderId="0" xfId="0" applyNumberFormat="1" applyFont="1" applyBorder="1" applyAlignment="1"/>
    <xf numFmtId="1" fontId="29" fillId="0" borderId="0" xfId="0" applyNumberFormat="1" applyFont="1" applyFill="1" applyBorder="1"/>
    <xf numFmtId="1" fontId="29" fillId="0" borderId="0" xfId="0" applyNumberFormat="1" applyFont="1" applyFill="1" applyProtection="1"/>
    <xf numFmtId="2" fontId="37" fillId="0" borderId="0" xfId="0" applyNumberFormat="1" applyFont="1"/>
    <xf numFmtId="0" fontId="22" fillId="0" borderId="0" xfId="6" applyAlignment="1" applyProtection="1">
      <alignment horizontal="left"/>
    </xf>
    <xf numFmtId="3" fontId="39" fillId="0" borderId="0" xfId="0" applyNumberFormat="1" applyFont="1" applyBorder="1"/>
    <xf numFmtId="0" fontId="38" fillId="0" borderId="9" xfId="0" applyFont="1" applyFill="1" applyBorder="1"/>
    <xf numFmtId="14" fontId="37" fillId="0" borderId="0" xfId="0" applyNumberFormat="1" applyFont="1" applyAlignment="1">
      <alignment horizontal="left"/>
    </xf>
    <xf numFmtId="0" fontId="34" fillId="0" borderId="9" xfId="0" applyFont="1" applyBorder="1"/>
    <xf numFmtId="0" fontId="38" fillId="0" borderId="17" xfId="0" applyFont="1" applyBorder="1"/>
    <xf numFmtId="3" fontId="39" fillId="0" borderId="17" xfId="0" applyNumberFormat="1" applyFont="1" applyBorder="1"/>
    <xf numFmtId="4" fontId="38" fillId="0" borderId="1" xfId="0" applyNumberFormat="1" applyFont="1" applyFill="1" applyBorder="1" applyAlignment="1">
      <alignment horizontal="left"/>
    </xf>
    <xf numFmtId="4" fontId="38" fillId="0" borderId="21" xfId="0" applyNumberFormat="1" applyFont="1" applyFill="1" applyBorder="1" applyAlignment="1">
      <alignment horizontal="left"/>
    </xf>
    <xf numFmtId="1" fontId="37" fillId="0" borderId="17" xfId="0" applyNumberFormat="1" applyFont="1" applyFill="1" applyBorder="1"/>
    <xf numFmtId="3" fontId="39" fillId="0" borderId="6" xfId="0" applyNumberFormat="1" applyFont="1" applyFill="1" applyBorder="1"/>
    <xf numFmtId="0" fontId="48" fillId="0" borderId="0" xfId="0" applyFont="1" applyFill="1" applyBorder="1"/>
    <xf numFmtId="166" fontId="48" fillId="0" borderId="0" xfId="0" applyNumberFormat="1" applyFont="1" applyBorder="1"/>
    <xf numFmtId="3" fontId="37" fillId="0" borderId="6" xfId="0" applyNumberFormat="1" applyFont="1" applyBorder="1"/>
    <xf numFmtId="0" fontId="34" fillId="0" borderId="1" xfId="0" applyFont="1" applyFill="1" applyBorder="1"/>
    <xf numFmtId="4" fontId="38" fillId="0" borderId="11" xfId="0" applyNumberFormat="1" applyFont="1" applyFill="1" applyBorder="1" applyAlignment="1">
      <alignment wrapText="1"/>
    </xf>
    <xf numFmtId="3" fontId="38" fillId="0" borderId="1" xfId="16" applyNumberFormat="1" applyFont="1" applyFill="1" applyBorder="1" applyAlignment="1">
      <alignment horizontal="right"/>
    </xf>
    <xf numFmtId="166" fontId="37" fillId="0" borderId="17" xfId="0" applyNumberFormat="1" applyFont="1" applyBorder="1"/>
    <xf numFmtId="1" fontId="29" fillId="0" borderId="17" xfId="0" applyNumberFormat="1" applyFont="1" applyBorder="1"/>
    <xf numFmtId="3" fontId="37" fillId="0" borderId="17" xfId="0" applyNumberFormat="1" applyFont="1" applyBorder="1"/>
    <xf numFmtId="166" fontId="37" fillId="0" borderId="20" xfId="0" applyNumberFormat="1" applyFont="1" applyBorder="1"/>
    <xf numFmtId="0" fontId="38" fillId="0" borderId="24" xfId="0" applyFont="1" applyBorder="1"/>
    <xf numFmtId="166" fontId="39" fillId="0" borderId="17" xfId="0" applyNumberFormat="1" applyFont="1" applyBorder="1"/>
    <xf numFmtId="3" fontId="37" fillId="0" borderId="17" xfId="0" applyNumberFormat="1" applyFont="1" applyBorder="1" applyAlignment="1"/>
    <xf numFmtId="0" fontId="38" fillId="0" borderId="11" xfId="0" applyFont="1" applyFill="1" applyBorder="1"/>
    <xf numFmtId="4" fontId="38" fillId="0" borderId="6" xfId="0" applyNumberFormat="1" applyFont="1" applyFill="1" applyBorder="1" applyAlignment="1">
      <alignment wrapText="1"/>
    </xf>
    <xf numFmtId="3" fontId="39" fillId="0" borderId="7" xfId="0" applyNumberFormat="1" applyFont="1" applyFill="1" applyBorder="1"/>
    <xf numFmtId="4" fontId="38" fillId="0" borderId="13" xfId="0" applyNumberFormat="1" applyFont="1" applyFill="1" applyBorder="1" applyAlignment="1">
      <alignment horizontal="left"/>
    </xf>
    <xf numFmtId="3" fontId="37" fillId="0" borderId="20" xfId="0" applyNumberFormat="1" applyFont="1" applyBorder="1" applyAlignment="1"/>
    <xf numFmtId="0" fontId="40" fillId="4" borderId="25" xfId="0" applyFont="1" applyFill="1" applyBorder="1"/>
    <xf numFmtId="3" fontId="38" fillId="0" borderId="1" xfId="16" applyNumberFormat="1" applyFont="1" applyBorder="1" applyAlignment="1">
      <alignment horizontal="right"/>
    </xf>
    <xf numFmtId="1" fontId="29" fillId="0" borderId="0" xfId="0" applyNumberFormat="1" applyFont="1" applyBorder="1"/>
    <xf numFmtId="0" fontId="33" fillId="0" borderId="21" xfId="0" applyFont="1" applyFill="1" applyBorder="1"/>
    <xf numFmtId="3" fontId="30" fillId="0" borderId="10" xfId="0" applyNumberFormat="1" applyFont="1" applyFill="1" applyBorder="1" applyProtection="1"/>
    <xf numFmtId="0" fontId="38" fillId="0" borderId="21" xfId="0" applyFont="1" applyBorder="1"/>
    <xf numFmtId="166" fontId="39" fillId="0" borderId="0" xfId="0" applyNumberFormat="1" applyFont="1" applyBorder="1"/>
    <xf numFmtId="166" fontId="37" fillId="0" borderId="0" xfId="0" applyNumberFormat="1" applyFont="1" applyBorder="1"/>
    <xf numFmtId="166" fontId="34" fillId="0" borderId="1" xfId="0" applyNumberFormat="1" applyFont="1" applyBorder="1"/>
    <xf numFmtId="166" fontId="0" fillId="0" borderId="0" xfId="0" applyNumberFormat="1"/>
    <xf numFmtId="3" fontId="37" fillId="0" borderId="4" xfId="0" applyNumberFormat="1" applyFont="1" applyBorder="1" applyAlignment="1"/>
    <xf numFmtId="3" fontId="37" fillId="0" borderId="22" xfId="0" applyNumberFormat="1" applyFont="1" applyBorder="1" applyAlignment="1"/>
    <xf numFmtId="3" fontId="39" fillId="0" borderId="17" xfId="0" applyNumberFormat="1" applyFont="1" applyFill="1" applyBorder="1"/>
    <xf numFmtId="3" fontId="0" fillId="0" borderId="0" xfId="0" applyNumberFormat="1" applyFont="1"/>
    <xf numFmtId="0" fontId="37" fillId="0" borderId="17" xfId="0" applyFont="1" applyBorder="1"/>
    <xf numFmtId="0" fontId="37" fillId="0" borderId="1" xfId="0" applyFont="1" applyBorder="1"/>
    <xf numFmtId="166" fontId="37" fillId="0" borderId="21" xfId="0" applyNumberFormat="1" applyFont="1" applyBorder="1"/>
    <xf numFmtId="3" fontId="38" fillId="0" borderId="0" xfId="0" applyNumberFormat="1" applyFont="1" applyBorder="1"/>
    <xf numFmtId="0" fontId="37" fillId="0" borderId="4" xfId="0" applyFont="1" applyFill="1" applyBorder="1"/>
    <xf numFmtId="3" fontId="39" fillId="0" borderId="4" xfId="0" applyNumberFormat="1" applyFont="1" applyBorder="1"/>
    <xf numFmtId="3" fontId="35" fillId="0" borderId="4" xfId="0" applyNumberFormat="1" applyFont="1" applyFill="1" applyBorder="1"/>
    <xf numFmtId="3" fontId="38" fillId="0" borderId="6" xfId="0" applyNumberFormat="1" applyFont="1" applyBorder="1"/>
    <xf numFmtId="0" fontId="22" fillId="0" borderId="0" xfId="6" quotePrefix="1"/>
    <xf numFmtId="3" fontId="39" fillId="0" borderId="20" xfId="0" applyNumberFormat="1" applyFont="1" applyBorder="1"/>
    <xf numFmtId="0" fontId="38" fillId="0" borderId="0" xfId="0" applyFont="1" applyBorder="1"/>
    <xf numFmtId="1" fontId="38" fillId="0" borderId="0" xfId="0" applyNumberFormat="1" applyFont="1" applyBorder="1"/>
    <xf numFmtId="1" fontId="37" fillId="0" borderId="4" xfId="0" applyNumberFormat="1" applyFont="1" applyFill="1" applyBorder="1"/>
    <xf numFmtId="1" fontId="37" fillId="0" borderId="20" xfId="0" applyNumberFormat="1" applyFont="1" applyFill="1" applyBorder="1"/>
    <xf numFmtId="0" fontId="38" fillId="0" borderId="26" xfId="0" applyFont="1" applyFill="1" applyBorder="1"/>
    <xf numFmtId="0" fontId="37" fillId="0" borderId="26" xfId="0" applyFont="1" applyFill="1" applyBorder="1"/>
    <xf numFmtId="0" fontId="37" fillId="0" borderId="14" xfId="0" applyFont="1" applyBorder="1"/>
    <xf numFmtId="0" fontId="37" fillId="0" borderId="13" xfId="0" applyFont="1" applyBorder="1"/>
    <xf numFmtId="164" fontId="39" fillId="0" borderId="0" xfId="0" applyNumberFormat="1" applyFont="1" applyBorder="1"/>
    <xf numFmtId="3" fontId="37" fillId="0" borderId="27" xfId="0" applyNumberFormat="1" applyFont="1" applyFill="1" applyBorder="1"/>
    <xf numFmtId="1" fontId="37" fillId="0" borderId="21" xfId="0" applyNumberFormat="1" applyFont="1" applyFill="1" applyBorder="1"/>
    <xf numFmtId="1" fontId="37" fillId="0" borderId="22" xfId="0" applyNumberFormat="1" applyFont="1" applyFill="1" applyBorder="1"/>
    <xf numFmtId="3" fontId="37" fillId="0" borderId="21" xfId="0" applyNumberFormat="1" applyFont="1" applyBorder="1" applyAlignment="1"/>
    <xf numFmtId="3" fontId="7" fillId="0" borderId="0" xfId="7" applyNumberFormat="1"/>
    <xf numFmtId="3" fontId="0" fillId="0" borderId="0" xfId="0" applyNumberFormat="1" applyFont="1" applyBorder="1"/>
    <xf numFmtId="3" fontId="35" fillId="0" borderId="21" xfId="0" applyNumberFormat="1" applyFont="1" applyFill="1" applyBorder="1"/>
    <xf numFmtId="166" fontId="37" fillId="0" borderId="22" xfId="0" applyNumberFormat="1" applyFont="1" applyBorder="1"/>
    <xf numFmtId="164" fontId="37" fillId="0" borderId="0" xfId="0" applyNumberFormat="1" applyFont="1" applyFill="1"/>
    <xf numFmtId="3" fontId="39" fillId="0" borderId="21" xfId="0" applyNumberFormat="1" applyFont="1" applyBorder="1"/>
    <xf numFmtId="2" fontId="37" fillId="0" borderId="0" xfId="9" applyNumberFormat="1" applyFont="1" applyFill="1"/>
    <xf numFmtId="2" fontId="37" fillId="0" borderId="0" xfId="9" applyNumberFormat="1" applyFont="1" applyFill="1" applyBorder="1"/>
    <xf numFmtId="2" fontId="37" fillId="0" borderId="21" xfId="9" applyNumberFormat="1" applyFont="1" applyFill="1" applyBorder="1"/>
    <xf numFmtId="2" fontId="37" fillId="0" borderId="22" xfId="9" applyNumberFormat="1" applyFont="1" applyFill="1" applyBorder="1"/>
    <xf numFmtId="2" fontId="37" fillId="0" borderId="17" xfId="9" applyNumberFormat="1" applyFont="1" applyFill="1" applyBorder="1"/>
    <xf numFmtId="2" fontId="37" fillId="0" borderId="4" xfId="9" applyNumberFormat="1" applyFont="1" applyFill="1" applyBorder="1"/>
    <xf numFmtId="2" fontId="37" fillId="0" borderId="20" xfId="9" applyNumberFormat="1" applyFont="1" applyFill="1" applyBorder="1"/>
    <xf numFmtId="166" fontId="37" fillId="0" borderId="0" xfId="0" applyNumberFormat="1" applyFont="1" applyFill="1"/>
    <xf numFmtId="0" fontId="38" fillId="0" borderId="10" xfId="0" applyFont="1" applyBorder="1"/>
    <xf numFmtId="0" fontId="38" fillId="0" borderId="22" xfId="0" applyFont="1" applyBorder="1"/>
    <xf numFmtId="3" fontId="39" fillId="0" borderId="6" xfId="0" applyNumberFormat="1" applyFont="1" applyBorder="1"/>
    <xf numFmtId="1" fontId="15" fillId="0" borderId="28" xfId="0" applyNumberFormat="1" applyFont="1" applyFill="1" applyBorder="1"/>
    <xf numFmtId="1" fontId="29" fillId="0" borderId="0" xfId="0" applyNumberFormat="1" applyFont="1"/>
    <xf numFmtId="3" fontId="38" fillId="0" borderId="0" xfId="0" applyNumberFormat="1" applyFont="1" applyAlignment="1">
      <alignment horizontal="left"/>
    </xf>
    <xf numFmtId="3" fontId="0" fillId="0" borderId="0" xfId="0" applyNumberFormat="1"/>
    <xf numFmtId="1" fontId="0" fillId="0" borderId="0" xfId="0" applyNumberFormat="1"/>
    <xf numFmtId="0" fontId="40" fillId="0" borderId="0" xfId="0" applyFont="1" applyFill="1" applyBorder="1" applyAlignment="1" applyProtection="1"/>
    <xf numFmtId="166" fontId="14" fillId="0" borderId="0" xfId="0" applyNumberFormat="1" applyFont="1" applyFill="1"/>
    <xf numFmtId="0" fontId="38" fillId="0" borderId="0" xfId="0" applyFont="1" applyFill="1" applyBorder="1" applyAlignment="1">
      <alignment wrapText="1"/>
    </xf>
    <xf numFmtId="166" fontId="38" fillId="0" borderId="0" xfId="0" applyNumberFormat="1" applyFont="1" applyFill="1"/>
    <xf numFmtId="166" fontId="0" fillId="0" borderId="0" xfId="0" applyNumberFormat="1" applyFont="1" applyFill="1"/>
    <xf numFmtId="3" fontId="37" fillId="0" borderId="0" xfId="0" applyNumberFormat="1" applyFont="1" applyFill="1" applyAlignment="1">
      <alignment horizontal="left"/>
    </xf>
    <xf numFmtId="0" fontId="32" fillId="0" borderId="0" xfId="0" applyFont="1" applyFill="1" applyBorder="1" applyAlignment="1"/>
    <xf numFmtId="0" fontId="32" fillId="0" borderId="0" xfId="0" applyFont="1" applyFill="1"/>
    <xf numFmtId="3" fontId="39" fillId="0" borderId="0" xfId="0" applyNumberFormat="1" applyFont="1" applyFill="1" applyBorder="1"/>
    <xf numFmtId="3" fontId="39" fillId="0" borderId="15" xfId="0" applyNumberFormat="1" applyFont="1" applyFill="1" applyBorder="1"/>
    <xf numFmtId="164" fontId="39" fillId="0" borderId="15" xfId="0" applyNumberFormat="1" applyFont="1" applyFill="1" applyBorder="1"/>
    <xf numFmtId="3" fontId="39" fillId="0" borderId="4" xfId="0" applyNumberFormat="1" applyFont="1" applyFill="1" applyBorder="1"/>
    <xf numFmtId="164" fontId="39" fillId="0" borderId="7" xfId="0" applyNumberFormat="1" applyFont="1" applyFill="1" applyBorder="1"/>
    <xf numFmtId="164" fontId="39" fillId="0" borderId="0" xfId="0" applyNumberFormat="1" applyFont="1" applyFill="1" applyBorder="1"/>
    <xf numFmtId="0" fontId="39" fillId="0" borderId="3" xfId="0" applyFont="1" applyFill="1" applyBorder="1"/>
    <xf numFmtId="3" fontId="38" fillId="0" borderId="8" xfId="0" applyNumberFormat="1" applyFont="1" applyFill="1" applyBorder="1"/>
    <xf numFmtId="0" fontId="34" fillId="0" borderId="8" xfId="0" applyFont="1" applyBorder="1"/>
    <xf numFmtId="4" fontId="39" fillId="0" borderId="12" xfId="0" applyNumberFormat="1" applyFont="1" applyBorder="1" applyAlignment="1">
      <alignment horizontal="left"/>
    </xf>
    <xf numFmtId="3" fontId="37" fillId="0" borderId="21" xfId="0" applyNumberFormat="1" applyFont="1" applyBorder="1" applyAlignment="1">
      <alignment horizontal="left"/>
    </xf>
    <xf numFmtId="3" fontId="37" fillId="0" borderId="21" xfId="0" applyNumberFormat="1" applyFont="1" applyFill="1" applyBorder="1"/>
    <xf numFmtId="3" fontId="29" fillId="0" borderId="21" xfId="0" applyNumberFormat="1" applyFont="1" applyFill="1" applyBorder="1"/>
    <xf numFmtId="4" fontId="39" fillId="0" borderId="14" xfId="0" applyNumberFormat="1" applyFont="1" applyBorder="1" applyAlignment="1">
      <alignment horizontal="left"/>
    </xf>
    <xf numFmtId="4" fontId="39" fillId="0" borderId="13" xfId="0" applyNumberFormat="1" applyFont="1" applyBorder="1" applyAlignment="1">
      <alignment horizontal="left"/>
    </xf>
    <xf numFmtId="3" fontId="37" fillId="0" borderId="4" xfId="0" applyNumberFormat="1" applyFont="1" applyFill="1" applyBorder="1"/>
    <xf numFmtId="3" fontId="29" fillId="0" borderId="4" xfId="0" applyNumberFormat="1" applyFont="1" applyFill="1" applyBorder="1"/>
    <xf numFmtId="0" fontId="37" fillId="0" borderId="20" xfId="0" applyFont="1" applyBorder="1"/>
    <xf numFmtId="0" fontId="34" fillId="0" borderId="8" xfId="0" applyFont="1" applyBorder="1" applyAlignment="1">
      <alignment wrapText="1"/>
    </xf>
    <xf numFmtId="0" fontId="39" fillId="0" borderId="12" xfId="0" applyFont="1" applyFill="1" applyBorder="1"/>
    <xf numFmtId="0" fontId="35" fillId="0" borderId="21" xfId="0" applyFont="1" applyFill="1" applyBorder="1" applyProtection="1"/>
    <xf numFmtId="1" fontId="29" fillId="0" borderId="21" xfId="0" applyNumberFormat="1" applyFont="1" applyFill="1" applyBorder="1"/>
    <xf numFmtId="0" fontId="37" fillId="0" borderId="21" xfId="0" applyFont="1" applyFill="1" applyBorder="1"/>
    <xf numFmtId="0" fontId="37" fillId="0" borderId="22" xfId="0" applyFont="1" applyFill="1" applyBorder="1"/>
    <xf numFmtId="0" fontId="39" fillId="0" borderId="14" xfId="0" applyFont="1" applyBorder="1"/>
    <xf numFmtId="0" fontId="39" fillId="0" borderId="13" xfId="0" applyFont="1" applyBorder="1"/>
    <xf numFmtId="0" fontId="35" fillId="0" borderId="4" xfId="0" applyFont="1" applyFill="1" applyBorder="1" applyProtection="1"/>
    <xf numFmtId="3" fontId="37" fillId="0" borderId="4" xfId="0" applyNumberFormat="1" applyFont="1" applyBorder="1"/>
    <xf numFmtId="1" fontId="29" fillId="0" borderId="4" xfId="0" applyNumberFormat="1" applyFont="1" applyBorder="1"/>
    <xf numFmtId="0" fontId="37" fillId="0" borderId="21" xfId="0" applyFont="1" applyBorder="1"/>
    <xf numFmtId="166" fontId="39" fillId="0" borderId="3" xfId="0" applyNumberFormat="1" applyFont="1" applyFill="1" applyBorder="1"/>
    <xf numFmtId="166" fontId="39" fillId="0" borderId="0" xfId="0" applyNumberFormat="1" applyFont="1" applyFill="1" applyBorder="1"/>
    <xf numFmtId="166" fontId="39" fillId="0" borderId="21" xfId="0" applyNumberFormat="1" applyFont="1" applyFill="1" applyBorder="1"/>
    <xf numFmtId="0" fontId="39" fillId="0" borderId="0" xfId="0" applyFont="1" applyFill="1"/>
    <xf numFmtId="166" fontId="39" fillId="0" borderId="0" xfId="0" applyNumberFormat="1" applyFont="1" applyFill="1"/>
    <xf numFmtId="166" fontId="39" fillId="0" borderId="17" xfId="0" applyNumberFormat="1" applyFont="1" applyFill="1" applyBorder="1"/>
    <xf numFmtId="0" fontId="0" fillId="0" borderId="0" xfId="0" applyFont="1" applyFill="1" applyBorder="1"/>
    <xf numFmtId="164" fontId="39" fillId="0" borderId="6" xfId="0" applyNumberFormat="1" applyFont="1" applyBorder="1"/>
    <xf numFmtId="3" fontId="37" fillId="0" borderId="21" xfId="0" applyNumberFormat="1" applyFont="1" applyBorder="1"/>
    <xf numFmtId="3" fontId="34" fillId="0" borderId="0" xfId="0" applyNumberFormat="1" applyFont="1" applyBorder="1"/>
    <xf numFmtId="4" fontId="32" fillId="0" borderId="1" xfId="0" applyNumberFormat="1" applyFont="1" applyFill="1" applyBorder="1" applyAlignment="1">
      <alignment horizontal="left"/>
    </xf>
    <xf numFmtId="3" fontId="33" fillId="0" borderId="1" xfId="0" applyNumberFormat="1" applyFont="1" applyFill="1" applyBorder="1"/>
    <xf numFmtId="3" fontId="31" fillId="0" borderId="6" xfId="0" applyNumberFormat="1" applyFont="1" applyFill="1" applyBorder="1"/>
    <xf numFmtId="164" fontId="31" fillId="0" borderId="6" xfId="0" applyNumberFormat="1" applyFont="1" applyFill="1" applyBorder="1"/>
    <xf numFmtId="1" fontId="33" fillId="0" borderId="1" xfId="0" applyNumberFormat="1" applyFont="1" applyFill="1" applyBorder="1"/>
    <xf numFmtId="1" fontId="33" fillId="0" borderId="28" xfId="0" applyNumberFormat="1" applyFont="1" applyFill="1" applyBorder="1"/>
    <xf numFmtId="0" fontId="38" fillId="0" borderId="23" xfId="0" applyFont="1" applyBorder="1"/>
    <xf numFmtId="166" fontId="34" fillId="0" borderId="20" xfId="0" applyNumberFormat="1" applyFont="1" applyBorder="1"/>
    <xf numFmtId="0" fontId="14" fillId="0" borderId="0" xfId="0" applyFont="1" applyBorder="1"/>
    <xf numFmtId="4" fontId="37" fillId="0" borderId="7" xfId="0" applyNumberFormat="1" applyFont="1" applyBorder="1" applyAlignment="1">
      <alignment horizontal="left"/>
    </xf>
    <xf numFmtId="164" fontId="39" fillId="0" borderId="10" xfId="9" applyNumberFormat="1" applyFont="1" applyBorder="1"/>
    <xf numFmtId="1" fontId="38" fillId="0" borderId="0" xfId="0" applyNumberFormat="1" applyFont="1" applyFill="1" applyBorder="1" applyAlignment="1">
      <alignment horizontal="right"/>
    </xf>
    <xf numFmtId="1" fontId="37" fillId="0" borderId="0" xfId="0" applyNumberFormat="1" applyFont="1" applyFill="1"/>
    <xf numFmtId="0" fontId="51" fillId="0" borderId="0" xfId="0" applyFont="1" applyFill="1" applyBorder="1" applyAlignment="1">
      <alignment horizontal="left" wrapText="1"/>
    </xf>
    <xf numFmtId="1" fontId="52" fillId="0" borderId="0" xfId="0" applyNumberFormat="1" applyFont="1" applyFill="1" applyBorder="1" applyAlignment="1">
      <alignment horizontal="right"/>
    </xf>
    <xf numFmtId="4" fontId="37" fillId="0" borderId="6" xfId="0" applyNumberFormat="1" applyFont="1" applyFill="1" applyBorder="1" applyAlignment="1">
      <alignment horizontal="left"/>
    </xf>
    <xf numFmtId="0" fontId="32" fillId="0" borderId="21" xfId="0" applyFont="1" applyBorder="1"/>
    <xf numFmtId="164" fontId="39" fillId="0" borderId="10" xfId="9" applyNumberFormat="1" applyFont="1" applyFill="1" applyBorder="1"/>
    <xf numFmtId="164" fontId="37" fillId="0" borderId="0" xfId="9" applyNumberFormat="1" applyFont="1" applyFill="1"/>
    <xf numFmtId="164" fontId="37" fillId="0" borderId="0" xfId="9" applyNumberFormat="1" applyFont="1" applyFill="1" applyBorder="1" applyAlignment="1">
      <alignment horizontal="right"/>
    </xf>
    <xf numFmtId="164" fontId="38" fillId="0" borderId="0" xfId="9" applyNumberFormat="1" applyFont="1" applyFill="1" applyBorder="1" applyAlignment="1">
      <alignment horizontal="right"/>
    </xf>
    <xf numFmtId="0" fontId="49" fillId="0" borderId="10" xfId="0" applyFont="1" applyFill="1" applyBorder="1" applyAlignment="1">
      <alignment horizontal="center" vertical="center"/>
    </xf>
    <xf numFmtId="0" fontId="49" fillId="0" borderId="10" xfId="0" applyFont="1" applyFill="1" applyBorder="1" applyAlignment="1">
      <alignment horizontal="center" vertical="center" wrapText="1"/>
    </xf>
    <xf numFmtId="0" fontId="49" fillId="0" borderId="21" xfId="0" applyFont="1" applyFill="1" applyBorder="1" applyAlignment="1">
      <alignment horizontal="center" vertical="center"/>
    </xf>
    <xf numFmtId="0" fontId="33" fillId="0" borderId="22" xfId="0" applyFont="1" applyFill="1" applyBorder="1"/>
    <xf numFmtId="3" fontId="29" fillId="0" borderId="0" xfId="0" applyNumberFormat="1" applyFont="1" applyBorder="1"/>
    <xf numFmtId="3" fontId="29" fillId="0" borderId="4" xfId="0" applyNumberFormat="1" applyFont="1" applyBorder="1"/>
    <xf numFmtId="1" fontId="15" fillId="0" borderId="0" xfId="0" applyNumberFormat="1" applyFont="1" applyFill="1" applyBorder="1"/>
    <xf numFmtId="3" fontId="37" fillId="0" borderId="22" xfId="0" applyNumberFormat="1" applyFont="1" applyBorder="1"/>
    <xf numFmtId="166" fontId="39" fillId="0" borderId="20" xfId="0" applyNumberFormat="1" applyFont="1" applyBorder="1"/>
    <xf numFmtId="0" fontId="38" fillId="2" borderId="24" xfId="0" applyFont="1" applyFill="1" applyBorder="1"/>
    <xf numFmtId="3" fontId="35" fillId="0" borderId="29" xfId="0" applyNumberFormat="1" applyFont="1" applyFill="1" applyBorder="1"/>
    <xf numFmtId="0" fontId="40" fillId="4" borderId="21" xfId="0" applyFont="1" applyFill="1" applyBorder="1"/>
    <xf numFmtId="0" fontId="40" fillId="4" borderId="22" xfId="0" applyFont="1" applyFill="1" applyBorder="1"/>
    <xf numFmtId="3" fontId="37" fillId="0" borderId="30" xfId="0" applyNumberFormat="1" applyFont="1" applyFill="1" applyBorder="1"/>
    <xf numFmtId="0" fontId="14" fillId="0" borderId="10" xfId="0" applyFont="1" applyFill="1" applyBorder="1"/>
    <xf numFmtId="0" fontId="38" fillId="0" borderId="10" xfId="0" applyFont="1" applyFill="1" applyBorder="1"/>
    <xf numFmtId="1" fontId="37" fillId="0" borderId="29" xfId="0" applyNumberFormat="1" applyFont="1" applyFill="1" applyBorder="1"/>
    <xf numFmtId="0" fontId="0" fillId="0" borderId="10" xfId="0" applyFont="1" applyFill="1" applyBorder="1"/>
    <xf numFmtId="3" fontId="37" fillId="0" borderId="29" xfId="0" applyNumberFormat="1" applyFont="1" applyFill="1" applyBorder="1"/>
    <xf numFmtId="166" fontId="38" fillId="0" borderId="0" xfId="0" applyNumberFormat="1" applyFont="1" applyBorder="1"/>
    <xf numFmtId="0" fontId="37" fillId="0" borderId="17" xfId="0" applyFont="1" applyFill="1" applyBorder="1"/>
    <xf numFmtId="0" fontId="37" fillId="0" borderId="20" xfId="0" applyFont="1" applyFill="1" applyBorder="1"/>
    <xf numFmtId="3" fontId="38" fillId="0" borderId="10" xfId="16" applyNumberFormat="1" applyFont="1" applyFill="1" applyBorder="1" applyAlignment="1">
      <alignment horizontal="right"/>
    </xf>
    <xf numFmtId="1" fontId="0" fillId="0" borderId="0" xfId="0" applyNumberFormat="1" applyFill="1"/>
    <xf numFmtId="3" fontId="35" fillId="0" borderId="20" xfId="0" applyNumberFormat="1" applyFont="1" applyFill="1" applyBorder="1"/>
    <xf numFmtId="0" fontId="0" fillId="0" borderId="0" xfId="0" applyBorder="1"/>
    <xf numFmtId="0" fontId="0" fillId="0" borderId="21" xfId="0" applyBorder="1"/>
    <xf numFmtId="0" fontId="38" fillId="0" borderId="3" xfId="0" applyFont="1" applyBorder="1"/>
    <xf numFmtId="164" fontId="38" fillId="0" borderId="6" xfId="0" applyNumberFormat="1" applyFont="1" applyFill="1" applyBorder="1" applyAlignment="1">
      <alignment horizontal="right"/>
    </xf>
    <xf numFmtId="3" fontId="37" fillId="5" borderId="13" xfId="0" applyNumberFormat="1" applyFont="1" applyFill="1" applyBorder="1"/>
    <xf numFmtId="3" fontId="37" fillId="5" borderId="4" xfId="0" applyNumberFormat="1" applyFont="1" applyFill="1" applyBorder="1"/>
    <xf numFmtId="3" fontId="37" fillId="5" borderId="20" xfId="0" applyNumberFormat="1" applyFont="1" applyFill="1" applyBorder="1"/>
    <xf numFmtId="1" fontId="37" fillId="0" borderId="30" xfId="0" applyNumberFormat="1" applyFont="1" applyFill="1" applyBorder="1"/>
    <xf numFmtId="1" fontId="37" fillId="0" borderId="31" xfId="0" applyNumberFormat="1" applyFont="1" applyFill="1" applyBorder="1"/>
    <xf numFmtId="1" fontId="33" fillId="0" borderId="10" xfId="0" applyNumberFormat="1" applyFont="1" applyFill="1" applyBorder="1"/>
    <xf numFmtId="3" fontId="38" fillId="0" borderId="10" xfId="0" applyNumberFormat="1" applyFont="1" applyFill="1" applyBorder="1"/>
    <xf numFmtId="0" fontId="7" fillId="0" borderId="0" xfId="7" applyBorder="1"/>
    <xf numFmtId="1" fontId="44" fillId="0" borderId="0" xfId="0" applyNumberFormat="1" applyFont="1" applyFill="1" applyBorder="1"/>
    <xf numFmtId="4" fontId="38" fillId="0" borderId="0" xfId="0" applyNumberFormat="1" applyFont="1" applyFill="1" applyBorder="1" applyAlignment="1">
      <alignment wrapText="1"/>
    </xf>
    <xf numFmtId="4" fontId="38" fillId="0" borderId="11" xfId="0" applyNumberFormat="1" applyFont="1" applyFill="1" applyBorder="1" applyAlignment="1">
      <alignment horizontal="center" wrapText="1"/>
    </xf>
    <xf numFmtId="4" fontId="38" fillId="0" borderId="15" xfId="0" applyNumberFormat="1" applyFont="1" applyFill="1" applyBorder="1" applyAlignment="1">
      <alignment horizontal="center" wrapText="1"/>
    </xf>
    <xf numFmtId="4" fontId="38" fillId="0" borderId="8" xfId="0" applyNumberFormat="1" applyFont="1" applyFill="1" applyBorder="1" applyAlignment="1">
      <alignment horizontal="left" wrapText="1"/>
    </xf>
    <xf numFmtId="0" fontId="14" fillId="0" borderId="1" xfId="0" applyFont="1" applyFill="1" applyBorder="1" applyAlignment="1">
      <alignment horizontal="left" wrapText="1"/>
    </xf>
    <xf numFmtId="0" fontId="14" fillId="0" borderId="10" xfId="0" applyFont="1" applyFill="1" applyBorder="1" applyAlignment="1">
      <alignment horizontal="left" wrapText="1"/>
    </xf>
    <xf numFmtId="4" fontId="38" fillId="0" borderId="7" xfId="0" applyNumberFormat="1" applyFont="1" applyFill="1" applyBorder="1" applyAlignment="1">
      <alignment horizontal="center" wrapText="1"/>
    </xf>
    <xf numFmtId="4" fontId="37" fillId="0" borderId="8" xfId="0" applyNumberFormat="1" applyFont="1" applyFill="1" applyBorder="1" applyAlignment="1">
      <alignment horizontal="left" wrapText="1"/>
    </xf>
    <xf numFmtId="0" fontId="49" fillId="0" borderId="8" xfId="0" applyFont="1" applyFill="1" applyBorder="1" applyAlignment="1">
      <alignment horizontal="center" vertical="center"/>
    </xf>
    <xf numFmtId="0" fontId="49" fillId="0" borderId="1" xfId="0" applyFont="1" applyFill="1" applyBorder="1" applyAlignment="1">
      <alignment horizontal="center" vertical="center"/>
    </xf>
    <xf numFmtId="0" fontId="49" fillId="0" borderId="8"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21" xfId="0" applyFont="1" applyFill="1" applyBorder="1" applyAlignment="1">
      <alignment horizontal="center" vertical="center" wrapText="1"/>
    </xf>
  </cellXfs>
  <cellStyles count="17">
    <cellStyle name="Hyperlänk" xfId="6" builtinId="8"/>
    <cellStyle name="Hyperlänk 2" xfId="5" xr:uid="{00000000-0005-0000-0000-000001000000}"/>
    <cellStyle name="Normal" xfId="0" builtinId="0"/>
    <cellStyle name="Normal 10" xfId="13" xr:uid="{00000000-0005-0000-0000-000003000000}"/>
    <cellStyle name="Normal 11" xfId="14" xr:uid="{00000000-0005-0000-0000-000004000000}"/>
    <cellStyle name="Normal 12" xfId="15" xr:uid="{00000000-0005-0000-0000-000005000000}"/>
    <cellStyle name="Normal 2" xfId="1" xr:uid="{00000000-0005-0000-0000-000006000000}"/>
    <cellStyle name="Normal 3" xfId="2" xr:uid="{00000000-0005-0000-0000-000007000000}"/>
    <cellStyle name="Normal 3 2" xfId="8" xr:uid="{00000000-0005-0000-0000-000008000000}"/>
    <cellStyle name="Normal 4" xfId="3" xr:uid="{00000000-0005-0000-0000-000009000000}"/>
    <cellStyle name="Normal 5" xfId="7" xr:uid="{00000000-0005-0000-0000-00000A000000}"/>
    <cellStyle name="Normal 6" xfId="4" xr:uid="{00000000-0005-0000-0000-00000B000000}"/>
    <cellStyle name="Normal 7" xfId="10" xr:uid="{00000000-0005-0000-0000-00000C000000}"/>
    <cellStyle name="Normal 8" xfId="11" xr:uid="{00000000-0005-0000-0000-00000D000000}"/>
    <cellStyle name="Normal 9" xfId="12" xr:uid="{00000000-0005-0000-0000-00000E000000}"/>
    <cellStyle name="Procent" xfId="9" builtinId="5"/>
    <cellStyle name="Tusental" xfId="16" builtinId="3"/>
  </cellStyles>
  <dxfs count="54">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border diagonalUp="0" diagonalDown="0">
        <left/>
        <right style="thin">
          <color indexed="64"/>
        </right>
        <top/>
        <bottom/>
        <vertical/>
        <horizontal/>
      </border>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numFmt numFmtId="4" formatCode="#,##0.0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auto="1"/>
        </patternFill>
      </fill>
    </dxf>
    <dxf>
      <font>
        <b/>
        <i val="0"/>
        <strike val="0"/>
        <condense val="0"/>
        <extend val="0"/>
        <outline val="0"/>
        <shadow val="0"/>
        <u val="none"/>
        <vertAlign val="baseline"/>
        <sz val="10"/>
        <color auto="1"/>
        <name val="Calibri"/>
        <scheme val="none"/>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b="1"/>
              <a:t>Utsläpp av växthusgaser, BNP</a:t>
            </a:r>
            <a:r>
              <a:rPr lang="sv-SE" b="1" baseline="0"/>
              <a:t> och utsläppsintensitet, </a:t>
            </a:r>
            <a:r>
              <a:rPr lang="sv-SE" b="1"/>
              <a:t>index 2008K1=100</a:t>
            </a:r>
          </a:p>
          <a:p>
            <a:pPr>
              <a:defRPr/>
            </a:pPr>
            <a:r>
              <a:rPr lang="sv-SE" sz="960" b="0" i="0" u="none" strike="noStrike" baseline="0">
                <a:effectLst/>
              </a:rPr>
              <a:t>Greenhouse gas emissions, GDP and emissions intensity</a:t>
            </a: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lineChart>
        <c:grouping val="standard"/>
        <c:varyColors val="0"/>
        <c:ser>
          <c:idx val="0"/>
          <c:order val="0"/>
          <c:tx>
            <c:strRef>
              <c:f>'4 Utsläpp per FV'!$C$57</c:f>
              <c:strCache>
                <c:ptCount val="1"/>
                <c:pt idx="0">
                  <c:v>Utsläpp av växthusgaser</c:v>
                </c:pt>
              </c:strCache>
            </c:strRef>
          </c:tx>
          <c:spPr>
            <a:ln w="19050" cap="rnd">
              <a:solidFill>
                <a:srgbClr val="1E00BE"/>
              </a:solidFill>
              <a:round/>
            </a:ln>
            <a:effectLst/>
          </c:spPr>
          <c:marker>
            <c:symbol val="none"/>
          </c:marker>
          <c:cat>
            <c:strRef>
              <c:f>('4 Utsläpp per FV'!$D$56:$BM$56,'4 Utsläpp per FV'!$BN$56:$BO$56)</c:f>
              <c:strCache>
                <c:ptCount val="64"/>
                <c:pt idx="0">
                  <c:v> 2008K1</c:v>
                </c:pt>
                <c:pt idx="1">
                  <c:v> 2008K2</c:v>
                </c:pt>
                <c:pt idx="2">
                  <c:v> 2008K3</c:v>
                </c:pt>
                <c:pt idx="3">
                  <c:v> 2008K4</c:v>
                </c:pt>
                <c:pt idx="4">
                  <c:v> 2009K1</c:v>
                </c:pt>
                <c:pt idx="5">
                  <c:v> 2009K2</c:v>
                </c:pt>
                <c:pt idx="6">
                  <c:v> 2009K3</c:v>
                </c:pt>
                <c:pt idx="7">
                  <c:v> 2009K4</c:v>
                </c:pt>
                <c:pt idx="8">
                  <c:v> 2010K1</c:v>
                </c:pt>
                <c:pt idx="9">
                  <c:v> 2010K2</c:v>
                </c:pt>
                <c:pt idx="10">
                  <c:v> 2010K3</c:v>
                </c:pt>
                <c:pt idx="11">
                  <c:v> 2010K4</c:v>
                </c:pt>
                <c:pt idx="12">
                  <c:v> 2011K1</c:v>
                </c:pt>
                <c:pt idx="13">
                  <c:v> 2011K2</c:v>
                </c:pt>
                <c:pt idx="14">
                  <c:v> 2011K3</c:v>
                </c:pt>
                <c:pt idx="15">
                  <c:v> 2011K4</c:v>
                </c:pt>
                <c:pt idx="16">
                  <c:v> 2012K1</c:v>
                </c:pt>
                <c:pt idx="17">
                  <c:v> 2012K2</c:v>
                </c:pt>
                <c:pt idx="18">
                  <c:v> 2012K3</c:v>
                </c:pt>
                <c:pt idx="19">
                  <c:v> 2012K4</c:v>
                </c:pt>
                <c:pt idx="20">
                  <c:v> 2013K1</c:v>
                </c:pt>
                <c:pt idx="21">
                  <c:v> 2013K2</c:v>
                </c:pt>
                <c:pt idx="22">
                  <c:v> 2013K3</c:v>
                </c:pt>
                <c:pt idx="23">
                  <c:v> 2013K4</c:v>
                </c:pt>
                <c:pt idx="24">
                  <c:v> 2014K1</c:v>
                </c:pt>
                <c:pt idx="25">
                  <c:v> 2014K2</c:v>
                </c:pt>
                <c:pt idx="26">
                  <c:v> 2014K3</c:v>
                </c:pt>
                <c:pt idx="27">
                  <c:v> 2014K4</c:v>
                </c:pt>
                <c:pt idx="28">
                  <c:v> 2015K1</c:v>
                </c:pt>
                <c:pt idx="29">
                  <c:v> 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('4 Utsläpp per FV'!$D$57:$BM$57,'4 Utsläpp per FV'!$BN$57:$BO$57)</c:f>
              <c:numCache>
                <c:formatCode>0.00</c:formatCode>
                <c:ptCount val="64"/>
                <c:pt idx="0">
                  <c:v>1</c:v>
                </c:pt>
                <c:pt idx="1">
                  <c:v>0.95638895404128987</c:v>
                </c:pt>
                <c:pt idx="2">
                  <c:v>0.92733968007965961</c:v>
                </c:pt>
                <c:pt idx="3">
                  <c:v>1.0345361088174585</c:v>
                </c:pt>
                <c:pt idx="4">
                  <c:v>0.9489939532539643</c:v>
                </c:pt>
                <c:pt idx="5">
                  <c:v>0.86904974832830306</c:v>
                </c:pt>
                <c:pt idx="6">
                  <c:v>0.81735554616786887</c:v>
                </c:pt>
                <c:pt idx="7">
                  <c:v>0.96813599191568422</c:v>
                </c:pt>
                <c:pt idx="8">
                  <c:v>1.0881500012818464</c:v>
                </c:pt>
                <c:pt idx="9">
                  <c:v>0.9371267701367092</c:v>
                </c:pt>
                <c:pt idx="10">
                  <c:v>0.87534105740806611</c:v>
                </c:pt>
                <c:pt idx="11">
                  <c:v>1.0570428449607054</c:v>
                </c:pt>
                <c:pt idx="12">
                  <c:v>1.0125189504210217</c:v>
                </c:pt>
                <c:pt idx="13">
                  <c:v>0.89295013497210729</c:v>
                </c:pt>
                <c:pt idx="14">
                  <c:v>0.83802318888630745</c:v>
                </c:pt>
                <c:pt idx="15">
                  <c:v>0.90409561419665307</c:v>
                </c:pt>
                <c:pt idx="16">
                  <c:v>0.93068768989406236</c:v>
                </c:pt>
                <c:pt idx="17">
                  <c:v>0.82949027222105476</c:v>
                </c:pt>
                <c:pt idx="18">
                  <c:v>0.78570613739527151</c:v>
                </c:pt>
                <c:pt idx="19">
                  <c:v>0.89613441462324273</c:v>
                </c:pt>
                <c:pt idx="20">
                  <c:v>0.90892685432937859</c:v>
                </c:pt>
                <c:pt idx="21">
                  <c:v>0.82728922263748061</c:v>
                </c:pt>
                <c:pt idx="22">
                  <c:v>0.78657637381339796</c:v>
                </c:pt>
                <c:pt idx="23">
                  <c:v>0.83777701602333432</c:v>
                </c:pt>
                <c:pt idx="24">
                  <c:v>0.8378178347346612</c:v>
                </c:pt>
                <c:pt idx="25">
                  <c:v>0.80587610369781804</c:v>
                </c:pt>
                <c:pt idx="26">
                  <c:v>0.78579467826076532</c:v>
                </c:pt>
                <c:pt idx="27">
                  <c:v>0.84358548451427307</c:v>
                </c:pt>
                <c:pt idx="28">
                  <c:v>0.8658496241802186</c:v>
                </c:pt>
                <c:pt idx="29">
                  <c:v>0.82126298345845872</c:v>
                </c:pt>
                <c:pt idx="30">
                  <c:v>0.77910626722524501</c:v>
                </c:pt>
                <c:pt idx="31">
                  <c:v>0.83711103701964051</c:v>
                </c:pt>
                <c:pt idx="32">
                  <c:v>0.87443178084642548</c:v>
                </c:pt>
                <c:pt idx="33">
                  <c:v>0.80979103297012611</c:v>
                </c:pt>
                <c:pt idx="34">
                  <c:v>0.80189918397868454</c:v>
                </c:pt>
                <c:pt idx="35">
                  <c:v>0.87150097364070023</c:v>
                </c:pt>
                <c:pt idx="36">
                  <c:v>0.83354077881137068</c:v>
                </c:pt>
                <c:pt idx="37">
                  <c:v>0.80406061283240982</c:v>
                </c:pt>
                <c:pt idx="38">
                  <c:v>0.79199222686070803</c:v>
                </c:pt>
                <c:pt idx="39">
                  <c:v>0.84025584516083052</c:v>
                </c:pt>
                <c:pt idx="40">
                  <c:v>0.82924578120354964</c:v>
                </c:pt>
                <c:pt idx="41">
                  <c:v>0.79025385753772559</c:v>
                </c:pt>
                <c:pt idx="42">
                  <c:v>0.77480993414635058</c:v>
                </c:pt>
                <c:pt idx="43">
                  <c:v>0.82502962448549988</c:v>
                </c:pt>
                <c:pt idx="44">
                  <c:v>0.81012338806429152</c:v>
                </c:pt>
                <c:pt idx="45">
                  <c:v>0.77017031773588873</c:v>
                </c:pt>
                <c:pt idx="46">
                  <c:v>0.77264638415870024</c:v>
                </c:pt>
                <c:pt idx="47">
                  <c:v>0.78241378398360284</c:v>
                </c:pt>
                <c:pt idx="48">
                  <c:v>0.76610954515263296</c:v>
                </c:pt>
                <c:pt idx="49">
                  <c:v>0.67027836630090942</c:v>
                </c:pt>
                <c:pt idx="50">
                  <c:v>0.67112895415911078</c:v>
                </c:pt>
                <c:pt idx="51">
                  <c:v>0.7054948824935382</c:v>
                </c:pt>
                <c:pt idx="52">
                  <c:v>0.72263388234817683</c:v>
                </c:pt>
                <c:pt idx="53">
                  <c:v>0.7377543436914128</c:v>
                </c:pt>
                <c:pt idx="54">
                  <c:v>0.71320565002779512</c:v>
                </c:pt>
                <c:pt idx="55">
                  <c:v>0.76471233664021687</c:v>
                </c:pt>
                <c:pt idx="56">
                  <c:v>0.72339144553812551</c:v>
                </c:pt>
                <c:pt idx="57">
                  <c:v>0.67822493667670714</c:v>
                </c:pt>
                <c:pt idx="58">
                  <c:v>0.69108776169014341</c:v>
                </c:pt>
                <c:pt idx="59">
                  <c:v>0.74790524107196044</c:v>
                </c:pt>
                <c:pt idx="60">
                  <c:v>0.7075290247902426</c:v>
                </c:pt>
                <c:pt idx="61">
                  <c:v>0.69108539503561484</c:v>
                </c:pt>
                <c:pt idx="62">
                  <c:v>0.6773150761191491</c:v>
                </c:pt>
                <c:pt idx="63">
                  <c:v>0.71889757213637862</c:v>
                </c:pt>
              </c:numCache>
            </c:numRef>
          </c:val>
          <c:smooth val="0"/>
          <c:extLst>
            <c:ext xmlns:c16="http://schemas.microsoft.com/office/drawing/2014/chart" uri="{C3380CC4-5D6E-409C-BE32-E72D297353CC}">
              <c16:uniqueId val="{00000000-7FBC-411A-80FE-FC453D70221E}"/>
            </c:ext>
          </c:extLst>
        </c:ser>
        <c:ser>
          <c:idx val="1"/>
          <c:order val="1"/>
          <c:tx>
            <c:strRef>
              <c:f>'4 Utsläpp per FV'!$C$58</c:f>
              <c:strCache>
                <c:ptCount val="1"/>
                <c:pt idx="0">
                  <c:v>BNP från produktionssidan</c:v>
                </c:pt>
              </c:strCache>
            </c:strRef>
          </c:tx>
          <c:spPr>
            <a:ln w="19050" cap="rnd">
              <a:solidFill>
                <a:srgbClr val="0AAFEB"/>
              </a:solidFill>
              <a:round/>
            </a:ln>
            <a:effectLst/>
          </c:spPr>
          <c:marker>
            <c:symbol val="none"/>
          </c:marker>
          <c:cat>
            <c:strRef>
              <c:f>('4 Utsläpp per FV'!$D$56:$BM$56,'4 Utsläpp per FV'!$BN$56:$BO$56)</c:f>
              <c:strCache>
                <c:ptCount val="64"/>
                <c:pt idx="0">
                  <c:v> 2008K1</c:v>
                </c:pt>
                <c:pt idx="1">
                  <c:v> 2008K2</c:v>
                </c:pt>
                <c:pt idx="2">
                  <c:v> 2008K3</c:v>
                </c:pt>
                <c:pt idx="3">
                  <c:v> 2008K4</c:v>
                </c:pt>
                <c:pt idx="4">
                  <c:v> 2009K1</c:v>
                </c:pt>
                <c:pt idx="5">
                  <c:v> 2009K2</c:v>
                </c:pt>
                <c:pt idx="6">
                  <c:v> 2009K3</c:v>
                </c:pt>
                <c:pt idx="7">
                  <c:v> 2009K4</c:v>
                </c:pt>
                <c:pt idx="8">
                  <c:v> 2010K1</c:v>
                </c:pt>
                <c:pt idx="9">
                  <c:v> 2010K2</c:v>
                </c:pt>
                <c:pt idx="10">
                  <c:v> 2010K3</c:v>
                </c:pt>
                <c:pt idx="11">
                  <c:v> 2010K4</c:v>
                </c:pt>
                <c:pt idx="12">
                  <c:v> 2011K1</c:v>
                </c:pt>
                <c:pt idx="13">
                  <c:v> 2011K2</c:v>
                </c:pt>
                <c:pt idx="14">
                  <c:v> 2011K3</c:v>
                </c:pt>
                <c:pt idx="15">
                  <c:v> 2011K4</c:v>
                </c:pt>
                <c:pt idx="16">
                  <c:v> 2012K1</c:v>
                </c:pt>
                <c:pt idx="17">
                  <c:v> 2012K2</c:v>
                </c:pt>
                <c:pt idx="18">
                  <c:v> 2012K3</c:v>
                </c:pt>
                <c:pt idx="19">
                  <c:v> 2012K4</c:v>
                </c:pt>
                <c:pt idx="20">
                  <c:v> 2013K1</c:v>
                </c:pt>
                <c:pt idx="21">
                  <c:v> 2013K2</c:v>
                </c:pt>
                <c:pt idx="22">
                  <c:v> 2013K3</c:v>
                </c:pt>
                <c:pt idx="23">
                  <c:v> 2013K4</c:v>
                </c:pt>
                <c:pt idx="24">
                  <c:v> 2014K1</c:v>
                </c:pt>
                <c:pt idx="25">
                  <c:v> 2014K2</c:v>
                </c:pt>
                <c:pt idx="26">
                  <c:v> 2014K3</c:v>
                </c:pt>
                <c:pt idx="27">
                  <c:v> 2014K4</c:v>
                </c:pt>
                <c:pt idx="28">
                  <c:v> 2015K1</c:v>
                </c:pt>
                <c:pt idx="29">
                  <c:v> 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('4 Utsläpp per FV'!$D$58:$BM$58,'4 Utsläpp per FV'!$BN$58:$BO$58)</c:f>
              <c:numCache>
                <c:formatCode>0.00</c:formatCode>
                <c:ptCount val="64"/>
                <c:pt idx="0">
                  <c:v>1</c:v>
                </c:pt>
                <c:pt idx="1">
                  <c:v>1.0487294296535319</c:v>
                </c:pt>
                <c:pt idx="2">
                  <c:v>0.93664841305711177</c:v>
                </c:pt>
                <c:pt idx="3">
                  <c:v>1.0083025894899851</c:v>
                </c:pt>
                <c:pt idx="4">
                  <c:v>0.94475042305630585</c:v>
                </c:pt>
                <c:pt idx="5">
                  <c:v>0.98546718379387788</c:v>
                </c:pt>
                <c:pt idx="6">
                  <c:v>0.89111073739677604</c:v>
                </c:pt>
                <c:pt idx="7">
                  <c:v>0.99903389005090693</c:v>
                </c:pt>
                <c:pt idx="8">
                  <c:v>0.97444319483713648</c:v>
                </c:pt>
                <c:pt idx="9">
                  <c:v>1.0429844476443735</c:v>
                </c:pt>
                <c:pt idx="10">
                  <c:v>0.95157362931508671</c:v>
                </c:pt>
                <c:pt idx="11">
                  <c:v>1.0787532889781133</c:v>
                </c:pt>
                <c:pt idx="12">
                  <c:v>1.0306597576228966</c:v>
                </c:pt>
                <c:pt idx="13">
                  <c:v>1.0757621144757079</c:v>
                </c:pt>
                <c:pt idx="14">
                  <c:v>0.98763063943690588</c:v>
                </c:pt>
                <c:pt idx="15">
                  <c:v>1.0830416609733624</c:v>
                </c:pt>
                <c:pt idx="16">
                  <c:v>1.0392513917939339</c:v>
                </c:pt>
                <c:pt idx="17">
                  <c:v>1.0739945624564242</c:v>
                </c:pt>
                <c:pt idx="18">
                  <c:v>0.97140734979311405</c:v>
                </c:pt>
                <c:pt idx="19">
                  <c:v>1.0678676911110878</c:v>
                </c:pt>
                <c:pt idx="20">
                  <c:v>1.0378613496459641</c:v>
                </c:pt>
                <c:pt idx="21">
                  <c:v>1.0842171093429751</c:v>
                </c:pt>
                <c:pt idx="22">
                  <c:v>0.98418575237454586</c:v>
                </c:pt>
                <c:pt idx="23">
                  <c:v>1.0955791929872505</c:v>
                </c:pt>
                <c:pt idx="24">
                  <c:v>1.0568016592916478</c:v>
                </c:pt>
                <c:pt idx="25">
                  <c:v>1.1103572592257807</c:v>
                </c:pt>
                <c:pt idx="26">
                  <c:v>1.0136367776948598</c:v>
                </c:pt>
                <c:pt idx="27">
                  <c:v>1.1327240621813939</c:v>
                </c:pt>
                <c:pt idx="28">
                  <c:v>1.0950545330964918</c:v>
                </c:pt>
                <c:pt idx="29">
                  <c:v>1.1595728094792641</c:v>
                </c:pt>
                <c:pt idx="30">
                  <c:v>1.0595090444708379</c:v>
                </c:pt>
                <c:pt idx="31">
                  <c:v>1.1930292933645852</c:v>
                </c:pt>
                <c:pt idx="32">
                  <c:v>1.1225129019034905</c:v>
                </c:pt>
                <c:pt idx="33">
                  <c:v>1.1951226775697823</c:v>
                </c:pt>
                <c:pt idx="34">
                  <c:v>1.0687392046191091</c:v>
                </c:pt>
                <c:pt idx="35">
                  <c:v>1.2141155407938393</c:v>
                </c:pt>
                <c:pt idx="36">
                  <c:v>1.1552450223002351</c:v>
                </c:pt>
                <c:pt idx="37">
                  <c:v>1.2158734579904211</c:v>
                </c:pt>
                <c:pt idx="38">
                  <c:v>1.1014888428753113</c:v>
                </c:pt>
                <c:pt idx="39">
                  <c:v>1.2460208182241796</c:v>
                </c:pt>
                <c:pt idx="40">
                  <c:v>1.1823451508813234</c:v>
                </c:pt>
                <c:pt idx="41">
                  <c:v>1.2529421244959236</c:v>
                </c:pt>
                <c:pt idx="42">
                  <c:v>1.1087088286508096</c:v>
                </c:pt>
                <c:pt idx="43">
                  <c:v>1.2666463459496957</c:v>
                </c:pt>
                <c:pt idx="44">
                  <c:v>1.2074806515242289</c:v>
                </c:pt>
                <c:pt idx="45">
                  <c:v>1.266789992397249</c:v>
                </c:pt>
                <c:pt idx="46">
                  <c:v>1.1423326080939518</c:v>
                </c:pt>
                <c:pt idx="47">
                  <c:v>1.2895886105884951</c:v>
                </c:pt>
                <c:pt idx="48">
                  <c:v>1.218798064626887</c:v>
                </c:pt>
                <c:pt idx="49">
                  <c:v>1.169979293890121</c:v>
                </c:pt>
                <c:pt idx="50">
                  <c:v>1.1302847002519067</c:v>
                </c:pt>
                <c:pt idx="51">
                  <c:v>1.2806545022650593</c:v>
                </c:pt>
                <c:pt idx="52">
                  <c:v>1.2193376146981847</c:v>
                </c:pt>
                <c:pt idx="53">
                  <c:v>1.3017188523699912</c:v>
                </c:pt>
                <c:pt idx="54">
                  <c:v>1.1960598830507703</c:v>
                </c:pt>
                <c:pt idx="55">
                  <c:v>1.3776395034737916</c:v>
                </c:pt>
                <c:pt idx="56">
                  <c:v>1.2855962904180813</c:v>
                </c:pt>
                <c:pt idx="57">
                  <c:v>1.3477636700616278</c:v>
                </c:pt>
                <c:pt idx="58">
                  <c:v>1.2260986325558907</c:v>
                </c:pt>
                <c:pt idx="59">
                  <c:v>1.3709809650939133</c:v>
                </c:pt>
                <c:pt idx="60">
                  <c:v>1.3133866226618036</c:v>
                </c:pt>
                <c:pt idx="61">
                  <c:v>1.3372222981329465</c:v>
                </c:pt>
                <c:pt idx="62">
                  <c:v>1.2075647372496261</c:v>
                </c:pt>
                <c:pt idx="63">
                  <c:v>1.3620048139077789</c:v>
                </c:pt>
              </c:numCache>
            </c:numRef>
          </c:val>
          <c:smooth val="0"/>
          <c:extLst>
            <c:ext xmlns:c16="http://schemas.microsoft.com/office/drawing/2014/chart" uri="{C3380CC4-5D6E-409C-BE32-E72D297353CC}">
              <c16:uniqueId val="{00000001-7FBC-411A-80FE-FC453D70221E}"/>
            </c:ext>
          </c:extLst>
        </c:ser>
        <c:ser>
          <c:idx val="2"/>
          <c:order val="2"/>
          <c:tx>
            <c:strRef>
              <c:f>'4 Utsläpp per FV'!$C$59</c:f>
              <c:strCache>
                <c:ptCount val="1"/>
                <c:pt idx="0">
                  <c:v>Intensitet (utsläpp per krona)</c:v>
                </c:pt>
              </c:strCache>
            </c:strRef>
          </c:tx>
          <c:spPr>
            <a:ln w="19050" cap="rnd">
              <a:solidFill>
                <a:srgbClr val="F05A3C"/>
              </a:solidFill>
              <a:round/>
            </a:ln>
            <a:effectLst/>
          </c:spPr>
          <c:marker>
            <c:symbol val="none"/>
          </c:marker>
          <c:cat>
            <c:strRef>
              <c:f>('4 Utsläpp per FV'!$D$56:$BM$56,'4 Utsläpp per FV'!$BN$56:$BO$56)</c:f>
              <c:strCache>
                <c:ptCount val="64"/>
                <c:pt idx="0">
                  <c:v> 2008K1</c:v>
                </c:pt>
                <c:pt idx="1">
                  <c:v> 2008K2</c:v>
                </c:pt>
                <c:pt idx="2">
                  <c:v> 2008K3</c:v>
                </c:pt>
                <c:pt idx="3">
                  <c:v> 2008K4</c:v>
                </c:pt>
                <c:pt idx="4">
                  <c:v> 2009K1</c:v>
                </c:pt>
                <c:pt idx="5">
                  <c:v> 2009K2</c:v>
                </c:pt>
                <c:pt idx="6">
                  <c:v> 2009K3</c:v>
                </c:pt>
                <c:pt idx="7">
                  <c:v> 2009K4</c:v>
                </c:pt>
                <c:pt idx="8">
                  <c:v> 2010K1</c:v>
                </c:pt>
                <c:pt idx="9">
                  <c:v> 2010K2</c:v>
                </c:pt>
                <c:pt idx="10">
                  <c:v> 2010K3</c:v>
                </c:pt>
                <c:pt idx="11">
                  <c:v> 2010K4</c:v>
                </c:pt>
                <c:pt idx="12">
                  <c:v> 2011K1</c:v>
                </c:pt>
                <c:pt idx="13">
                  <c:v> 2011K2</c:v>
                </c:pt>
                <c:pt idx="14">
                  <c:v> 2011K3</c:v>
                </c:pt>
                <c:pt idx="15">
                  <c:v> 2011K4</c:v>
                </c:pt>
                <c:pt idx="16">
                  <c:v> 2012K1</c:v>
                </c:pt>
                <c:pt idx="17">
                  <c:v> 2012K2</c:v>
                </c:pt>
                <c:pt idx="18">
                  <c:v> 2012K3</c:v>
                </c:pt>
                <c:pt idx="19">
                  <c:v> 2012K4</c:v>
                </c:pt>
                <c:pt idx="20">
                  <c:v> 2013K1</c:v>
                </c:pt>
                <c:pt idx="21">
                  <c:v> 2013K2</c:v>
                </c:pt>
                <c:pt idx="22">
                  <c:v> 2013K3</c:v>
                </c:pt>
                <c:pt idx="23">
                  <c:v> 2013K4</c:v>
                </c:pt>
                <c:pt idx="24">
                  <c:v> 2014K1</c:v>
                </c:pt>
                <c:pt idx="25">
                  <c:v> 2014K2</c:v>
                </c:pt>
                <c:pt idx="26">
                  <c:v> 2014K3</c:v>
                </c:pt>
                <c:pt idx="27">
                  <c:v> 2014K4</c:v>
                </c:pt>
                <c:pt idx="28">
                  <c:v> 2015K1</c:v>
                </c:pt>
                <c:pt idx="29">
                  <c:v> 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('4 Utsläpp per FV'!$D$59:$BM$59,'4 Utsläpp per FV'!$BN$59:$BO$59)</c:f>
              <c:numCache>
                <c:formatCode>0.00</c:formatCode>
                <c:ptCount val="64"/>
                <c:pt idx="0">
                  <c:v>1</c:v>
                </c:pt>
                <c:pt idx="1">
                  <c:v>0.91195014366789695</c:v>
                </c:pt>
                <c:pt idx="2">
                  <c:v>0.99006165723692463</c:v>
                </c:pt>
                <c:pt idx="3">
                  <c:v>1.026017506650204</c:v>
                </c:pt>
                <c:pt idx="4">
                  <c:v>1.0044916944137801</c:v>
                </c:pt>
                <c:pt idx="5">
                  <c:v>0.88186574106162741</c:v>
                </c:pt>
                <c:pt idx="6">
                  <c:v>0.91723229433373232</c:v>
                </c:pt>
                <c:pt idx="7">
                  <c:v>0.96907222223097145</c:v>
                </c:pt>
                <c:pt idx="8">
                  <c:v>1.1166890045999185</c:v>
                </c:pt>
                <c:pt idx="9">
                  <c:v>0.89850502781057906</c:v>
                </c:pt>
                <c:pt idx="10">
                  <c:v>0.91988788932508525</c:v>
                </c:pt>
                <c:pt idx="11">
                  <c:v>0.97987450491300609</c:v>
                </c:pt>
                <c:pt idx="12">
                  <c:v>0.98239884009470346</c:v>
                </c:pt>
                <c:pt idx="13">
                  <c:v>0.83006282054030367</c:v>
                </c:pt>
                <c:pt idx="14">
                  <c:v>0.84851882416700175</c:v>
                </c:pt>
                <c:pt idx="15">
                  <c:v>0.83477454910101523</c:v>
                </c:pt>
                <c:pt idx="16">
                  <c:v>0.89553663073525347</c:v>
                </c:pt>
                <c:pt idx="17">
                  <c:v>0.77234122147123085</c:v>
                </c:pt>
                <c:pt idx="18">
                  <c:v>0.8088328110371078</c:v>
                </c:pt>
                <c:pt idx="19">
                  <c:v>0.83918112897566821</c:v>
                </c:pt>
                <c:pt idx="20">
                  <c:v>0.8757690558950213</c:v>
                </c:pt>
                <c:pt idx="21">
                  <c:v>0.76302911613229363</c:v>
                </c:pt>
                <c:pt idx="22">
                  <c:v>0.79921536347749855</c:v>
                </c:pt>
                <c:pt idx="23">
                  <c:v>0.76468868830834369</c:v>
                </c:pt>
                <c:pt idx="24">
                  <c:v>0.79278625971900252</c:v>
                </c:pt>
                <c:pt idx="25">
                  <c:v>0.72578091150566415</c:v>
                </c:pt>
                <c:pt idx="26">
                  <c:v>0.77522313273573529</c:v>
                </c:pt>
                <c:pt idx="27">
                  <c:v>0.74474050007351367</c:v>
                </c:pt>
                <c:pt idx="28">
                  <c:v>0.79069087247358427</c:v>
                </c:pt>
                <c:pt idx="29">
                  <c:v>0.70824615474320063</c:v>
                </c:pt>
                <c:pt idx="30">
                  <c:v>0.73534649967463239</c:v>
                </c:pt>
                <c:pt idx="31">
                  <c:v>0.70166846839009056</c:v>
                </c:pt>
                <c:pt idx="32">
                  <c:v>0.77899485998211349</c:v>
                </c:pt>
                <c:pt idx="33">
                  <c:v>0.67757984026944618</c:v>
                </c:pt>
                <c:pt idx="34">
                  <c:v>0.75032260490946945</c:v>
                </c:pt>
                <c:pt idx="35">
                  <c:v>0.71780727975104952</c:v>
                </c:pt>
                <c:pt idx="36">
                  <c:v>0.72152726280671464</c:v>
                </c:pt>
                <c:pt idx="37">
                  <c:v>0.66130287452885927</c:v>
                </c:pt>
                <c:pt idx="38">
                  <c:v>0.71901974494203913</c:v>
                </c:pt>
                <c:pt idx="39">
                  <c:v>0.67435136947258834</c:v>
                </c:pt>
                <c:pt idx="40">
                  <c:v>0.70135677436104638</c:v>
                </c:pt>
                <c:pt idx="41">
                  <c:v>0.63071856400043702</c:v>
                </c:pt>
                <c:pt idx="42">
                  <c:v>0.69883987041865514</c:v>
                </c:pt>
                <c:pt idx="43">
                  <c:v>0.65134962661335127</c:v>
                </c:pt>
                <c:pt idx="44">
                  <c:v>0.67092038869662651</c:v>
                </c:pt>
                <c:pt idx="45">
                  <c:v>0.60797000478227115</c:v>
                </c:pt>
                <c:pt idx="46">
                  <c:v>0.67637602103288075</c:v>
                </c:pt>
                <c:pt idx="47">
                  <c:v>0.60671579878993642</c:v>
                </c:pt>
                <c:pt idx="48">
                  <c:v>0.62857791408387542</c:v>
                </c:pt>
                <c:pt idx="49">
                  <c:v>0.57289763143779104</c:v>
                </c:pt>
                <c:pt idx="50">
                  <c:v>0.59376982985750071</c:v>
                </c:pt>
                <c:pt idx="51">
                  <c:v>0.55088619236940839</c:v>
                </c:pt>
                <c:pt idx="52">
                  <c:v>0.59264462412819607</c:v>
                </c:pt>
                <c:pt idx="53">
                  <c:v>0.56675398251182341</c:v>
                </c:pt>
                <c:pt idx="54">
                  <c:v>0.59629593813366033</c:v>
                </c:pt>
                <c:pt idx="55">
                  <c:v>0.55508885649108775</c:v>
                </c:pt>
                <c:pt idx="56">
                  <c:v>0.56268943130107796</c:v>
                </c:pt>
                <c:pt idx="57">
                  <c:v>0.50322245045060066</c:v>
                </c:pt>
                <c:pt idx="58">
                  <c:v>0.56364777134570432</c:v>
                </c:pt>
                <c:pt idx="59">
                  <c:v>0.54552562005901251</c:v>
                </c:pt>
                <c:pt idx="60">
                  <c:v>0.53870582552174429</c:v>
                </c:pt>
                <c:pt idx="61">
                  <c:v>0.51680666408309262</c:v>
                </c:pt>
                <c:pt idx="62">
                  <c:v>0.5608933875146237</c:v>
                </c:pt>
                <c:pt idx="63">
                  <c:v>0.52782307727221811</c:v>
                </c:pt>
              </c:numCache>
            </c:numRef>
          </c:val>
          <c:smooth val="0"/>
          <c:extLst>
            <c:ext xmlns:c16="http://schemas.microsoft.com/office/drawing/2014/chart" uri="{C3380CC4-5D6E-409C-BE32-E72D297353CC}">
              <c16:uniqueId val="{00000002-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2"/>
        <c:tickMarkSkip val="1"/>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0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Utsläpp av växthusgaser per sysselsatta</a:t>
            </a:r>
          </a:p>
          <a:p>
            <a:pPr>
              <a:defRPr/>
            </a:pPr>
            <a:r>
              <a:rPr lang="en-US" sz="960" b="0" i="0" u="none" strike="noStrike" baseline="0">
                <a:effectLst/>
              </a:rPr>
              <a:t>Greenhouse gas emissions by employees</a:t>
            </a:r>
            <a:endParaRPr lang="sv-SE"/>
          </a:p>
        </c:rich>
      </c:tx>
      <c:overlay val="0"/>
    </c:title>
    <c:autoTitleDeleted val="0"/>
    <c:plotArea>
      <c:layout/>
      <c:barChart>
        <c:barDir val="col"/>
        <c:grouping val="clustered"/>
        <c:varyColors val="0"/>
        <c:ser>
          <c:idx val="0"/>
          <c:order val="0"/>
          <c:tx>
            <c:strRef>
              <c:f>'5 Utsläpp per syss.'!$C$46</c:f>
              <c:strCache>
                <c:ptCount val="1"/>
                <c:pt idx="0">
                  <c:v>Jordbruk, skogsbruk och fiske</c:v>
                </c:pt>
              </c:strCache>
            </c:strRef>
          </c:tx>
          <c:spPr>
            <a:solidFill>
              <a:srgbClr val="1E00BE"/>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syss.'!$BA$46:$BM$46,'5 Utsläpp per syss.'!$BN$46:$BO$46)</c:f>
              <c:numCache>
                <c:formatCode>0.0</c:formatCode>
                <c:ptCount val="15"/>
                <c:pt idx="0">
                  <c:v>15.050853217457444</c:v>
                </c:pt>
                <c:pt idx="1">
                  <c:v>14.585055988086426</c:v>
                </c:pt>
                <c:pt idx="2">
                  <c:v>15.092501507463425</c:v>
                </c:pt>
                <c:pt idx="3">
                  <c:v>15.36165342614491</c:v>
                </c:pt>
                <c:pt idx="4">
                  <c:v>15.057368958579534</c:v>
                </c:pt>
                <c:pt idx="5">
                  <c:v>14.362671096924151</c:v>
                </c:pt>
                <c:pt idx="6">
                  <c:v>14.820829814184606</c:v>
                </c:pt>
                <c:pt idx="7">
                  <c:v>15.191483698577702</c:v>
                </c:pt>
                <c:pt idx="8">
                  <c:v>14.590782777649309</c:v>
                </c:pt>
                <c:pt idx="9">
                  <c:v>13.989618438117185</c:v>
                </c:pt>
                <c:pt idx="10">
                  <c:v>14.545959139104948</c:v>
                </c:pt>
                <c:pt idx="11">
                  <c:v>15.055157275278523</c:v>
                </c:pt>
                <c:pt idx="12">
                  <c:v>14.452812889162365</c:v>
                </c:pt>
                <c:pt idx="13">
                  <c:v>13.812277862333401</c:v>
                </c:pt>
                <c:pt idx="14">
                  <c:v>14.395742969091149</c:v>
                </c:pt>
              </c:numCache>
            </c:numRef>
          </c:val>
          <c:extLst>
            <c:ext xmlns:c16="http://schemas.microsoft.com/office/drawing/2014/chart" uri="{C3380CC4-5D6E-409C-BE32-E72D297353CC}">
              <c16:uniqueId val="{00000000-D71D-4D5F-BB6D-4E8922A6289D}"/>
            </c:ext>
          </c:extLst>
        </c:ser>
        <c:ser>
          <c:idx val="1"/>
          <c:order val="1"/>
          <c:tx>
            <c:strRef>
              <c:f>'5 Utsläpp per syss.'!$C$47</c:f>
              <c:strCache>
                <c:ptCount val="1"/>
                <c:pt idx="0">
                  <c:v>Utvinning av mineral</c:v>
                </c:pt>
              </c:strCache>
            </c:strRef>
          </c:tx>
          <c:spPr>
            <a:solidFill>
              <a:srgbClr val="8D90F5"/>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syss.'!$BA$47:$BM$47,'5 Utsläpp per syss.'!$BN$47:$BO$47)</c:f>
              <c:numCache>
                <c:formatCode>0.0</c:formatCode>
                <c:ptCount val="15"/>
                <c:pt idx="0">
                  <c:v>21.989453392671113</c:v>
                </c:pt>
                <c:pt idx="1">
                  <c:v>20.700477342968867</c:v>
                </c:pt>
                <c:pt idx="2">
                  <c:v>23.148371180189294</c:v>
                </c:pt>
                <c:pt idx="3">
                  <c:v>22.129738643958898</c:v>
                </c:pt>
                <c:pt idx="4">
                  <c:v>20.782462679478943</c:v>
                </c:pt>
                <c:pt idx="5">
                  <c:v>20.38527975390161</c:v>
                </c:pt>
                <c:pt idx="6">
                  <c:v>20.793545383326343</c:v>
                </c:pt>
                <c:pt idx="7">
                  <c:v>21.625389231774609</c:v>
                </c:pt>
                <c:pt idx="8">
                  <c:v>18.546687876836728</c:v>
                </c:pt>
                <c:pt idx="9">
                  <c:v>17.3131676210843</c:v>
                </c:pt>
                <c:pt idx="10">
                  <c:v>19.463879474044379</c:v>
                </c:pt>
                <c:pt idx="11">
                  <c:v>20.453257415926892</c:v>
                </c:pt>
                <c:pt idx="12">
                  <c:v>17.131870896415275</c:v>
                </c:pt>
                <c:pt idx="13">
                  <c:v>17.479516767882192</c:v>
                </c:pt>
                <c:pt idx="14">
                  <c:v>21.473520285650661</c:v>
                </c:pt>
              </c:numCache>
            </c:numRef>
          </c:val>
          <c:extLst>
            <c:ext xmlns:c16="http://schemas.microsoft.com/office/drawing/2014/chart" uri="{C3380CC4-5D6E-409C-BE32-E72D297353CC}">
              <c16:uniqueId val="{00000002-D71D-4D5F-BB6D-4E8922A6289D}"/>
            </c:ext>
          </c:extLst>
        </c:ser>
        <c:ser>
          <c:idx val="2"/>
          <c:order val="2"/>
          <c:tx>
            <c:strRef>
              <c:f>'5 Utsläpp per syss.'!$C$48</c:f>
              <c:strCache>
                <c:ptCount val="1"/>
                <c:pt idx="0">
                  <c:v>Tillverkningsindustri</c:v>
                </c:pt>
              </c:strCache>
            </c:strRef>
          </c:tx>
          <c:spPr>
            <a:solidFill>
              <a:srgbClr val="329B46"/>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syss.'!$BA$48:$BM$48,'5 Utsläpp per syss.'!$BN$48:$BO$48)</c:f>
              <c:numCache>
                <c:formatCode>0.0</c:formatCode>
                <c:ptCount val="15"/>
                <c:pt idx="0">
                  <c:v>5.7862723696143084</c:v>
                </c:pt>
                <c:pt idx="1">
                  <c:v>5.0967410378845948</c:v>
                </c:pt>
                <c:pt idx="2">
                  <c:v>5.9000941097863544</c:v>
                </c:pt>
                <c:pt idx="3">
                  <c:v>6.4567181607039839</c:v>
                </c:pt>
                <c:pt idx="4">
                  <c:v>6.6897951923440004</c:v>
                </c:pt>
                <c:pt idx="5">
                  <c:v>5.920207423077847</c:v>
                </c:pt>
                <c:pt idx="6">
                  <c:v>6.7159160365109924</c:v>
                </c:pt>
                <c:pt idx="7">
                  <c:v>6.6721215401208038</c:v>
                </c:pt>
                <c:pt idx="8">
                  <c:v>5.4771684264870375</c:v>
                </c:pt>
                <c:pt idx="9">
                  <c:v>5.8599285422915592</c:v>
                </c:pt>
                <c:pt idx="10">
                  <c:v>6.3561681457097094</c:v>
                </c:pt>
                <c:pt idx="11">
                  <c:v>6.2206088499433978</c:v>
                </c:pt>
                <c:pt idx="12">
                  <c:v>6.0966170027482072</c:v>
                </c:pt>
                <c:pt idx="13">
                  <c:v>5.6847820151181248</c:v>
                </c:pt>
                <c:pt idx="14">
                  <c:v>6.1796978457376772</c:v>
                </c:pt>
              </c:numCache>
            </c:numRef>
          </c:val>
          <c:extLst>
            <c:ext xmlns:c16="http://schemas.microsoft.com/office/drawing/2014/chart" uri="{C3380CC4-5D6E-409C-BE32-E72D297353CC}">
              <c16:uniqueId val="{00000003-D71D-4D5F-BB6D-4E8922A6289D}"/>
            </c:ext>
          </c:extLst>
        </c:ser>
        <c:ser>
          <c:idx val="3"/>
          <c:order val="3"/>
          <c:tx>
            <c:strRef>
              <c:f>'5 Utsläpp per syss.'!$C$49</c:f>
              <c:strCache>
                <c:ptCount val="1"/>
                <c:pt idx="0">
                  <c:v>El, gas och värmeverk samt vatten, avlopp och avfall</c:v>
                </c:pt>
              </c:strCache>
            </c:strRef>
          </c:tx>
          <c:spPr>
            <a:solidFill>
              <a:srgbClr val="70DC69"/>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syss.'!$BA$49:$BM$49,'5 Utsläpp per syss.'!$BN$49:$BO$49)</c:f>
              <c:numCache>
                <c:formatCode>0.0</c:formatCode>
                <c:ptCount val="15"/>
                <c:pt idx="0">
                  <c:v>25.760319272372222</c:v>
                </c:pt>
                <c:pt idx="1">
                  <c:v>22.058310469584875</c:v>
                </c:pt>
                <c:pt idx="2">
                  <c:v>31.419428733630745</c:v>
                </c:pt>
                <c:pt idx="3">
                  <c:v>37.921131519084724</c:v>
                </c:pt>
                <c:pt idx="4">
                  <c:v>28.085522978241539</c:v>
                </c:pt>
                <c:pt idx="5">
                  <c:v>22.422672573129919</c:v>
                </c:pt>
                <c:pt idx="6">
                  <c:v>36.625593028702717</c:v>
                </c:pt>
                <c:pt idx="7">
                  <c:v>33.103235858153809</c:v>
                </c:pt>
                <c:pt idx="8">
                  <c:v>26.813239567568907</c:v>
                </c:pt>
                <c:pt idx="9">
                  <c:v>20.738220261746733</c:v>
                </c:pt>
                <c:pt idx="10">
                  <c:v>33.460856470876166</c:v>
                </c:pt>
                <c:pt idx="11">
                  <c:v>30.921150635185075</c:v>
                </c:pt>
                <c:pt idx="12">
                  <c:v>23.757807123395622</c:v>
                </c:pt>
                <c:pt idx="13">
                  <c:v>19.404140975572769</c:v>
                </c:pt>
                <c:pt idx="14">
                  <c:v>29.164384171874129</c:v>
                </c:pt>
              </c:numCache>
            </c:numRef>
          </c:val>
          <c:extLst>
            <c:ext xmlns:c16="http://schemas.microsoft.com/office/drawing/2014/chart" uri="{C3380CC4-5D6E-409C-BE32-E72D297353CC}">
              <c16:uniqueId val="{00000004-D71D-4D5F-BB6D-4E8922A6289D}"/>
            </c:ext>
          </c:extLst>
        </c:ser>
        <c:ser>
          <c:idx val="4"/>
          <c:order val="4"/>
          <c:tx>
            <c:strRef>
              <c:f>'5 Utsläpp per syss.'!$C$50</c:f>
              <c:strCache>
                <c:ptCount val="1"/>
                <c:pt idx="0">
                  <c:v>Byggverksamhet</c:v>
                </c:pt>
              </c:strCache>
            </c:strRef>
          </c:tx>
          <c:spPr>
            <a:solidFill>
              <a:srgbClr val="91289B"/>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syss.'!$BA$50:$BM$50,'5 Utsläpp per syss.'!$BN$50:$BO$50)</c:f>
              <c:numCache>
                <c:formatCode>0.0</c:formatCode>
                <c:ptCount val="15"/>
                <c:pt idx="0">
                  <c:v>1.2443846650316752</c:v>
                </c:pt>
                <c:pt idx="1">
                  <c:v>1.3019855168679944</c:v>
                </c:pt>
                <c:pt idx="2">
                  <c:v>1.3255558611967284</c:v>
                </c:pt>
                <c:pt idx="3">
                  <c:v>1.2492315303471009</c:v>
                </c:pt>
                <c:pt idx="4">
                  <c:v>1.3929452966117051</c:v>
                </c:pt>
                <c:pt idx="5">
                  <c:v>1.3315641523551611</c:v>
                </c:pt>
                <c:pt idx="6">
                  <c:v>1.2721217406267502</c:v>
                </c:pt>
                <c:pt idx="7">
                  <c:v>1.1665489930637649</c:v>
                </c:pt>
                <c:pt idx="8">
                  <c:v>1.1433846417268856</c:v>
                </c:pt>
                <c:pt idx="9">
                  <c:v>1.1235984409842137</c:v>
                </c:pt>
                <c:pt idx="10">
                  <c:v>1.139471112501111</c:v>
                </c:pt>
                <c:pt idx="11">
                  <c:v>1.0938020632014751</c:v>
                </c:pt>
                <c:pt idx="12">
                  <c:v>1.125176790903796</c:v>
                </c:pt>
                <c:pt idx="13">
                  <c:v>1.1016663457871256</c:v>
                </c:pt>
                <c:pt idx="14">
                  <c:v>1.1337162087453114</c:v>
                </c:pt>
              </c:numCache>
            </c:numRef>
          </c:val>
          <c:extLst>
            <c:ext xmlns:c16="http://schemas.microsoft.com/office/drawing/2014/chart" uri="{C3380CC4-5D6E-409C-BE32-E72D297353CC}">
              <c16:uniqueId val="{00000005-D71D-4D5F-BB6D-4E8922A6289D}"/>
            </c:ext>
          </c:extLst>
        </c:ser>
        <c:ser>
          <c:idx val="5"/>
          <c:order val="5"/>
          <c:tx>
            <c:strRef>
              <c:f>'5 Utsläpp per syss.'!$C$51</c:f>
              <c:strCache>
                <c:ptCount val="1"/>
                <c:pt idx="0">
                  <c:v>Transportbranschen</c:v>
                </c:pt>
              </c:strCache>
            </c:strRef>
          </c:tx>
          <c:spPr>
            <a:solidFill>
              <a:srgbClr val="F0C3E6"/>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syss.'!$BA$51:$BM$51,'5 Utsläpp per syss.'!$BN$51:$BO$51)</c:f>
              <c:numCache>
                <c:formatCode>0.0</c:formatCode>
                <c:ptCount val="15"/>
                <c:pt idx="0">
                  <c:v>5.5673530903153852</c:v>
                </c:pt>
                <c:pt idx="1">
                  <c:v>6.2490982153025154</c:v>
                </c:pt>
                <c:pt idx="2">
                  <c:v>6.1334471938024793</c:v>
                </c:pt>
                <c:pt idx="3">
                  <c:v>6.2029099130310144</c:v>
                </c:pt>
                <c:pt idx="4">
                  <c:v>6.8044309111822079</c:v>
                </c:pt>
                <c:pt idx="5">
                  <c:v>6.7120741458507736</c:v>
                </c:pt>
                <c:pt idx="6">
                  <c:v>7.0461899456418564</c:v>
                </c:pt>
                <c:pt idx="7">
                  <c:v>6.6692027613116966</c:v>
                </c:pt>
                <c:pt idx="8">
                  <c:v>7.0542176773368599</c:v>
                </c:pt>
                <c:pt idx="9">
                  <c:v>7.3813959996616676</c:v>
                </c:pt>
                <c:pt idx="10">
                  <c:v>8.094100617279949</c:v>
                </c:pt>
                <c:pt idx="11">
                  <c:v>6.9210457415266999</c:v>
                </c:pt>
                <c:pt idx="12">
                  <c:v>6.8845539386343395</c:v>
                </c:pt>
                <c:pt idx="13">
                  <c:v>7.1379915685525779</c:v>
                </c:pt>
                <c:pt idx="14">
                  <c:v>7.3888077055404722</c:v>
                </c:pt>
              </c:numCache>
            </c:numRef>
          </c:val>
          <c:extLst>
            <c:ext xmlns:c16="http://schemas.microsoft.com/office/drawing/2014/chart" uri="{C3380CC4-5D6E-409C-BE32-E72D297353CC}">
              <c16:uniqueId val="{00000006-D71D-4D5F-BB6D-4E8922A6289D}"/>
            </c:ext>
          </c:extLst>
        </c:ser>
        <c:ser>
          <c:idx val="6"/>
          <c:order val="6"/>
          <c:tx>
            <c:strRef>
              <c:f>'5 Utsläpp per syss.'!$C$52</c:f>
              <c:strCache>
                <c:ptCount val="1"/>
                <c:pt idx="0">
                  <c:v>Övriga tjänster</c:v>
                </c:pt>
              </c:strCache>
            </c:strRef>
          </c:tx>
          <c:spPr>
            <a:solidFill>
              <a:srgbClr val="FFB309"/>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syss.'!$BA$52:$BM$52,'5 Utsläpp per syss.'!$BN$52:$BO$52)</c:f>
              <c:numCache>
                <c:formatCode>0.0</c:formatCode>
                <c:ptCount val="15"/>
                <c:pt idx="0">
                  <c:v>0.3527419952873419</c:v>
                </c:pt>
                <c:pt idx="1">
                  <c:v>0.37000628837258909</c:v>
                </c:pt>
                <c:pt idx="2">
                  <c:v>0.36754884380290997</c:v>
                </c:pt>
                <c:pt idx="3">
                  <c:v>0.33981168816249541</c:v>
                </c:pt>
                <c:pt idx="4">
                  <c:v>0.36502905353444648</c:v>
                </c:pt>
                <c:pt idx="5">
                  <c:v>0.35173151218511362</c:v>
                </c:pt>
                <c:pt idx="6">
                  <c:v>0.33590362288710662</c:v>
                </c:pt>
                <c:pt idx="7">
                  <c:v>0.31795476577577703</c:v>
                </c:pt>
                <c:pt idx="8">
                  <c:v>0.31064052285942823</c:v>
                </c:pt>
                <c:pt idx="9">
                  <c:v>0.30385987275891546</c:v>
                </c:pt>
                <c:pt idx="10">
                  <c:v>0.30981349571735223</c:v>
                </c:pt>
                <c:pt idx="11">
                  <c:v>0.30240664984809718</c:v>
                </c:pt>
                <c:pt idx="12">
                  <c:v>0.30423935128213148</c:v>
                </c:pt>
                <c:pt idx="13">
                  <c:v>0.29354842321323227</c:v>
                </c:pt>
                <c:pt idx="14">
                  <c:v>0.30001355402056906</c:v>
                </c:pt>
              </c:numCache>
            </c:numRef>
          </c:val>
          <c:extLst>
            <c:ext xmlns:c16="http://schemas.microsoft.com/office/drawing/2014/chart" uri="{C3380CC4-5D6E-409C-BE32-E72D297353CC}">
              <c16:uniqueId val="{00000007-D71D-4D5F-BB6D-4E8922A6289D}"/>
            </c:ext>
          </c:extLst>
        </c:ser>
        <c:ser>
          <c:idx val="7"/>
          <c:order val="7"/>
          <c:tx>
            <c:strRef>
              <c:f>'5 Utsläpp per syss.'!$C$53</c:f>
              <c:strCache>
                <c:ptCount val="1"/>
                <c:pt idx="0">
                  <c:v>Offentlig sektor</c:v>
                </c:pt>
              </c:strCache>
            </c:strRef>
          </c:tx>
          <c:spPr>
            <a:solidFill>
              <a:srgbClr val="FFDC82"/>
            </a:solidFill>
            <a:ln w="6350">
              <a:solidFill>
                <a:srgbClr val="1E00BE"/>
              </a:solidFill>
            </a:ln>
            <a:effectLst/>
          </c:spPr>
          <c:invertIfNegative val="0"/>
          <c:cat>
            <c:strRef>
              <c:f>('5 Utsläpp per syss.'!$BA$45:$BM$45,'5 Utsläpp per syss.'!$BN$45:$BO$45)</c:f>
              <c:strCache>
                <c:ptCount val="15"/>
                <c:pt idx="0">
                  <c:v>2020K2</c:v>
                </c:pt>
                <c:pt idx="1">
                  <c:v>2020K3</c:v>
                </c:pt>
                <c:pt idx="2">
                  <c:v>2020K4</c:v>
                </c:pt>
                <c:pt idx="3">
                  <c:v>2021K1</c:v>
                </c:pt>
                <c:pt idx="4">
                  <c:v>2021K2</c:v>
                </c:pt>
                <c:pt idx="5">
                  <c:v>2021K3</c:v>
                </c:pt>
                <c:pt idx="6">
                  <c:v>2021K4</c:v>
                </c:pt>
                <c:pt idx="7">
                  <c:v>2022K1</c:v>
                </c:pt>
                <c:pt idx="8">
                  <c:v>2022K2</c:v>
                </c:pt>
                <c:pt idx="9">
                  <c:v>2022K3</c:v>
                </c:pt>
                <c:pt idx="10">
                  <c:v>2022K4</c:v>
                </c:pt>
                <c:pt idx="11">
                  <c:v>2023K1</c:v>
                </c:pt>
                <c:pt idx="12">
                  <c:v>2023K2</c:v>
                </c:pt>
                <c:pt idx="13">
                  <c:v>2023K3</c:v>
                </c:pt>
                <c:pt idx="14">
                  <c:v>2023K4</c:v>
                </c:pt>
              </c:strCache>
            </c:strRef>
          </c:cat>
          <c:val>
            <c:numRef>
              <c:f>('5 Utsläpp per syss.'!$BA$53:$BM$53,'5 Utsläpp per syss.'!$BN$53:$BO$53)</c:f>
              <c:numCache>
                <c:formatCode>0.0</c:formatCode>
                <c:ptCount val="15"/>
                <c:pt idx="0">
                  <c:v>6.274869599143143E-2</c:v>
                </c:pt>
                <c:pt idx="1">
                  <c:v>6.454244373787664E-2</c:v>
                </c:pt>
                <c:pt idx="2">
                  <c:v>6.8656139145930856E-2</c:v>
                </c:pt>
                <c:pt idx="3">
                  <c:v>6.7992839096328944E-2</c:v>
                </c:pt>
                <c:pt idx="4">
                  <c:v>6.4387067127076897E-2</c:v>
                </c:pt>
                <c:pt idx="5">
                  <c:v>6.3307654178792611E-2</c:v>
                </c:pt>
                <c:pt idx="6">
                  <c:v>6.6554804281660634E-2</c:v>
                </c:pt>
                <c:pt idx="7">
                  <c:v>6.5553423447452602E-2</c:v>
                </c:pt>
                <c:pt idx="8">
                  <c:v>5.7312900930552281E-2</c:v>
                </c:pt>
                <c:pt idx="9">
                  <c:v>5.6271722581157708E-2</c:v>
                </c:pt>
                <c:pt idx="10">
                  <c:v>6.2173695894813988E-2</c:v>
                </c:pt>
                <c:pt idx="11">
                  <c:v>6.4167823110640634E-2</c:v>
                </c:pt>
                <c:pt idx="12">
                  <c:v>5.6729466626649905E-2</c:v>
                </c:pt>
                <c:pt idx="13">
                  <c:v>5.4801166391653618E-2</c:v>
                </c:pt>
                <c:pt idx="14">
                  <c:v>6.0557881272829808E-2</c:v>
                </c:pt>
              </c:numCache>
            </c:numRef>
          </c:val>
          <c:extLst>
            <c:ext xmlns:c16="http://schemas.microsoft.com/office/drawing/2014/chart" uri="{C3380CC4-5D6E-409C-BE32-E72D297353CC}">
              <c16:uniqueId val="{00000008-D71D-4D5F-BB6D-4E8922A6289D}"/>
            </c:ext>
          </c:extLst>
        </c:ser>
        <c:dLbls>
          <c:showLegendKey val="0"/>
          <c:showVal val="0"/>
          <c:showCatName val="0"/>
          <c:showSerName val="0"/>
          <c:showPercent val="0"/>
          <c:showBubbleSize val="0"/>
        </c:dLbls>
        <c:gapWidth val="150"/>
        <c:overlap val="-20"/>
        <c:axId val="533070608"/>
        <c:axId val="533070936"/>
      </c:barChart>
      <c:catAx>
        <c:axId val="533070608"/>
        <c:scaling>
          <c:orientation val="minMax"/>
        </c:scaling>
        <c:delete val="0"/>
        <c:axPos val="b"/>
        <c:numFmt formatCode="General" sourceLinked="1"/>
        <c:majorTickMark val="out"/>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Arial" panose="020B0604020202020204" pitchFamily="34" charset="0"/>
              </a:defRPr>
            </a:pPr>
            <a:r>
              <a:rPr lang="sv-SE" b="1"/>
              <a:t>Utsläpp av växthusgaser per förädlingsvärde (fasta priser)</a:t>
            </a:r>
          </a:p>
          <a:p>
            <a:pPr>
              <a:defRPr/>
            </a:pPr>
            <a:r>
              <a:rPr lang="sv-SE" sz="960" b="0" i="0" u="none" strike="noStrike" baseline="0">
                <a:effectLst/>
              </a:rPr>
              <a:t>Emissions of greenhouse gases by value added</a:t>
            </a: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Arial" panose="020B0604020202020204" pitchFamily="34" charset="0"/>
            </a:defRPr>
          </a:pPr>
          <a:endParaRPr lang="sv-SE"/>
        </a:p>
      </c:txPr>
    </c:title>
    <c:autoTitleDeleted val="0"/>
    <c:plotArea>
      <c:layout/>
      <c:barChart>
        <c:barDir val="col"/>
        <c:grouping val="clustered"/>
        <c:varyColors val="0"/>
        <c:ser>
          <c:idx val="0"/>
          <c:order val="0"/>
          <c:tx>
            <c:strRef>
              <c:f>'4 Utsläpp per FV'!$C$46</c:f>
              <c:strCache>
                <c:ptCount val="1"/>
                <c:pt idx="0">
                  <c:v>Jordbruk, skogsbruk och fiske</c:v>
                </c:pt>
              </c:strCache>
            </c:strRef>
          </c:tx>
          <c:spPr>
            <a:solidFill>
              <a:srgbClr val="1E00BE"/>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FV'!$BA$46:$BM$46,'4 Utsläpp per FV'!$BN$46:$BO$46)</c15:sqref>
                  </c15:fullRef>
                </c:ext>
              </c:extLst>
              <c:f>('4 Utsläpp per FV'!$BB$46:$BM$46,'4 Utsläpp per FV'!$BN$46:$BO$46)</c:f>
              <c:numCache>
                <c:formatCode>0.0</c:formatCode>
                <c:ptCount val="14"/>
                <c:pt idx="0">
                  <c:v>96.410257939101854</c:v>
                </c:pt>
                <c:pt idx="1">
                  <c:v>119.97396498194151</c:v>
                </c:pt>
                <c:pt idx="2">
                  <c:v>89.30878206753269</c:v>
                </c:pt>
                <c:pt idx="3">
                  <c:v>85.602118256509883</c:v>
                </c:pt>
                <c:pt idx="4">
                  <c:v>92.191096904119576</c:v>
                </c:pt>
                <c:pt idx="5">
                  <c:v>121.61847477251669</c:v>
                </c:pt>
                <c:pt idx="6">
                  <c:v>84.319235329830093</c:v>
                </c:pt>
                <c:pt idx="7">
                  <c:v>81.97403905886982</c:v>
                </c:pt>
                <c:pt idx="8">
                  <c:v>91.348112612349439</c:v>
                </c:pt>
                <c:pt idx="9">
                  <c:v>118.66955603623983</c:v>
                </c:pt>
                <c:pt idx="10">
                  <c:v>79.887210909687298</c:v>
                </c:pt>
                <c:pt idx="11">
                  <c:v>77.466674951764887</c:v>
                </c:pt>
                <c:pt idx="12">
                  <c:v>100.74121153789713</c:v>
                </c:pt>
                <c:pt idx="13">
                  <c:v>125.40999813267442</c:v>
                </c:pt>
              </c:numCache>
            </c:numRef>
          </c:val>
          <c:extLst>
            <c:ext xmlns:c16="http://schemas.microsoft.com/office/drawing/2014/chart" uri="{C3380CC4-5D6E-409C-BE32-E72D297353CC}">
              <c16:uniqueId val="{00000000-D71D-4D5F-BB6D-4E8922A6289D}"/>
            </c:ext>
          </c:extLst>
        </c:ser>
        <c:ser>
          <c:idx val="1"/>
          <c:order val="1"/>
          <c:tx>
            <c:strRef>
              <c:f>'4 Utsläpp per FV'!$C$47</c:f>
              <c:strCache>
                <c:ptCount val="1"/>
                <c:pt idx="0">
                  <c:v>Utvinning av mineral</c:v>
                </c:pt>
              </c:strCache>
            </c:strRef>
          </c:tx>
          <c:spPr>
            <a:solidFill>
              <a:srgbClr val="8D90F5"/>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FV'!$BA$47:$BM$47,'4 Utsläpp per FV'!$BN$47:$BO$47)</c15:sqref>
                  </c15:fullRef>
                </c:ext>
              </c:extLst>
              <c:f>('4 Utsläpp per FV'!$BB$47:$BM$47,'4 Utsläpp per FV'!$BN$47:$BO$47)</c:f>
              <c:numCache>
                <c:formatCode>0.0</c:formatCode>
                <c:ptCount val="14"/>
                <c:pt idx="0">
                  <c:v>20.470665158640731</c:v>
                </c:pt>
                <c:pt idx="1">
                  <c:v>21.817295761983438</c:v>
                </c:pt>
                <c:pt idx="2">
                  <c:v>12.705097395773855</c:v>
                </c:pt>
                <c:pt idx="3">
                  <c:v>18.167404544555858</c:v>
                </c:pt>
                <c:pt idx="4">
                  <c:v>20.710734147650399</c:v>
                </c:pt>
                <c:pt idx="5">
                  <c:v>19.225895446887801</c:v>
                </c:pt>
                <c:pt idx="6">
                  <c:v>12.762032525115773</c:v>
                </c:pt>
                <c:pt idx="7">
                  <c:v>16.872093205420249</c:v>
                </c:pt>
                <c:pt idx="8">
                  <c:v>18.489003361157938</c:v>
                </c:pt>
                <c:pt idx="9">
                  <c:v>21.723079770138817</c:v>
                </c:pt>
                <c:pt idx="10">
                  <c:v>13.579254311205814</c:v>
                </c:pt>
                <c:pt idx="11">
                  <c:v>20.146363859024934</c:v>
                </c:pt>
                <c:pt idx="12">
                  <c:v>19.996637346097039</c:v>
                </c:pt>
                <c:pt idx="13">
                  <c:v>22.750556224677361</c:v>
                </c:pt>
              </c:numCache>
            </c:numRef>
          </c:val>
          <c:extLst>
            <c:ext xmlns:c16="http://schemas.microsoft.com/office/drawing/2014/chart" uri="{C3380CC4-5D6E-409C-BE32-E72D297353CC}">
              <c16:uniqueId val="{00000002-D71D-4D5F-BB6D-4E8922A6289D}"/>
            </c:ext>
          </c:extLst>
        </c:ser>
        <c:ser>
          <c:idx val="2"/>
          <c:order val="2"/>
          <c:tx>
            <c:strRef>
              <c:f>'4 Utsläpp per FV'!$C$48</c:f>
              <c:strCache>
                <c:ptCount val="1"/>
                <c:pt idx="0">
                  <c:v>Tillverkningsindustri</c:v>
                </c:pt>
              </c:strCache>
            </c:strRef>
          </c:tx>
          <c:spPr>
            <a:solidFill>
              <a:srgbClr val="329B46"/>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FV'!$BA$48:$BM$48,'4 Utsläpp per FV'!$BN$48:$BO$48)</c15:sqref>
                  </c15:fullRef>
                </c:ext>
              </c:extLst>
              <c:f>('4 Utsläpp per FV'!$BB$48:$BM$48,'4 Utsläpp per FV'!$BN$48:$BO$48)</c:f>
              <c:numCache>
                <c:formatCode>0.0</c:formatCode>
                <c:ptCount val="14"/>
                <c:pt idx="0">
                  <c:v>17.713407598486377</c:v>
                </c:pt>
                <c:pt idx="1">
                  <c:v>17.381399853870935</c:v>
                </c:pt>
                <c:pt idx="2">
                  <c:v>17.239595062377855</c:v>
                </c:pt>
                <c:pt idx="3">
                  <c:v>19.41089386023738</c:v>
                </c:pt>
                <c:pt idx="4">
                  <c:v>18.41758533653384</c:v>
                </c:pt>
                <c:pt idx="5">
                  <c:v>17.715258079494586</c:v>
                </c:pt>
                <c:pt idx="6">
                  <c:v>18.02959843285841</c:v>
                </c:pt>
                <c:pt idx="7">
                  <c:v>16.034220484528959</c:v>
                </c:pt>
                <c:pt idx="8">
                  <c:v>17.834684567180208</c:v>
                </c:pt>
                <c:pt idx="9">
                  <c:v>17.135942522769071</c:v>
                </c:pt>
                <c:pt idx="10">
                  <c:v>17.464631323716628</c:v>
                </c:pt>
                <c:pt idx="11">
                  <c:v>19.254704343773913</c:v>
                </c:pt>
                <c:pt idx="12">
                  <c:v>19.054232224279321</c:v>
                </c:pt>
                <c:pt idx="13">
                  <c:v>18.084583124693324</c:v>
                </c:pt>
              </c:numCache>
            </c:numRef>
          </c:val>
          <c:extLst>
            <c:ext xmlns:c16="http://schemas.microsoft.com/office/drawing/2014/chart" uri="{C3380CC4-5D6E-409C-BE32-E72D297353CC}">
              <c16:uniqueId val="{00000003-D71D-4D5F-BB6D-4E8922A6289D}"/>
            </c:ext>
          </c:extLst>
        </c:ser>
        <c:ser>
          <c:idx val="3"/>
          <c:order val="3"/>
          <c:tx>
            <c:strRef>
              <c:f>'4 Utsläpp per FV'!$C$49</c:f>
              <c:strCache>
                <c:ptCount val="1"/>
                <c:pt idx="0">
                  <c:v>El, gas och värmeverk samt vatten, avlopp och avfall</c:v>
                </c:pt>
              </c:strCache>
            </c:strRef>
          </c:tx>
          <c:spPr>
            <a:solidFill>
              <a:srgbClr val="70DC69"/>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FV'!$BA$49:$BM$49,'4 Utsläpp per FV'!$BN$49:$BO$49)</c15:sqref>
                  </c15:fullRef>
                </c:ext>
              </c:extLst>
              <c:f>('4 Utsläpp per FV'!$BB$49:$BM$49,'4 Utsläpp per FV'!$BN$49:$BO$49)</c:f>
              <c:numCache>
                <c:formatCode>0.0</c:formatCode>
                <c:ptCount val="14"/>
                <c:pt idx="0">
                  <c:v>23.159046318116527</c:v>
                </c:pt>
                <c:pt idx="1">
                  <c:v>26.438951322935456</c:v>
                </c:pt>
                <c:pt idx="2">
                  <c:v>30.749027599060746</c:v>
                </c:pt>
                <c:pt idx="3">
                  <c:v>30.290796523425637</c:v>
                </c:pt>
                <c:pt idx="4">
                  <c:v>29.778112447852315</c:v>
                </c:pt>
                <c:pt idx="5">
                  <c:v>36.114834838206512</c:v>
                </c:pt>
                <c:pt idx="6">
                  <c:v>27.628883479973027</c:v>
                </c:pt>
                <c:pt idx="7">
                  <c:v>28.317141538344867</c:v>
                </c:pt>
                <c:pt idx="8">
                  <c:v>27.030841054222311</c:v>
                </c:pt>
                <c:pt idx="9">
                  <c:v>35.860523144638208</c:v>
                </c:pt>
                <c:pt idx="10">
                  <c:v>26.400642595421733</c:v>
                </c:pt>
                <c:pt idx="11">
                  <c:v>27.147505361758462</c:v>
                </c:pt>
                <c:pt idx="12">
                  <c:v>28.345021222089883</c:v>
                </c:pt>
                <c:pt idx="13">
                  <c:v>31.023845110564469</c:v>
                </c:pt>
              </c:numCache>
            </c:numRef>
          </c:val>
          <c:extLst>
            <c:ext xmlns:c16="http://schemas.microsoft.com/office/drawing/2014/chart" uri="{C3380CC4-5D6E-409C-BE32-E72D297353CC}">
              <c16:uniqueId val="{00000004-D71D-4D5F-BB6D-4E8922A6289D}"/>
            </c:ext>
          </c:extLst>
        </c:ser>
        <c:ser>
          <c:idx val="4"/>
          <c:order val="4"/>
          <c:tx>
            <c:strRef>
              <c:f>'4 Utsläpp per FV'!$C$50</c:f>
              <c:strCache>
                <c:ptCount val="1"/>
                <c:pt idx="0">
                  <c:v>Byggverksamhet</c:v>
                </c:pt>
              </c:strCache>
            </c:strRef>
          </c:tx>
          <c:spPr>
            <a:solidFill>
              <a:srgbClr val="91289B"/>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FV'!$BA$50:$BM$50,'4 Utsläpp per FV'!$BN$50:$BO$50)</c15:sqref>
                  </c15:fullRef>
                </c:ext>
              </c:extLst>
              <c:f>('4 Utsläpp per FV'!$BB$50:$BM$50,'4 Utsläpp per FV'!$BN$50:$BO$50)</c:f>
              <c:numCache>
                <c:formatCode>0.0</c:formatCode>
                <c:ptCount val="14"/>
                <c:pt idx="0">
                  <c:v>6.4227210796699001</c:v>
                </c:pt>
                <c:pt idx="1">
                  <c:v>5.9485319090621465</c:v>
                </c:pt>
                <c:pt idx="2">
                  <c:v>5.6721133683668157</c:v>
                </c:pt>
                <c:pt idx="3">
                  <c:v>5.2681237000167194</c:v>
                </c:pt>
                <c:pt idx="4">
                  <c:v>7.0016283171332452</c:v>
                </c:pt>
                <c:pt idx="5">
                  <c:v>5.799073483360238</c:v>
                </c:pt>
                <c:pt idx="6">
                  <c:v>5.3048200042402511</c:v>
                </c:pt>
                <c:pt idx="7">
                  <c:v>4.3630627319348561</c:v>
                </c:pt>
                <c:pt idx="8">
                  <c:v>5.9583198490785039</c:v>
                </c:pt>
                <c:pt idx="9">
                  <c:v>5.290406279843487</c:v>
                </c:pt>
                <c:pt idx="10">
                  <c:v>5.0052149813064446</c:v>
                </c:pt>
                <c:pt idx="11">
                  <c:v>4.2051857925765939</c:v>
                </c:pt>
                <c:pt idx="12">
                  <c:v>5.4597686668168608</c:v>
                </c:pt>
                <c:pt idx="13">
                  <c:v>4.7440720179971168</c:v>
                </c:pt>
              </c:numCache>
            </c:numRef>
          </c:val>
          <c:extLst>
            <c:ext xmlns:c16="http://schemas.microsoft.com/office/drawing/2014/chart" uri="{C3380CC4-5D6E-409C-BE32-E72D297353CC}">
              <c16:uniqueId val="{00000005-D71D-4D5F-BB6D-4E8922A6289D}"/>
            </c:ext>
          </c:extLst>
        </c:ser>
        <c:ser>
          <c:idx val="5"/>
          <c:order val="5"/>
          <c:tx>
            <c:strRef>
              <c:f>'4 Utsläpp per FV'!$C$51</c:f>
              <c:strCache>
                <c:ptCount val="1"/>
                <c:pt idx="0">
                  <c:v>Transportbranschen</c:v>
                </c:pt>
              </c:strCache>
            </c:strRef>
          </c:tx>
          <c:spPr>
            <a:solidFill>
              <a:srgbClr val="F0C3E6"/>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FV'!$BA$51:$BM$51,'4 Utsläpp per FV'!$BN$51:$BO$51)</c15:sqref>
                  </c15:fullRef>
                </c:ext>
              </c:extLst>
              <c:f>('4 Utsläpp per FV'!$BB$51:$BM$51,'4 Utsläpp per FV'!$BN$51:$BO$51)</c:f>
              <c:numCache>
                <c:formatCode>0.0</c:formatCode>
                <c:ptCount val="14"/>
                <c:pt idx="0">
                  <c:v>36.458514491925165</c:v>
                </c:pt>
                <c:pt idx="1">
                  <c:v>32.559331067128248</c:v>
                </c:pt>
                <c:pt idx="2">
                  <c:v>38.058543295906645</c:v>
                </c:pt>
                <c:pt idx="3">
                  <c:v>36.727423428817211</c:v>
                </c:pt>
                <c:pt idx="4">
                  <c:v>38.194510168806701</c:v>
                </c:pt>
                <c:pt idx="5">
                  <c:v>34.669220584560698</c:v>
                </c:pt>
                <c:pt idx="6">
                  <c:v>36.979984402159182</c:v>
                </c:pt>
                <c:pt idx="7">
                  <c:v>35.346767864479787</c:v>
                </c:pt>
                <c:pt idx="8">
                  <c:v>40.941759437795184</c:v>
                </c:pt>
                <c:pt idx="9">
                  <c:v>41.099293023617506</c:v>
                </c:pt>
                <c:pt idx="10">
                  <c:v>36.049810246228681</c:v>
                </c:pt>
                <c:pt idx="11">
                  <c:v>37.135112049129049</c:v>
                </c:pt>
                <c:pt idx="12">
                  <c:v>40.317197581563441</c:v>
                </c:pt>
                <c:pt idx="13">
                  <c:v>37.549056989074487</c:v>
                </c:pt>
              </c:numCache>
            </c:numRef>
          </c:val>
          <c:extLst>
            <c:ext xmlns:c16="http://schemas.microsoft.com/office/drawing/2014/chart" uri="{C3380CC4-5D6E-409C-BE32-E72D297353CC}">
              <c16:uniqueId val="{00000006-D71D-4D5F-BB6D-4E8922A6289D}"/>
            </c:ext>
          </c:extLst>
        </c:ser>
        <c:ser>
          <c:idx val="6"/>
          <c:order val="6"/>
          <c:tx>
            <c:strRef>
              <c:f>'4 Utsläpp per FV'!$C$52</c:f>
              <c:strCache>
                <c:ptCount val="1"/>
                <c:pt idx="0">
                  <c:v>Övriga tjänster</c:v>
                </c:pt>
              </c:strCache>
            </c:strRef>
          </c:tx>
          <c:spPr>
            <a:solidFill>
              <a:srgbClr val="FFB309"/>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FV'!$BA$52:$BM$52,'4 Utsläpp per FV'!$BN$52:$BO$52)</c15:sqref>
                  </c15:fullRef>
                </c:ext>
              </c:extLst>
              <c:f>('4 Utsläpp per FV'!$BB$52:$BM$52,'4 Utsläpp per FV'!$BN$52:$BO$52)</c:f>
              <c:numCache>
                <c:formatCode>0.0</c:formatCode>
                <c:ptCount val="14"/>
                <c:pt idx="0">
                  <c:v>1.467518542571425</c:v>
                </c:pt>
                <c:pt idx="1">
                  <c:v>1.2963314735014453</c:v>
                </c:pt>
                <c:pt idx="2">
                  <c:v>1.3158279499248233</c:v>
                </c:pt>
                <c:pt idx="3">
                  <c:v>1.2933510389674261</c:v>
                </c:pt>
                <c:pt idx="4">
                  <c:v>1.347301950237463</c:v>
                </c:pt>
                <c:pt idx="5">
                  <c:v>1.1263940440401474</c:v>
                </c:pt>
                <c:pt idx="6">
                  <c:v>1.2148253192008789</c:v>
                </c:pt>
                <c:pt idx="7">
                  <c:v>1.11563237971202</c:v>
                </c:pt>
                <c:pt idx="8">
                  <c:v>1.1905490936982845</c:v>
                </c:pt>
                <c:pt idx="9">
                  <c:v>1.0862893162990743</c:v>
                </c:pt>
                <c:pt idx="10">
                  <c:v>1.1430402944581803</c:v>
                </c:pt>
                <c:pt idx="11">
                  <c:v>1.1007177547281513</c:v>
                </c:pt>
                <c:pt idx="12">
                  <c:v>1.1542454684967109</c:v>
                </c:pt>
                <c:pt idx="13">
                  <c:v>1.0611006828611285</c:v>
                </c:pt>
              </c:numCache>
            </c:numRef>
          </c:val>
          <c:extLst>
            <c:ext xmlns:c16="http://schemas.microsoft.com/office/drawing/2014/chart" uri="{C3380CC4-5D6E-409C-BE32-E72D297353CC}">
              <c16:uniqueId val="{00000007-D71D-4D5F-BB6D-4E8922A6289D}"/>
            </c:ext>
          </c:extLst>
        </c:ser>
        <c:ser>
          <c:idx val="7"/>
          <c:order val="7"/>
          <c:tx>
            <c:strRef>
              <c:f>'4 Utsläpp per FV'!$C$53</c:f>
              <c:strCache>
                <c:ptCount val="1"/>
                <c:pt idx="0">
                  <c:v>Offentlig sektor</c:v>
                </c:pt>
              </c:strCache>
            </c:strRef>
          </c:tx>
          <c:spPr>
            <a:solidFill>
              <a:srgbClr val="FFDC82"/>
            </a:solidFill>
            <a:ln w="6350">
              <a:solidFill>
                <a:srgbClr val="1E00BE"/>
              </a:solidFill>
            </a:ln>
            <a:effectLst/>
          </c:spPr>
          <c:invertIfNegative val="0"/>
          <c:cat>
            <c:strRef>
              <c:extLst>
                <c:ext xmlns:c15="http://schemas.microsoft.com/office/drawing/2012/chart" uri="{02D57815-91ED-43cb-92C2-25804820EDAC}">
                  <c15:fullRef>
                    <c15:sqref>('4 Utsläpp per FV'!$BA$45:$BM$45,'4 Utsläpp per FV'!$BN$45:$BO$45)</c15:sqref>
                  </c15:fullRef>
                </c:ext>
              </c:extLst>
              <c:f>('4 Utsläpp per FV'!$BB$45:$BM$45,'4 Utsläpp per FV'!$BN$45:$BO$45)</c:f>
              <c:strCache>
                <c:ptCount val="14"/>
                <c:pt idx="0">
                  <c:v>2020K3</c:v>
                </c:pt>
                <c:pt idx="1">
                  <c:v>2020K4</c:v>
                </c:pt>
                <c:pt idx="2">
                  <c:v>2021K1</c:v>
                </c:pt>
                <c:pt idx="3">
                  <c:v>2021K2</c:v>
                </c:pt>
                <c:pt idx="4">
                  <c:v>2021K3</c:v>
                </c:pt>
                <c:pt idx="5">
                  <c:v>2021K4</c:v>
                </c:pt>
                <c:pt idx="6">
                  <c:v>2022K1</c:v>
                </c:pt>
                <c:pt idx="7">
                  <c:v>2022K2</c:v>
                </c:pt>
                <c:pt idx="8">
                  <c:v>2022K3</c:v>
                </c:pt>
                <c:pt idx="9">
                  <c:v>2022K4</c:v>
                </c:pt>
                <c:pt idx="10">
                  <c:v>2023K1</c:v>
                </c:pt>
                <c:pt idx="11">
                  <c:v>2023K2</c:v>
                </c:pt>
                <c:pt idx="12">
                  <c:v>2023K3</c:v>
                </c:pt>
                <c:pt idx="13">
                  <c:v>2023K4</c:v>
                </c:pt>
              </c:strCache>
            </c:strRef>
          </c:cat>
          <c:val>
            <c:numRef>
              <c:extLst>
                <c:ext xmlns:c15="http://schemas.microsoft.com/office/drawing/2012/chart" uri="{02D57815-91ED-43cb-92C2-25804820EDAC}">
                  <c15:fullRef>
                    <c15:sqref>('4 Utsläpp per FV'!$BA$53:$BM$53,'4 Utsläpp per FV'!$BN$53:$BO$53)</c15:sqref>
                  </c15:fullRef>
                </c:ext>
              </c:extLst>
              <c:f>('4 Utsläpp per FV'!$BB$53:$BM$53,'4 Utsläpp per FV'!$BN$53:$BO$53)</c:f>
              <c:numCache>
                <c:formatCode>0.0</c:formatCode>
                <c:ptCount val="14"/>
                <c:pt idx="0">
                  <c:v>0.46773349645499596</c:v>
                </c:pt>
                <c:pt idx="1">
                  <c:v>0.39147224265131692</c:v>
                </c:pt>
                <c:pt idx="2">
                  <c:v>0.37603295589113078</c:v>
                </c:pt>
                <c:pt idx="3">
                  <c:v>0.36382329683107234</c:v>
                </c:pt>
                <c:pt idx="4">
                  <c:v>0.45480679375072031</c:v>
                </c:pt>
                <c:pt idx="5">
                  <c:v>0.37430831501677247</c:v>
                </c:pt>
                <c:pt idx="6">
                  <c:v>0.3653986555951988</c:v>
                </c:pt>
                <c:pt idx="7">
                  <c:v>0.33006199990934859</c:v>
                </c:pt>
                <c:pt idx="8">
                  <c:v>0.40379004050841366</c:v>
                </c:pt>
                <c:pt idx="9">
                  <c:v>0.34910899090076697</c:v>
                </c:pt>
                <c:pt idx="10">
                  <c:v>0.35023986845463745</c:v>
                </c:pt>
                <c:pt idx="11">
                  <c:v>0.33086055042812934</c:v>
                </c:pt>
                <c:pt idx="12">
                  <c:v>0.40485281967641973</c:v>
                </c:pt>
                <c:pt idx="13">
                  <c:v>0.34026655868597983</c:v>
                </c:pt>
              </c:numCache>
            </c:numRef>
          </c:val>
          <c:extLst>
            <c:ext xmlns:c16="http://schemas.microsoft.com/office/drawing/2014/chart" uri="{C3380CC4-5D6E-409C-BE32-E72D297353CC}">
              <c16:uniqueId val="{00000008-D71D-4D5F-BB6D-4E8922A6289D}"/>
            </c:ext>
          </c:extLst>
        </c:ser>
        <c:dLbls>
          <c:showLegendKey val="0"/>
          <c:showVal val="0"/>
          <c:showCatName val="0"/>
          <c:showSerName val="0"/>
          <c:showPercent val="0"/>
          <c:showBubbleSize val="0"/>
        </c:dLbls>
        <c:gapWidth val="150"/>
        <c:overlap val="-20"/>
        <c:axId val="533070608"/>
        <c:axId val="533070936"/>
      </c:barChart>
      <c:catAx>
        <c:axId val="533070608"/>
        <c:scaling>
          <c:orientation val="minMax"/>
        </c:scaling>
        <c:delete val="0"/>
        <c:axPos val="b"/>
        <c:numFmt formatCode="General" sourceLinked="1"/>
        <c:majorTickMark val="out"/>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Utveckling av växthusgasutsläpp och förädlingsvärde i procent, procentuell förändring jämfört</a:t>
            </a:r>
            <a:r>
              <a:rPr lang="sv-SE" baseline="0"/>
              <a:t> med samma kvartal föregående år</a:t>
            </a:r>
            <a:endParaRPr lang="sv-SE"/>
          </a:p>
          <a:p>
            <a:pPr>
              <a:defRPr/>
            </a:pPr>
            <a:r>
              <a:rPr lang="sv-SE" b="0"/>
              <a:t>Emissions of greenhouse gases and value added, percentage change compared with same quarter previous year</a:t>
            </a:r>
          </a:p>
        </c:rich>
      </c:tx>
      <c:overlay val="0"/>
    </c:title>
    <c:autoTitleDeleted val="0"/>
    <c:plotArea>
      <c:layout>
        <c:manualLayout>
          <c:layoutTarget val="inner"/>
          <c:xMode val="edge"/>
          <c:yMode val="edge"/>
          <c:x val="0.39782313000980057"/>
          <c:y val="0.21719651828994069"/>
          <c:w val="0.56439135740328339"/>
          <c:h val="0.63378335112724538"/>
        </c:manualLayout>
      </c:layout>
      <c:barChart>
        <c:barDir val="bar"/>
        <c:grouping val="clustered"/>
        <c:varyColors val="0"/>
        <c:ser>
          <c:idx val="0"/>
          <c:order val="0"/>
          <c:tx>
            <c:strRef>
              <c:f>'2 Diagram'!$C$21</c:f>
              <c:strCache>
                <c:ptCount val="1"/>
                <c:pt idx="0">
                  <c:v>Utsläpp av växthusgaser</c:v>
                </c:pt>
              </c:strCache>
            </c:strRef>
          </c:tx>
          <c:spPr>
            <a:solidFill>
              <a:srgbClr val="1E00BE"/>
            </a:solidFill>
            <a:ln w="6350">
              <a:solidFill>
                <a:srgbClr val="1E00BE"/>
              </a:solidFill>
            </a:ln>
            <a:effectLst/>
          </c:spPr>
          <c:invertIfNegative val="0"/>
          <c:cat>
            <c:strRef>
              <c:f>'2 Diagram'!$B$22:$B$31</c:f>
              <c:strCache>
                <c:ptCount val="10"/>
                <c:pt idx="0">
                  <c:v>Totala ekonomin</c:v>
                </c:pt>
                <c:pt idx="1">
                  <c:v>Jordbruk, skogsbruk och fiske</c:v>
                </c:pt>
                <c:pt idx="2">
                  <c:v>Utvinning av mineral</c:v>
                </c:pt>
                <c:pt idx="3">
                  <c:v>Tillverkningsindustri</c:v>
                </c:pt>
                <c:pt idx="4">
                  <c:v>El, gas och värmeverk samt vatten, avlopp och avfall</c:v>
                </c:pt>
                <c:pt idx="5">
                  <c:v>Byggverksamhet</c:v>
                </c:pt>
                <c:pt idx="6">
                  <c:v>Transportbranschen</c:v>
                </c:pt>
                <c:pt idx="7">
                  <c:v>Övriga tjänster</c:v>
                </c:pt>
                <c:pt idx="8">
                  <c:v>Offentlig sektor</c:v>
                </c:pt>
                <c:pt idx="9">
                  <c:v>Hushåll och ideella organisationer</c:v>
                </c:pt>
              </c:strCache>
            </c:strRef>
          </c:cat>
          <c:val>
            <c:numRef>
              <c:f>'2 Diagram'!$C$22:$C$31</c:f>
              <c:numCache>
                <c:formatCode>0.0%</c:formatCode>
                <c:ptCount val="10"/>
                <c:pt idx="0">
                  <c:v>-3.8785219493856833E-2</c:v>
                </c:pt>
                <c:pt idx="1">
                  <c:v>-5.3573398954482165E-3</c:v>
                </c:pt>
                <c:pt idx="2">
                  <c:v>0.11375689679773794</c:v>
                </c:pt>
                <c:pt idx="3">
                  <c:v>-2.2618614710401583E-2</c:v>
                </c:pt>
                <c:pt idx="4">
                  <c:v>-8.4823085532156256E-2</c:v>
                </c:pt>
                <c:pt idx="5">
                  <c:v>-2.94800678125344E-2</c:v>
                </c:pt>
                <c:pt idx="6">
                  <c:v>-9.1721995051589039E-2</c:v>
                </c:pt>
                <c:pt idx="7">
                  <c:v>-2.7907724560321451E-2</c:v>
                </c:pt>
                <c:pt idx="8">
                  <c:v>-1.8415855242108512E-2</c:v>
                </c:pt>
                <c:pt idx="9">
                  <c:v>-2.6207094685986643E-2</c:v>
                </c:pt>
              </c:numCache>
            </c:numRef>
          </c:val>
          <c:extLst>
            <c:ext xmlns:c16="http://schemas.microsoft.com/office/drawing/2014/chart" uri="{C3380CC4-5D6E-409C-BE32-E72D297353CC}">
              <c16:uniqueId val="{00000000-70F1-48F4-BD06-EF3B9BD4D355}"/>
            </c:ext>
          </c:extLst>
        </c:ser>
        <c:ser>
          <c:idx val="1"/>
          <c:order val="1"/>
          <c:tx>
            <c:strRef>
              <c:f>'2 Diagram'!$D$21</c:f>
              <c:strCache>
                <c:ptCount val="1"/>
                <c:pt idx="0">
                  <c:v>Förädlingsvärde</c:v>
                </c:pt>
              </c:strCache>
            </c:strRef>
          </c:tx>
          <c:spPr>
            <a:solidFill>
              <a:srgbClr val="8D90F5"/>
            </a:solidFill>
            <a:ln w="6350">
              <a:solidFill>
                <a:srgbClr val="1E00BE"/>
              </a:solidFill>
            </a:ln>
            <a:effectLst/>
          </c:spPr>
          <c:invertIfNegative val="0"/>
          <c:cat>
            <c:strRef>
              <c:f>'2 Diagram'!$B$22:$B$31</c:f>
              <c:strCache>
                <c:ptCount val="10"/>
                <c:pt idx="0">
                  <c:v>Totala ekonomin</c:v>
                </c:pt>
                <c:pt idx="1">
                  <c:v>Jordbruk, skogsbruk och fiske</c:v>
                </c:pt>
                <c:pt idx="2">
                  <c:v>Utvinning av mineral</c:v>
                </c:pt>
                <c:pt idx="3">
                  <c:v>Tillverkningsindustri</c:v>
                </c:pt>
                <c:pt idx="4">
                  <c:v>El, gas och värmeverk samt vatten, avlopp och avfall</c:v>
                </c:pt>
                <c:pt idx="5">
                  <c:v>Byggverksamhet</c:v>
                </c:pt>
                <c:pt idx="6">
                  <c:v>Transportbranschen</c:v>
                </c:pt>
                <c:pt idx="7">
                  <c:v>Övriga tjänster</c:v>
                </c:pt>
                <c:pt idx="8">
                  <c:v>Offentlig sektor</c:v>
                </c:pt>
                <c:pt idx="9">
                  <c:v>Hushåll och ideella organisationer</c:v>
                </c:pt>
              </c:strCache>
            </c:strRef>
          </c:cat>
          <c:val>
            <c:numRef>
              <c:f>'2 Diagram'!$D$22:$D$31</c:f>
              <c:numCache>
                <c:formatCode>0.0%</c:formatCode>
                <c:ptCount val="10"/>
                <c:pt idx="0">
                  <c:v>-6.5472471279128157E-3</c:v>
                </c:pt>
                <c:pt idx="1">
                  <c:v>-5.8816644232457423E-2</c:v>
                </c:pt>
                <c:pt idx="2">
                  <c:v>6.3456632653061229E-2</c:v>
                </c:pt>
                <c:pt idx="3">
                  <c:v>-7.3887900778968799E-2</c:v>
                </c:pt>
                <c:pt idx="4">
                  <c:v>5.7854782531035098E-2</c:v>
                </c:pt>
                <c:pt idx="5">
                  <c:v>8.2286424927743171E-2</c:v>
                </c:pt>
                <c:pt idx="6">
                  <c:v>-5.8449701375162064E-3</c:v>
                </c:pt>
                <c:pt idx="7">
                  <c:v>-4.8319916073595636E-3</c:v>
                </c:pt>
                <c:pt idx="8">
                  <c:v>7.09235601629355E-3</c:v>
                </c:pt>
                <c:pt idx="9">
                  <c:v>8.9688797929332459E-3</c:v>
                </c:pt>
              </c:numCache>
            </c:numRef>
          </c:val>
          <c:extLst>
            <c:ext xmlns:c16="http://schemas.microsoft.com/office/drawing/2014/chart" uri="{C3380CC4-5D6E-409C-BE32-E72D297353CC}">
              <c16:uniqueId val="{00000002-70F1-48F4-BD06-EF3B9BD4D355}"/>
            </c:ext>
          </c:extLst>
        </c:ser>
        <c:dLbls>
          <c:showLegendKey val="0"/>
          <c:showVal val="0"/>
          <c:showCatName val="0"/>
          <c:showSerName val="0"/>
          <c:showPercent val="0"/>
          <c:showBubbleSize val="0"/>
        </c:dLbls>
        <c:gapWidth val="75"/>
        <c:overlap val="-20"/>
        <c:axId val="533070608"/>
        <c:axId val="533070936"/>
      </c:barChart>
      <c:catAx>
        <c:axId val="533070608"/>
        <c:scaling>
          <c:orientation val="maxMin"/>
        </c:scaling>
        <c:delete val="0"/>
        <c:axPos val="l"/>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8.0000000000000016E-2"/>
          <c:min val="-0.12000000000000001"/>
        </c:scaling>
        <c:delete val="0"/>
        <c:axPos val="b"/>
        <c:majorGridlines>
          <c:spPr>
            <a:ln w="9525" cap="flat" cmpd="sng" algn="ctr">
              <a:solidFill>
                <a:srgbClr val="D3D3EF"/>
              </a:solidFill>
              <a:round/>
            </a:ln>
            <a:effectLst/>
          </c:spPr>
        </c:majorGridlines>
        <c:numFmt formatCode="0.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max"/>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244350646140323E-2"/>
          <c:y val="3.8567416528720901E-2"/>
          <c:w val="0.92188192074100894"/>
          <c:h val="0.74215174120989591"/>
        </c:manualLayout>
      </c:layout>
      <c:lineChart>
        <c:grouping val="standard"/>
        <c:varyColors val="0"/>
        <c:ser>
          <c:idx val="0"/>
          <c:order val="0"/>
          <c:tx>
            <c:strRef>
              <c:f>'2 Diagram'!$N$9</c:f>
              <c:strCache>
                <c:ptCount val="1"/>
                <c:pt idx="0">
                  <c:v>H49.4-5 Väg- och rörtransport </c:v>
                </c:pt>
              </c:strCache>
            </c:strRef>
          </c:tx>
          <c:spPr>
            <a:ln w="19050" cap="rnd">
              <a:solidFill>
                <a:srgbClr val="1E00BE"/>
              </a:solidFill>
              <a:round/>
            </a:ln>
            <a:effectLst/>
          </c:spPr>
          <c:marker>
            <c:symbol val="none"/>
          </c:marker>
          <c:dPt>
            <c:idx val="4"/>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B-7342-4A87-BAC1-D48AD00B5192}"/>
              </c:ext>
            </c:extLst>
          </c:dPt>
          <c:dPt>
            <c:idx val="8"/>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5-7342-4A87-BAC1-D48AD00B5192}"/>
              </c:ext>
            </c:extLst>
          </c:dPt>
          <c:dPt>
            <c:idx val="12"/>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7342-4A87-BAC1-D48AD00B5192}"/>
              </c:ext>
            </c:extLst>
          </c:dPt>
          <c:dPt>
            <c:idx val="16"/>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F-8207-4AAD-9745-36DC25239CDB}"/>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Diagram'!$O$9:$AH$9</c:f>
              <c:numCache>
                <c:formatCode>0</c:formatCode>
                <c:ptCount val="20"/>
                <c:pt idx="0">
                  <c:v>100</c:v>
                </c:pt>
                <c:pt idx="1">
                  <c:v>113.0510780268818</c:v>
                </c:pt>
                <c:pt idx="2">
                  <c:v>113.11763077355708</c:v>
                </c:pt>
                <c:pt idx="3">
                  <c:v>108.67835259298495</c:v>
                </c:pt>
                <c:pt idx="4">
                  <c:v>102.30123099655788</c:v>
                </c:pt>
                <c:pt idx="5">
                  <c:v>101.97940302571709</c:v>
                </c:pt>
                <c:pt idx="6">
                  <c:v>107.57418383543025</c:v>
                </c:pt>
                <c:pt idx="7">
                  <c:v>110.12645489156002</c:v>
                </c:pt>
                <c:pt idx="8">
                  <c:v>102.3254006520433</c:v>
                </c:pt>
                <c:pt idx="9">
                  <c:v>117.71865103947852</c:v>
                </c:pt>
                <c:pt idx="10">
                  <c:v>114.61370082644456</c:v>
                </c:pt>
                <c:pt idx="11">
                  <c:v>110.38274981536679</c:v>
                </c:pt>
                <c:pt idx="12">
                  <c:v>95.263815565835699</c:v>
                </c:pt>
                <c:pt idx="13">
                  <c:v>94.754835392413284</c:v>
                </c:pt>
                <c:pt idx="14">
                  <c:v>94.939366611782617</c:v>
                </c:pt>
                <c:pt idx="15">
                  <c:v>97.45871300131067</c:v>
                </c:pt>
                <c:pt idx="16">
                  <c:v>90.760953853995616</c:v>
                </c:pt>
                <c:pt idx="17">
                  <c:v>93.701893302721629</c:v>
                </c:pt>
                <c:pt idx="18">
                  <c:v>92.368896200425155</c:v>
                </c:pt>
                <c:pt idx="19">
                  <c:v>94.453264404590414</c:v>
                </c:pt>
              </c:numCache>
            </c:numRef>
          </c:val>
          <c:smooth val="0"/>
          <c:extLst>
            <c:ext xmlns:c16="http://schemas.microsoft.com/office/drawing/2014/chart" uri="{C3380CC4-5D6E-409C-BE32-E72D297353CC}">
              <c16:uniqueId val="{00000000-7FBC-411A-80FE-FC453D70221E}"/>
            </c:ext>
          </c:extLst>
        </c:ser>
        <c:ser>
          <c:idx val="1"/>
          <c:order val="1"/>
          <c:tx>
            <c:strRef>
              <c:f>'2 Diagram'!$N$10</c:f>
              <c:strCache>
                <c:ptCount val="1"/>
                <c:pt idx="0">
                  <c:v>H50 Sjötransport</c:v>
                </c:pt>
              </c:strCache>
            </c:strRef>
          </c:tx>
          <c:spPr>
            <a:ln w="19050" cap="rnd">
              <a:solidFill>
                <a:srgbClr val="0AAFEB"/>
              </a:solidFill>
              <a:round/>
            </a:ln>
            <a:effectLst/>
          </c:spPr>
          <c:marker>
            <c:symbol val="none"/>
          </c:marker>
          <c:dPt>
            <c:idx val="4"/>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9-7342-4A87-BAC1-D48AD00B5192}"/>
              </c:ext>
            </c:extLst>
          </c:dPt>
          <c:dPt>
            <c:idx val="8"/>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6-7342-4A87-BAC1-D48AD00B5192}"/>
              </c:ext>
            </c:extLst>
          </c:dPt>
          <c:dPt>
            <c:idx val="12"/>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2-7342-4A87-BAC1-D48AD00B5192}"/>
              </c:ext>
            </c:extLst>
          </c:dPt>
          <c:dPt>
            <c:idx val="16"/>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E-8207-4AAD-9745-36DC25239CDB}"/>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Diagram'!$O$10:$AH$10</c:f>
              <c:numCache>
                <c:formatCode>0</c:formatCode>
                <c:ptCount val="20"/>
                <c:pt idx="0">
                  <c:v>100</c:v>
                </c:pt>
                <c:pt idx="1">
                  <c:v>112.11910393878983</c:v>
                </c:pt>
                <c:pt idx="2">
                  <c:v>121.54032317282122</c:v>
                </c:pt>
                <c:pt idx="3">
                  <c:v>104.36822554489321</c:v>
                </c:pt>
                <c:pt idx="4">
                  <c:v>98.685486878430368</c:v>
                </c:pt>
                <c:pt idx="5">
                  <c:v>83.952731054169078</c:v>
                </c:pt>
                <c:pt idx="6">
                  <c:v>94.365868635898636</c:v>
                </c:pt>
                <c:pt idx="7">
                  <c:v>87.329183929301067</c:v>
                </c:pt>
                <c:pt idx="8">
                  <c:v>90.724470335427341</c:v>
                </c:pt>
                <c:pt idx="9">
                  <c:v>98.136324686193589</c:v>
                </c:pt>
                <c:pt idx="10">
                  <c:v>86.433683848371913</c:v>
                </c:pt>
                <c:pt idx="11">
                  <c:v>93.993359390886056</c:v>
                </c:pt>
                <c:pt idx="12">
                  <c:v>98.196053603980715</c:v>
                </c:pt>
                <c:pt idx="13">
                  <c:v>106.67772604663388</c:v>
                </c:pt>
                <c:pt idx="14">
                  <c:v>92.47640040323391</c:v>
                </c:pt>
                <c:pt idx="15">
                  <c:v>101.21719725482268</c:v>
                </c:pt>
                <c:pt idx="16">
                  <c:v>100.80884586124796</c:v>
                </c:pt>
                <c:pt idx="17">
                  <c:v>105.60960536529255</c:v>
                </c:pt>
                <c:pt idx="18">
                  <c:v>90.913161354185149</c:v>
                </c:pt>
                <c:pt idx="19">
                  <c:v>98.297350260105077</c:v>
                </c:pt>
              </c:numCache>
            </c:numRef>
          </c:val>
          <c:smooth val="0"/>
          <c:extLst>
            <c:ext xmlns:c16="http://schemas.microsoft.com/office/drawing/2014/chart" uri="{C3380CC4-5D6E-409C-BE32-E72D297353CC}">
              <c16:uniqueId val="{00000001-7FBC-411A-80FE-FC453D70221E}"/>
            </c:ext>
          </c:extLst>
        </c:ser>
        <c:ser>
          <c:idx val="2"/>
          <c:order val="2"/>
          <c:tx>
            <c:strRef>
              <c:f>'2 Diagram'!$N$11</c:f>
              <c:strCache>
                <c:ptCount val="1"/>
                <c:pt idx="0">
                  <c:v>H51 Lufttransport</c:v>
                </c:pt>
              </c:strCache>
            </c:strRef>
          </c:tx>
          <c:spPr>
            <a:ln w="28575" cap="rnd">
              <a:solidFill>
                <a:schemeClr val="accent3"/>
              </a:solidFill>
              <a:round/>
            </a:ln>
            <a:effectLst/>
          </c:spPr>
          <c:marker>
            <c:symbol val="none"/>
          </c:marker>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Diagram'!$O$11:$AH$11</c:f>
              <c:numCache>
                <c:formatCode>0</c:formatCode>
                <c:ptCount val="20"/>
                <c:pt idx="0">
                  <c:v>100</c:v>
                </c:pt>
                <c:pt idx="1">
                  <c:v>113.13048223095421</c:v>
                </c:pt>
                <c:pt idx="2">
                  <c:v>113.15505362850573</c:v>
                </c:pt>
                <c:pt idx="3">
                  <c:v>108.66556057470353</c:v>
                </c:pt>
                <c:pt idx="4">
                  <c:v>88.404955796596724</c:v>
                </c:pt>
                <c:pt idx="5">
                  <c:v>19.784249412998669</c:v>
                </c:pt>
                <c:pt idx="6">
                  <c:v>31.087779509344131</c:v>
                </c:pt>
                <c:pt idx="7">
                  <c:v>28.25852411829533</c:v>
                </c:pt>
                <c:pt idx="8">
                  <c:v>32.593875293390909</c:v>
                </c:pt>
                <c:pt idx="9">
                  <c:v>37.26922785465338</c:v>
                </c:pt>
                <c:pt idx="10">
                  <c:v>62.581912356599069</c:v>
                </c:pt>
                <c:pt idx="11">
                  <c:v>67.480663659663591</c:v>
                </c:pt>
                <c:pt idx="12">
                  <c:v>55.526775317927871</c:v>
                </c:pt>
                <c:pt idx="13">
                  <c:v>63.443454584090489</c:v>
                </c:pt>
                <c:pt idx="14">
                  <c:v>106.56603464601355</c:v>
                </c:pt>
                <c:pt idx="15">
                  <c:v>114.97955198026852</c:v>
                </c:pt>
                <c:pt idx="16">
                  <c:v>66.87541111539818</c:v>
                </c:pt>
                <c:pt idx="17">
                  <c:v>58.8956385847085</c:v>
                </c:pt>
                <c:pt idx="18">
                  <c:v>99.820057485354042</c:v>
                </c:pt>
                <c:pt idx="19">
                  <c:v>89.238183928164517</c:v>
                </c:pt>
              </c:numCache>
            </c:numRef>
          </c:val>
          <c:smooth val="0"/>
          <c:extLst>
            <c:ext xmlns:c16="http://schemas.microsoft.com/office/drawing/2014/chart" uri="{C3380CC4-5D6E-409C-BE32-E72D297353CC}">
              <c16:uniqueId val="{00000011-65D5-4393-8C82-853F6EF61F46}"/>
            </c:ext>
          </c:extLst>
        </c:ser>
        <c:ser>
          <c:idx val="3"/>
          <c:order val="3"/>
          <c:tx>
            <c:strRef>
              <c:f>'2 Diagram'!$N$12</c:f>
              <c:strCache>
                <c:ptCount val="1"/>
                <c:pt idx="0">
                  <c:v>Hushållens personbilar</c:v>
                </c:pt>
              </c:strCache>
            </c:strRef>
          </c:tx>
          <c:spPr>
            <a:ln w="28575" cap="rnd">
              <a:solidFill>
                <a:schemeClr val="accent4"/>
              </a:solidFill>
              <a:round/>
            </a:ln>
            <a:effectLst/>
          </c:spPr>
          <c:marker>
            <c:symbol val="none"/>
          </c:marker>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Diagram'!$O$12:$AH$12</c:f>
              <c:numCache>
                <c:formatCode>0</c:formatCode>
                <c:ptCount val="20"/>
                <c:pt idx="0">
                  <c:v>100</c:v>
                </c:pt>
                <c:pt idx="1">
                  <c:v>116.12737442650393</c:v>
                </c:pt>
                <c:pt idx="2">
                  <c:v>121.58759753162074</c:v>
                </c:pt>
                <c:pt idx="3">
                  <c:v>108.92959028645257</c:v>
                </c:pt>
                <c:pt idx="4">
                  <c:v>98.442952828278536</c:v>
                </c:pt>
                <c:pt idx="5">
                  <c:v>102.27558399102459</c:v>
                </c:pt>
                <c:pt idx="6">
                  <c:v>114.4574750550553</c:v>
                </c:pt>
                <c:pt idx="7">
                  <c:v>100.8378655165852</c:v>
                </c:pt>
                <c:pt idx="8">
                  <c:v>90.888132824858658</c:v>
                </c:pt>
                <c:pt idx="9">
                  <c:v>108.48091230455287</c:v>
                </c:pt>
                <c:pt idx="10">
                  <c:v>115.16739228747319</c:v>
                </c:pt>
                <c:pt idx="11">
                  <c:v>100.56252494187356</c:v>
                </c:pt>
                <c:pt idx="12">
                  <c:v>85.281448032507384</c:v>
                </c:pt>
                <c:pt idx="13">
                  <c:v>93.781403309397973</c:v>
                </c:pt>
                <c:pt idx="14">
                  <c:v>97.896171012855177</c:v>
                </c:pt>
                <c:pt idx="15">
                  <c:v>91.11714126627875</c:v>
                </c:pt>
                <c:pt idx="16">
                  <c:v>85.390237893449751</c:v>
                </c:pt>
                <c:pt idx="17">
                  <c:v>94.885185487238175</c:v>
                </c:pt>
                <c:pt idx="18">
                  <c:v>96.034011843764389</c:v>
                </c:pt>
                <c:pt idx="19">
                  <c:v>88.620956307145008</c:v>
                </c:pt>
              </c:numCache>
            </c:numRef>
          </c:val>
          <c:smooth val="0"/>
          <c:extLst>
            <c:ext xmlns:c16="http://schemas.microsoft.com/office/drawing/2014/chart" uri="{C3380CC4-5D6E-409C-BE32-E72D297353CC}">
              <c16:uniqueId val="{00000012-65D5-4393-8C82-853F6EF61F4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0.17059031132841565"/>
          <c:y val="0.86452735852513551"/>
          <c:w val="0.733701710972258"/>
          <c:h val="4.272979989760784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136920746516016E-2"/>
          <c:y val="3.8567501478818565E-2"/>
          <c:w val="0.92188192074100894"/>
          <c:h val="0.74215174120989591"/>
        </c:manualLayout>
      </c:layout>
      <c:lineChart>
        <c:grouping val="standard"/>
        <c:varyColors val="0"/>
        <c:ser>
          <c:idx val="0"/>
          <c:order val="0"/>
          <c:tx>
            <c:strRef>
              <c:f>'2 Diagram'!$M$9:$N$9</c:f>
              <c:strCache>
                <c:ptCount val="2"/>
                <c:pt idx="0">
                  <c:v>H49.4-5 Freight transport by road and removal services, transport via pipeline</c:v>
                </c:pt>
                <c:pt idx="1">
                  <c:v>H49.4-5 Väg- och rörtransport </c:v>
                </c:pt>
              </c:strCache>
            </c:strRef>
          </c:tx>
          <c:spPr>
            <a:ln w="19050" cap="rnd">
              <a:solidFill>
                <a:srgbClr val="1E00BE"/>
              </a:solidFill>
              <a:round/>
            </a:ln>
            <a:effectLst/>
          </c:spPr>
          <c:marker>
            <c:symbol val="none"/>
          </c:marker>
          <c:dPt>
            <c:idx val="4"/>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4-8AA7-484E-8480-961A5D8B7E34}"/>
              </c:ext>
            </c:extLst>
          </c:dPt>
          <c:dPt>
            <c:idx val="8"/>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5-8AA7-484E-8480-961A5D8B7E34}"/>
              </c:ext>
            </c:extLst>
          </c:dPt>
          <c:dPt>
            <c:idx val="12"/>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A-8AA7-484E-8480-961A5D8B7E34}"/>
              </c:ext>
            </c:extLst>
          </c:dPt>
          <c:dPt>
            <c:idx val="16"/>
            <c:marker>
              <c:symbol val="diamond"/>
              <c:size val="7"/>
              <c:spPr>
                <a:solidFill>
                  <a:schemeClr val="accent1"/>
                </a:solidFill>
                <a:ln w="9525">
                  <a:solidFill>
                    <a:schemeClr val="accent1"/>
                  </a:solidFill>
                </a:ln>
                <a:effectLst/>
              </c:spPr>
            </c:marker>
            <c:bubble3D val="0"/>
            <c:extLst>
              <c:ext xmlns:c16="http://schemas.microsoft.com/office/drawing/2014/chart" uri="{C3380CC4-5D6E-409C-BE32-E72D297353CC}">
                <c16:uniqueId val="{0000000F-1DE5-4B09-A808-D22E1DF1DB63}"/>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Diagram'!$O$9:$AH$9</c:f>
              <c:numCache>
                <c:formatCode>0</c:formatCode>
                <c:ptCount val="20"/>
                <c:pt idx="0">
                  <c:v>100</c:v>
                </c:pt>
                <c:pt idx="1">
                  <c:v>113.0510780268818</c:v>
                </c:pt>
                <c:pt idx="2">
                  <c:v>113.11763077355708</c:v>
                </c:pt>
                <c:pt idx="3">
                  <c:v>108.67835259298495</c:v>
                </c:pt>
                <c:pt idx="4">
                  <c:v>102.30123099655788</c:v>
                </c:pt>
                <c:pt idx="5">
                  <c:v>101.97940302571709</c:v>
                </c:pt>
                <c:pt idx="6">
                  <c:v>107.57418383543025</c:v>
                </c:pt>
                <c:pt idx="7">
                  <c:v>110.12645489156002</c:v>
                </c:pt>
                <c:pt idx="8">
                  <c:v>102.3254006520433</c:v>
                </c:pt>
                <c:pt idx="9">
                  <c:v>117.71865103947852</c:v>
                </c:pt>
                <c:pt idx="10">
                  <c:v>114.61370082644456</c:v>
                </c:pt>
                <c:pt idx="11">
                  <c:v>110.38274981536679</c:v>
                </c:pt>
                <c:pt idx="12">
                  <c:v>95.263815565835699</c:v>
                </c:pt>
                <c:pt idx="13">
                  <c:v>94.754835392413284</c:v>
                </c:pt>
                <c:pt idx="14">
                  <c:v>94.939366611782617</c:v>
                </c:pt>
                <c:pt idx="15">
                  <c:v>97.45871300131067</c:v>
                </c:pt>
                <c:pt idx="16">
                  <c:v>90.760953853995616</c:v>
                </c:pt>
                <c:pt idx="17">
                  <c:v>93.701893302721629</c:v>
                </c:pt>
                <c:pt idx="18">
                  <c:v>92.368896200425155</c:v>
                </c:pt>
                <c:pt idx="19">
                  <c:v>94.453264404590414</c:v>
                </c:pt>
              </c:numCache>
            </c:numRef>
          </c:val>
          <c:smooth val="0"/>
          <c:extLst>
            <c:ext xmlns:c16="http://schemas.microsoft.com/office/drawing/2014/chart" uri="{C3380CC4-5D6E-409C-BE32-E72D297353CC}">
              <c16:uniqueId val="{00000000-F04B-4F43-81E3-EAB733ACCD29}"/>
            </c:ext>
          </c:extLst>
        </c:ser>
        <c:ser>
          <c:idx val="1"/>
          <c:order val="1"/>
          <c:tx>
            <c:strRef>
              <c:f>'2 Diagram'!$M$10:$N$10</c:f>
              <c:strCache>
                <c:ptCount val="2"/>
                <c:pt idx="0">
                  <c:v>H50 Water transport</c:v>
                </c:pt>
                <c:pt idx="1">
                  <c:v>H50 Sjötransport</c:v>
                </c:pt>
              </c:strCache>
            </c:strRef>
          </c:tx>
          <c:spPr>
            <a:ln w="19050" cap="rnd">
              <a:solidFill>
                <a:srgbClr val="0AAFEB"/>
              </a:solidFill>
              <a:round/>
            </a:ln>
            <a:effectLst/>
          </c:spPr>
          <c:marker>
            <c:symbol val="none"/>
          </c:marker>
          <c:dPt>
            <c:idx val="4"/>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2-8AA7-484E-8480-961A5D8B7E34}"/>
              </c:ext>
            </c:extLst>
          </c:dPt>
          <c:dPt>
            <c:idx val="8"/>
            <c:marker>
              <c:symbol val="diamond"/>
              <c:size val="5"/>
              <c:spPr>
                <a:solidFill>
                  <a:schemeClr val="accent2"/>
                </a:solidFill>
                <a:ln w="9525">
                  <a:solidFill>
                    <a:schemeClr val="accent2"/>
                  </a:solidFill>
                </a:ln>
                <a:effectLst/>
              </c:spPr>
            </c:marker>
            <c:bubble3D val="0"/>
            <c:extLst>
              <c:ext xmlns:c16="http://schemas.microsoft.com/office/drawing/2014/chart" uri="{C3380CC4-5D6E-409C-BE32-E72D297353CC}">
                <c16:uniqueId val="{00000007-8AA7-484E-8480-961A5D8B7E34}"/>
              </c:ext>
            </c:extLst>
          </c:dPt>
          <c:dPt>
            <c:idx val="12"/>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C-8AA7-484E-8480-961A5D8B7E34}"/>
              </c:ext>
            </c:extLst>
          </c:dPt>
          <c:dPt>
            <c:idx val="16"/>
            <c:marker>
              <c:symbol val="diamond"/>
              <c:size val="7"/>
              <c:spPr>
                <a:solidFill>
                  <a:schemeClr val="accent2"/>
                </a:solidFill>
                <a:ln w="9525">
                  <a:solidFill>
                    <a:schemeClr val="accent2"/>
                  </a:solidFill>
                </a:ln>
                <a:effectLst/>
              </c:spPr>
            </c:marker>
            <c:bubble3D val="0"/>
            <c:extLst>
              <c:ext xmlns:c16="http://schemas.microsoft.com/office/drawing/2014/chart" uri="{C3380CC4-5D6E-409C-BE32-E72D297353CC}">
                <c16:uniqueId val="{0000000E-1DE5-4B09-A808-D22E1DF1DB63}"/>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Diagram'!$O$10:$AH$10</c:f>
              <c:numCache>
                <c:formatCode>0</c:formatCode>
                <c:ptCount val="20"/>
                <c:pt idx="0">
                  <c:v>100</c:v>
                </c:pt>
                <c:pt idx="1">
                  <c:v>112.11910393878983</c:v>
                </c:pt>
                <c:pt idx="2">
                  <c:v>121.54032317282122</c:v>
                </c:pt>
                <c:pt idx="3">
                  <c:v>104.36822554489321</c:v>
                </c:pt>
                <c:pt idx="4">
                  <c:v>98.685486878430368</c:v>
                </c:pt>
                <c:pt idx="5">
                  <c:v>83.952731054169078</c:v>
                </c:pt>
                <c:pt idx="6">
                  <c:v>94.365868635898636</c:v>
                </c:pt>
                <c:pt idx="7">
                  <c:v>87.329183929301067</c:v>
                </c:pt>
                <c:pt idx="8">
                  <c:v>90.724470335427341</c:v>
                </c:pt>
                <c:pt idx="9">
                  <c:v>98.136324686193589</c:v>
                </c:pt>
                <c:pt idx="10">
                  <c:v>86.433683848371913</c:v>
                </c:pt>
                <c:pt idx="11">
                  <c:v>93.993359390886056</c:v>
                </c:pt>
                <c:pt idx="12">
                  <c:v>98.196053603980715</c:v>
                </c:pt>
                <c:pt idx="13">
                  <c:v>106.67772604663388</c:v>
                </c:pt>
                <c:pt idx="14">
                  <c:v>92.47640040323391</c:v>
                </c:pt>
                <c:pt idx="15">
                  <c:v>101.21719725482268</c:v>
                </c:pt>
                <c:pt idx="16">
                  <c:v>100.80884586124796</c:v>
                </c:pt>
                <c:pt idx="17">
                  <c:v>105.60960536529255</c:v>
                </c:pt>
                <c:pt idx="18">
                  <c:v>90.913161354185149</c:v>
                </c:pt>
                <c:pt idx="19">
                  <c:v>98.297350260105077</c:v>
                </c:pt>
              </c:numCache>
            </c:numRef>
          </c:val>
          <c:smooth val="0"/>
          <c:extLst>
            <c:ext xmlns:c16="http://schemas.microsoft.com/office/drawing/2014/chart" uri="{C3380CC4-5D6E-409C-BE32-E72D297353CC}">
              <c16:uniqueId val="{00000001-F04B-4F43-81E3-EAB733ACCD29}"/>
            </c:ext>
          </c:extLst>
        </c:ser>
        <c:ser>
          <c:idx val="2"/>
          <c:order val="2"/>
          <c:tx>
            <c:strRef>
              <c:f>'2 Diagram'!$M$11:$N$11</c:f>
              <c:strCache>
                <c:ptCount val="2"/>
                <c:pt idx="0">
                  <c:v>H51 Air transport</c:v>
                </c:pt>
                <c:pt idx="1">
                  <c:v>H51 Lufttransport</c:v>
                </c:pt>
              </c:strCache>
            </c:strRef>
          </c:tx>
          <c:spPr>
            <a:ln w="19050" cap="rnd">
              <a:solidFill>
                <a:srgbClr val="F05A3C"/>
              </a:solidFill>
              <a:round/>
            </a:ln>
            <a:effectLst/>
          </c:spPr>
          <c:marker>
            <c:symbol val="none"/>
          </c:marker>
          <c:dPt>
            <c:idx val="4"/>
            <c:marker>
              <c:symbol val="diamond"/>
              <c:size val="7"/>
              <c:spPr>
                <a:solidFill>
                  <a:schemeClr val="accent3"/>
                </a:solidFill>
                <a:ln w="9525">
                  <a:solidFill>
                    <a:schemeClr val="accent3"/>
                  </a:solidFill>
                </a:ln>
                <a:effectLst/>
              </c:spPr>
            </c:marker>
            <c:bubble3D val="0"/>
            <c:extLst>
              <c:ext xmlns:c16="http://schemas.microsoft.com/office/drawing/2014/chart" uri="{C3380CC4-5D6E-409C-BE32-E72D297353CC}">
                <c16:uniqueId val="{00000001-8AA7-484E-8480-961A5D8B7E34}"/>
              </c:ext>
            </c:extLst>
          </c:dPt>
          <c:dPt>
            <c:idx val="8"/>
            <c:marker>
              <c:symbol val="diamond"/>
              <c:size val="7"/>
              <c:spPr>
                <a:solidFill>
                  <a:schemeClr val="accent3"/>
                </a:solidFill>
                <a:ln w="9525">
                  <a:solidFill>
                    <a:schemeClr val="accent3"/>
                  </a:solidFill>
                </a:ln>
                <a:effectLst/>
              </c:spPr>
            </c:marker>
            <c:bubble3D val="0"/>
            <c:extLst>
              <c:ext xmlns:c16="http://schemas.microsoft.com/office/drawing/2014/chart" uri="{C3380CC4-5D6E-409C-BE32-E72D297353CC}">
                <c16:uniqueId val="{00000008-8AA7-484E-8480-961A5D8B7E34}"/>
              </c:ext>
            </c:extLst>
          </c:dPt>
          <c:dPt>
            <c:idx val="12"/>
            <c:marker>
              <c:symbol val="diamond"/>
              <c:size val="7"/>
              <c:spPr>
                <a:solidFill>
                  <a:schemeClr val="accent3"/>
                </a:solidFill>
                <a:ln w="9525">
                  <a:solidFill>
                    <a:schemeClr val="accent3"/>
                  </a:solidFill>
                </a:ln>
                <a:effectLst/>
              </c:spPr>
            </c:marker>
            <c:bubble3D val="0"/>
            <c:extLst>
              <c:ext xmlns:c16="http://schemas.microsoft.com/office/drawing/2014/chart" uri="{C3380CC4-5D6E-409C-BE32-E72D297353CC}">
                <c16:uniqueId val="{00000009-8AA7-484E-8480-961A5D8B7E34}"/>
              </c:ext>
            </c:extLst>
          </c:dPt>
          <c:dPt>
            <c:idx val="16"/>
            <c:marker>
              <c:symbol val="diamond"/>
              <c:size val="7"/>
              <c:spPr>
                <a:solidFill>
                  <a:schemeClr val="accent3"/>
                </a:solidFill>
                <a:ln w="9525">
                  <a:solidFill>
                    <a:schemeClr val="accent3"/>
                  </a:solidFill>
                </a:ln>
                <a:effectLst/>
              </c:spPr>
            </c:marker>
            <c:bubble3D val="0"/>
            <c:extLst>
              <c:ext xmlns:c16="http://schemas.microsoft.com/office/drawing/2014/chart" uri="{C3380CC4-5D6E-409C-BE32-E72D297353CC}">
                <c16:uniqueId val="{0000000D-1DE5-4B09-A808-D22E1DF1DB63}"/>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Diagram'!$O$11:$AH$11</c:f>
              <c:numCache>
                <c:formatCode>0</c:formatCode>
                <c:ptCount val="20"/>
                <c:pt idx="0">
                  <c:v>100</c:v>
                </c:pt>
                <c:pt idx="1">
                  <c:v>113.13048223095421</c:v>
                </c:pt>
                <c:pt idx="2">
                  <c:v>113.15505362850573</c:v>
                </c:pt>
                <c:pt idx="3">
                  <c:v>108.66556057470353</c:v>
                </c:pt>
                <c:pt idx="4">
                  <c:v>88.404955796596724</c:v>
                </c:pt>
                <c:pt idx="5">
                  <c:v>19.784249412998669</c:v>
                </c:pt>
                <c:pt idx="6">
                  <c:v>31.087779509344131</c:v>
                </c:pt>
                <c:pt idx="7">
                  <c:v>28.25852411829533</c:v>
                </c:pt>
                <c:pt idx="8">
                  <c:v>32.593875293390909</c:v>
                </c:pt>
                <c:pt idx="9">
                  <c:v>37.26922785465338</c:v>
                </c:pt>
                <c:pt idx="10">
                  <c:v>62.581912356599069</c:v>
                </c:pt>
                <c:pt idx="11">
                  <c:v>67.480663659663591</c:v>
                </c:pt>
                <c:pt idx="12">
                  <c:v>55.526775317927871</c:v>
                </c:pt>
                <c:pt idx="13">
                  <c:v>63.443454584090489</c:v>
                </c:pt>
                <c:pt idx="14">
                  <c:v>106.56603464601355</c:v>
                </c:pt>
                <c:pt idx="15">
                  <c:v>114.97955198026852</c:v>
                </c:pt>
                <c:pt idx="16">
                  <c:v>66.87541111539818</c:v>
                </c:pt>
                <c:pt idx="17">
                  <c:v>58.8956385847085</c:v>
                </c:pt>
                <c:pt idx="18">
                  <c:v>99.820057485354042</c:v>
                </c:pt>
                <c:pt idx="19">
                  <c:v>89.238183928164517</c:v>
                </c:pt>
              </c:numCache>
            </c:numRef>
          </c:val>
          <c:smooth val="0"/>
          <c:extLst>
            <c:ext xmlns:c16="http://schemas.microsoft.com/office/drawing/2014/chart" uri="{C3380CC4-5D6E-409C-BE32-E72D297353CC}">
              <c16:uniqueId val="{00000002-F04B-4F43-81E3-EAB733ACCD29}"/>
            </c:ext>
          </c:extLst>
        </c:ser>
        <c:ser>
          <c:idx val="3"/>
          <c:order val="3"/>
          <c:tx>
            <c:strRef>
              <c:f>'2 Diagram'!$M$12:$N$12</c:f>
              <c:strCache>
                <c:ptCount val="2"/>
                <c:pt idx="0">
                  <c:v>PK private Consumption, fuels</c:v>
                </c:pt>
                <c:pt idx="1">
                  <c:v>Hushållens personbilar</c:v>
                </c:pt>
              </c:strCache>
            </c:strRef>
          </c:tx>
          <c:spPr>
            <a:ln w="19050" cap="rnd">
              <a:solidFill>
                <a:srgbClr val="878782"/>
              </a:solidFill>
              <a:round/>
            </a:ln>
            <a:effectLst/>
          </c:spPr>
          <c:marker>
            <c:symbol val="none"/>
          </c:marker>
          <c:dPt>
            <c:idx val="0"/>
            <c:marker>
              <c:symbol val="diamond"/>
              <c:size val="7"/>
              <c:spPr>
                <a:solidFill>
                  <a:schemeClr val="accent4"/>
                </a:solidFill>
                <a:ln w="9525">
                  <a:solidFill>
                    <a:schemeClr val="accent4"/>
                  </a:solidFill>
                </a:ln>
                <a:effectLst/>
              </c:spPr>
            </c:marker>
            <c:bubble3D val="0"/>
            <c:extLst>
              <c:ext xmlns:c16="http://schemas.microsoft.com/office/drawing/2014/chart" uri="{C3380CC4-5D6E-409C-BE32-E72D297353CC}">
                <c16:uniqueId val="{00000000-8AA7-484E-8480-961A5D8B7E34}"/>
              </c:ext>
            </c:extLst>
          </c:dPt>
          <c:dPt>
            <c:idx val="4"/>
            <c:marker>
              <c:symbol val="diamond"/>
              <c:size val="7"/>
              <c:spPr>
                <a:solidFill>
                  <a:schemeClr val="accent4"/>
                </a:solidFill>
                <a:ln w="9525">
                  <a:solidFill>
                    <a:schemeClr val="accent4"/>
                  </a:solidFill>
                </a:ln>
                <a:effectLst/>
              </c:spPr>
            </c:marker>
            <c:bubble3D val="0"/>
            <c:extLst>
              <c:ext xmlns:c16="http://schemas.microsoft.com/office/drawing/2014/chart" uri="{C3380CC4-5D6E-409C-BE32-E72D297353CC}">
                <c16:uniqueId val="{00000003-8AA7-484E-8480-961A5D8B7E34}"/>
              </c:ext>
            </c:extLst>
          </c:dPt>
          <c:dPt>
            <c:idx val="8"/>
            <c:marker>
              <c:symbol val="diamond"/>
              <c:size val="7"/>
              <c:spPr>
                <a:solidFill>
                  <a:schemeClr val="accent4"/>
                </a:solidFill>
                <a:ln w="9525">
                  <a:solidFill>
                    <a:schemeClr val="accent4"/>
                  </a:solidFill>
                </a:ln>
                <a:effectLst/>
              </c:spPr>
            </c:marker>
            <c:bubble3D val="0"/>
            <c:extLst>
              <c:ext xmlns:c16="http://schemas.microsoft.com/office/drawing/2014/chart" uri="{C3380CC4-5D6E-409C-BE32-E72D297353CC}">
                <c16:uniqueId val="{00000006-8AA7-484E-8480-961A5D8B7E34}"/>
              </c:ext>
            </c:extLst>
          </c:dPt>
          <c:dPt>
            <c:idx val="12"/>
            <c:marker>
              <c:symbol val="diamond"/>
              <c:size val="7"/>
              <c:spPr>
                <a:solidFill>
                  <a:schemeClr val="accent4"/>
                </a:solidFill>
                <a:ln w="9525">
                  <a:solidFill>
                    <a:schemeClr val="accent4"/>
                  </a:solidFill>
                </a:ln>
                <a:effectLst/>
              </c:spPr>
            </c:marker>
            <c:bubble3D val="0"/>
            <c:extLst>
              <c:ext xmlns:c16="http://schemas.microsoft.com/office/drawing/2014/chart" uri="{C3380CC4-5D6E-409C-BE32-E72D297353CC}">
                <c16:uniqueId val="{0000000B-8AA7-484E-8480-961A5D8B7E34}"/>
              </c:ext>
            </c:extLst>
          </c:dPt>
          <c:dPt>
            <c:idx val="16"/>
            <c:marker>
              <c:symbol val="diamond"/>
              <c:size val="7"/>
              <c:spPr>
                <a:solidFill>
                  <a:schemeClr val="accent4"/>
                </a:solidFill>
                <a:ln w="9525">
                  <a:solidFill>
                    <a:schemeClr val="accent4"/>
                  </a:solidFill>
                </a:ln>
                <a:effectLst/>
              </c:spPr>
            </c:marker>
            <c:bubble3D val="0"/>
            <c:extLst>
              <c:ext xmlns:c16="http://schemas.microsoft.com/office/drawing/2014/chart" uri="{C3380CC4-5D6E-409C-BE32-E72D297353CC}">
                <c16:uniqueId val="{00000010-1DE5-4B09-A808-D22E1DF1DB63}"/>
              </c:ext>
            </c:extLst>
          </c:dPt>
          <c:cat>
            <c:strRef>
              <c:f>'2 Diagram'!$O$8:$AH$8</c:f>
              <c:strCache>
                <c:ptCount val="20"/>
                <c:pt idx="0">
                  <c:v>2019K1</c:v>
                </c:pt>
                <c:pt idx="1">
                  <c:v>2019K2</c:v>
                </c:pt>
                <c:pt idx="2">
                  <c:v>2019K3</c:v>
                </c:pt>
                <c:pt idx="3">
                  <c:v>2019K4</c:v>
                </c:pt>
                <c:pt idx="4">
                  <c:v>2020K1</c:v>
                </c:pt>
                <c:pt idx="5">
                  <c:v>2020K2</c:v>
                </c:pt>
                <c:pt idx="6">
                  <c:v>2020K3</c:v>
                </c:pt>
                <c:pt idx="7">
                  <c:v>2020K4</c:v>
                </c:pt>
                <c:pt idx="8">
                  <c:v>2021K1</c:v>
                </c:pt>
                <c:pt idx="9">
                  <c:v>2021K2</c:v>
                </c:pt>
                <c:pt idx="10">
                  <c:v>2021K3</c:v>
                </c:pt>
                <c:pt idx="11">
                  <c:v>2021K4</c:v>
                </c:pt>
                <c:pt idx="12">
                  <c:v>2022K1</c:v>
                </c:pt>
                <c:pt idx="13">
                  <c:v>2022K2</c:v>
                </c:pt>
                <c:pt idx="14">
                  <c:v>2022K3</c:v>
                </c:pt>
                <c:pt idx="15">
                  <c:v>2022K4</c:v>
                </c:pt>
                <c:pt idx="16">
                  <c:v>2023K1</c:v>
                </c:pt>
                <c:pt idx="17">
                  <c:v>2023K2</c:v>
                </c:pt>
                <c:pt idx="18">
                  <c:v>2023K3</c:v>
                </c:pt>
                <c:pt idx="19">
                  <c:v>2023K4</c:v>
                </c:pt>
              </c:strCache>
            </c:strRef>
          </c:cat>
          <c:val>
            <c:numRef>
              <c:f>'2 Diagram'!$O$12:$AH$12</c:f>
              <c:numCache>
                <c:formatCode>0</c:formatCode>
                <c:ptCount val="20"/>
                <c:pt idx="0">
                  <c:v>100</c:v>
                </c:pt>
                <c:pt idx="1">
                  <c:v>116.12737442650393</c:v>
                </c:pt>
                <c:pt idx="2">
                  <c:v>121.58759753162074</c:v>
                </c:pt>
                <c:pt idx="3">
                  <c:v>108.92959028645257</c:v>
                </c:pt>
                <c:pt idx="4">
                  <c:v>98.442952828278536</c:v>
                </c:pt>
                <c:pt idx="5">
                  <c:v>102.27558399102459</c:v>
                </c:pt>
                <c:pt idx="6">
                  <c:v>114.4574750550553</c:v>
                </c:pt>
                <c:pt idx="7">
                  <c:v>100.8378655165852</c:v>
                </c:pt>
                <c:pt idx="8">
                  <c:v>90.888132824858658</c:v>
                </c:pt>
                <c:pt idx="9">
                  <c:v>108.48091230455287</c:v>
                </c:pt>
                <c:pt idx="10">
                  <c:v>115.16739228747319</c:v>
                </c:pt>
                <c:pt idx="11">
                  <c:v>100.56252494187356</c:v>
                </c:pt>
                <c:pt idx="12">
                  <c:v>85.281448032507384</c:v>
                </c:pt>
                <c:pt idx="13">
                  <c:v>93.781403309397973</c:v>
                </c:pt>
                <c:pt idx="14">
                  <c:v>97.896171012855177</c:v>
                </c:pt>
                <c:pt idx="15">
                  <c:v>91.11714126627875</c:v>
                </c:pt>
                <c:pt idx="16">
                  <c:v>85.390237893449751</c:v>
                </c:pt>
                <c:pt idx="17">
                  <c:v>94.885185487238175</c:v>
                </c:pt>
                <c:pt idx="18">
                  <c:v>96.034011843764389</c:v>
                </c:pt>
                <c:pt idx="19">
                  <c:v>88.620956307145008</c:v>
                </c:pt>
              </c:numCache>
            </c:numRef>
          </c:val>
          <c:smooth val="0"/>
          <c:extLst>
            <c:ext xmlns:c16="http://schemas.microsoft.com/office/drawing/2014/chart" uri="{C3380CC4-5D6E-409C-BE32-E72D297353CC}">
              <c16:uniqueId val="{00000003-F04B-4F43-81E3-EAB733ACCD29}"/>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'8 Mobila utsläpp'!$C$14</c:f>
              <c:strCache>
                <c:ptCount val="1"/>
                <c:pt idx="0">
                  <c:v>H49.4-5 Väg- och rörtransport </c:v>
                </c:pt>
              </c:strCache>
            </c:strRef>
          </c:tx>
          <c:spPr>
            <a:ln w="19050" cap="rnd">
              <a:solidFill>
                <a:srgbClr val="1E00BE"/>
              </a:solidFill>
              <a:prstDash val="dash"/>
              <a:round/>
            </a:ln>
            <a:effectLst/>
          </c:spPr>
          <c:marker>
            <c:symbol val="none"/>
          </c:marker>
          <c:cat>
            <c:strRef>
              <c:f>'8 Mobila utsläpp'!$D$13:$BO$13</c:f>
              <c:strCache>
                <c:ptCount val="64"/>
                <c:pt idx="0">
                  <c:v>2008K1</c:v>
                </c:pt>
                <c:pt idx="1">
                  <c:v>2008K2</c:v>
                </c:pt>
                <c:pt idx="2">
                  <c:v>2008K3</c:v>
                </c:pt>
                <c:pt idx="3">
                  <c:v>2008K4</c:v>
                </c:pt>
                <c:pt idx="4">
                  <c:v>2009K1</c:v>
                </c:pt>
                <c:pt idx="5">
                  <c:v>2009K2</c:v>
                </c:pt>
                <c:pt idx="6">
                  <c:v>2009K3</c:v>
                </c:pt>
                <c:pt idx="7">
                  <c:v>2009K4</c:v>
                </c:pt>
                <c:pt idx="8">
                  <c:v>2010K1</c:v>
                </c:pt>
                <c:pt idx="9">
                  <c:v>2010K2</c:v>
                </c:pt>
                <c:pt idx="10">
                  <c:v>2010K3</c:v>
                </c:pt>
                <c:pt idx="11">
                  <c:v>2010K4</c:v>
                </c:pt>
                <c:pt idx="12">
                  <c:v>2011K1</c:v>
                </c:pt>
                <c:pt idx="13">
                  <c:v>2011K2</c:v>
                </c:pt>
                <c:pt idx="14">
                  <c:v>2011K3</c:v>
                </c:pt>
                <c:pt idx="15">
                  <c:v>2011K4</c:v>
                </c:pt>
                <c:pt idx="16">
                  <c:v>2012K1</c:v>
                </c:pt>
                <c:pt idx="17">
                  <c:v>2012K2</c:v>
                </c:pt>
                <c:pt idx="18">
                  <c:v>2012K3</c:v>
                </c:pt>
                <c:pt idx="19">
                  <c:v>2012K4</c:v>
                </c:pt>
                <c:pt idx="20">
                  <c:v>2013K1</c:v>
                </c:pt>
                <c:pt idx="21">
                  <c:v>2013K2</c:v>
                </c:pt>
                <c:pt idx="22">
                  <c:v>2013K3</c:v>
                </c:pt>
                <c:pt idx="23">
                  <c:v>2013K4</c:v>
                </c:pt>
                <c:pt idx="24">
                  <c:v>2014K1</c:v>
                </c:pt>
                <c:pt idx="25">
                  <c:v>2014K2</c:v>
                </c:pt>
                <c:pt idx="26">
                  <c:v>2014K3</c:v>
                </c:pt>
                <c:pt idx="27">
                  <c:v>2014K4</c:v>
                </c:pt>
                <c:pt idx="28">
                  <c:v>2015K1</c:v>
                </c:pt>
                <c:pt idx="29">
                  <c:v>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'8 Mobila utsläpp'!$D$14:$BO$14</c:f>
              <c:numCache>
                <c:formatCode>#,##0</c:formatCode>
                <c:ptCount val="64"/>
                <c:pt idx="0">
                  <c:v>100</c:v>
                </c:pt>
                <c:pt idx="1">
                  <c:v>110.60532622946684</c:v>
                </c:pt>
                <c:pt idx="2">
                  <c:v>106.2024754146462</c:v>
                </c:pt>
                <c:pt idx="3">
                  <c:v>108.54492255649717</c:v>
                </c:pt>
                <c:pt idx="4">
                  <c:v>88.883752506736883</c:v>
                </c:pt>
                <c:pt idx="5">
                  <c:v>95.820986766307144</c:v>
                </c:pt>
                <c:pt idx="6">
                  <c:v>95.605482147893667</c:v>
                </c:pt>
                <c:pt idx="7">
                  <c:v>97.447733406511034</c:v>
                </c:pt>
                <c:pt idx="8">
                  <c:v>92.718229837452625</c:v>
                </c:pt>
                <c:pt idx="9">
                  <c:v>98.768672473081921</c:v>
                </c:pt>
                <c:pt idx="10">
                  <c:v>99.452596845732486</c:v>
                </c:pt>
                <c:pt idx="11">
                  <c:v>105.27507195651739</c:v>
                </c:pt>
                <c:pt idx="12">
                  <c:v>93.050020202992584</c:v>
                </c:pt>
                <c:pt idx="13">
                  <c:v>99.926221621705167</c:v>
                </c:pt>
                <c:pt idx="14">
                  <c:v>99.842037330345505</c:v>
                </c:pt>
                <c:pt idx="15">
                  <c:v>99.876115887529153</c:v>
                </c:pt>
                <c:pt idx="16">
                  <c:v>85.917893397382343</c:v>
                </c:pt>
                <c:pt idx="17">
                  <c:v>88.330347097990654</c:v>
                </c:pt>
                <c:pt idx="18">
                  <c:v>88.001659659191617</c:v>
                </c:pt>
                <c:pt idx="19">
                  <c:v>89.849829511217834</c:v>
                </c:pt>
                <c:pt idx="20">
                  <c:v>77.070404646134278</c:v>
                </c:pt>
                <c:pt idx="21">
                  <c:v>83.159695780597758</c:v>
                </c:pt>
                <c:pt idx="22">
                  <c:v>83.016793557459152</c:v>
                </c:pt>
                <c:pt idx="23">
                  <c:v>81.569209947138859</c:v>
                </c:pt>
                <c:pt idx="24">
                  <c:v>73.485713761507682</c:v>
                </c:pt>
                <c:pt idx="25">
                  <c:v>79.972256457825026</c:v>
                </c:pt>
                <c:pt idx="26">
                  <c:v>79.732924757841175</c:v>
                </c:pt>
                <c:pt idx="27">
                  <c:v>80.713290630623618</c:v>
                </c:pt>
                <c:pt idx="28">
                  <c:v>69.849946712646755</c:v>
                </c:pt>
                <c:pt idx="29">
                  <c:v>73.897652102402915</c:v>
                </c:pt>
                <c:pt idx="30">
                  <c:v>72.798967193081651</c:v>
                </c:pt>
                <c:pt idx="31">
                  <c:v>74.241268897457076</c:v>
                </c:pt>
                <c:pt idx="32">
                  <c:v>60.384247245402456</c:v>
                </c:pt>
                <c:pt idx="33">
                  <c:v>66.475828756133069</c:v>
                </c:pt>
                <c:pt idx="34">
                  <c:v>67.883187383332469</c:v>
                </c:pt>
                <c:pt idx="35">
                  <c:v>68.223213380160402</c:v>
                </c:pt>
                <c:pt idx="36">
                  <c:v>59.150746427514179</c:v>
                </c:pt>
                <c:pt idx="37">
                  <c:v>64.586209691663072</c:v>
                </c:pt>
                <c:pt idx="38">
                  <c:v>64.295270626595183</c:v>
                </c:pt>
                <c:pt idx="39">
                  <c:v>63.279632479116607</c:v>
                </c:pt>
                <c:pt idx="40">
                  <c:v>53.328207340279008</c:v>
                </c:pt>
                <c:pt idx="41">
                  <c:v>60.291181867578324</c:v>
                </c:pt>
                <c:pt idx="42">
                  <c:v>60.328932292994843</c:v>
                </c:pt>
                <c:pt idx="43">
                  <c:v>57.957631800646567</c:v>
                </c:pt>
                <c:pt idx="44">
                  <c:v>52.474206561260097</c:v>
                </c:pt>
                <c:pt idx="45">
                  <c:v>59.322656203557266</c:v>
                </c:pt>
                <c:pt idx="46">
                  <c:v>59.357579229319846</c:v>
                </c:pt>
                <c:pt idx="47">
                  <c:v>57.028103227017482</c:v>
                </c:pt>
                <c:pt idx="48">
                  <c:v>53.681759267845621</c:v>
                </c:pt>
                <c:pt idx="49">
                  <c:v>53.512882593654695</c:v>
                </c:pt>
                <c:pt idx="50">
                  <c:v>56.448699432393333</c:v>
                </c:pt>
                <c:pt idx="51">
                  <c:v>57.78798341839012</c:v>
                </c:pt>
                <c:pt idx="52">
                  <c:v>53.694442102790177</c:v>
                </c:pt>
                <c:pt idx="53">
                  <c:v>61.771928107584905</c:v>
                </c:pt>
                <c:pt idx="54">
                  <c:v>60.142630119173177</c:v>
                </c:pt>
                <c:pt idx="55">
                  <c:v>57.922472146114515</c:v>
                </c:pt>
                <c:pt idx="56">
                  <c:v>49.988931358154467</c:v>
                </c:pt>
                <c:pt idx="57">
                  <c:v>49.721848050596932</c:v>
                </c:pt>
                <c:pt idx="58">
                  <c:v>49.818679343818808</c:v>
                </c:pt>
                <c:pt idx="59">
                  <c:v>51.140686372253406</c:v>
                </c:pt>
                <c:pt idx="60">
                  <c:v>47.626090402315604</c:v>
                </c:pt>
                <c:pt idx="61">
                  <c:v>49.169325043481685</c:v>
                </c:pt>
                <c:pt idx="62">
                  <c:v>48.469845390567016</c:v>
                </c:pt>
                <c:pt idx="63">
                  <c:v>49.563601067517922</c:v>
                </c:pt>
              </c:numCache>
            </c:numRef>
          </c:val>
          <c:smooth val="0"/>
          <c:extLst>
            <c:ext xmlns:c16="http://schemas.microsoft.com/office/drawing/2014/chart" uri="{C3380CC4-5D6E-409C-BE32-E72D297353CC}">
              <c16:uniqueId val="{00000001-12B2-44E4-8DE9-690320E38B1B}"/>
            </c:ext>
          </c:extLst>
        </c:ser>
        <c:ser>
          <c:idx val="2"/>
          <c:order val="2"/>
          <c:tx>
            <c:strRef>
              <c:f>'8 Mobila utsläpp'!$C$15</c:f>
              <c:strCache>
                <c:ptCount val="1"/>
                <c:pt idx="0">
                  <c:v>H50 Sjötransport</c:v>
                </c:pt>
              </c:strCache>
            </c:strRef>
          </c:tx>
          <c:spPr>
            <a:ln w="19050" cap="rnd">
              <a:solidFill>
                <a:srgbClr val="0AAFEB"/>
              </a:solidFill>
              <a:round/>
            </a:ln>
            <a:effectLst/>
          </c:spPr>
          <c:marker>
            <c:symbol val="none"/>
          </c:marker>
          <c:cat>
            <c:strRef>
              <c:f>'8 Mobila utsläpp'!$D$13:$BO$13</c:f>
              <c:strCache>
                <c:ptCount val="64"/>
                <c:pt idx="0">
                  <c:v>2008K1</c:v>
                </c:pt>
                <c:pt idx="1">
                  <c:v>2008K2</c:v>
                </c:pt>
                <c:pt idx="2">
                  <c:v>2008K3</c:v>
                </c:pt>
                <c:pt idx="3">
                  <c:v>2008K4</c:v>
                </c:pt>
                <c:pt idx="4">
                  <c:v>2009K1</c:v>
                </c:pt>
                <c:pt idx="5">
                  <c:v>2009K2</c:v>
                </c:pt>
                <c:pt idx="6">
                  <c:v>2009K3</c:v>
                </c:pt>
                <c:pt idx="7">
                  <c:v>2009K4</c:v>
                </c:pt>
                <c:pt idx="8">
                  <c:v>2010K1</c:v>
                </c:pt>
                <c:pt idx="9">
                  <c:v>2010K2</c:v>
                </c:pt>
                <c:pt idx="10">
                  <c:v>2010K3</c:v>
                </c:pt>
                <c:pt idx="11">
                  <c:v>2010K4</c:v>
                </c:pt>
                <c:pt idx="12">
                  <c:v>2011K1</c:v>
                </c:pt>
                <c:pt idx="13">
                  <c:v>2011K2</c:v>
                </c:pt>
                <c:pt idx="14">
                  <c:v>2011K3</c:v>
                </c:pt>
                <c:pt idx="15">
                  <c:v>2011K4</c:v>
                </c:pt>
                <c:pt idx="16">
                  <c:v>2012K1</c:v>
                </c:pt>
                <c:pt idx="17">
                  <c:v>2012K2</c:v>
                </c:pt>
                <c:pt idx="18">
                  <c:v>2012K3</c:v>
                </c:pt>
                <c:pt idx="19">
                  <c:v>2012K4</c:v>
                </c:pt>
                <c:pt idx="20">
                  <c:v>2013K1</c:v>
                </c:pt>
                <c:pt idx="21">
                  <c:v>2013K2</c:v>
                </c:pt>
                <c:pt idx="22">
                  <c:v>2013K3</c:v>
                </c:pt>
                <c:pt idx="23">
                  <c:v>2013K4</c:v>
                </c:pt>
                <c:pt idx="24">
                  <c:v>2014K1</c:v>
                </c:pt>
                <c:pt idx="25">
                  <c:v>2014K2</c:v>
                </c:pt>
                <c:pt idx="26">
                  <c:v>2014K3</c:v>
                </c:pt>
                <c:pt idx="27">
                  <c:v>2014K4</c:v>
                </c:pt>
                <c:pt idx="28">
                  <c:v>2015K1</c:v>
                </c:pt>
                <c:pt idx="29">
                  <c:v>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'8 Mobila utsläpp'!$D$15:$BO$15</c:f>
              <c:numCache>
                <c:formatCode>#,##0</c:formatCode>
                <c:ptCount val="64"/>
                <c:pt idx="0">
                  <c:v>100</c:v>
                </c:pt>
                <c:pt idx="1">
                  <c:v>104.82065610907483</c:v>
                </c:pt>
                <c:pt idx="2">
                  <c:v>104.39528358351502</c:v>
                </c:pt>
                <c:pt idx="3">
                  <c:v>109.48785471090213</c:v>
                </c:pt>
                <c:pt idx="4">
                  <c:v>87.364816298962651</c:v>
                </c:pt>
                <c:pt idx="5">
                  <c:v>92.761400173414344</c:v>
                </c:pt>
                <c:pt idx="6">
                  <c:v>91.312682579673037</c:v>
                </c:pt>
                <c:pt idx="7">
                  <c:v>94.710844117982688</c:v>
                </c:pt>
                <c:pt idx="8">
                  <c:v>99.360511785142251</c:v>
                </c:pt>
                <c:pt idx="9">
                  <c:v>90.079236313255109</c:v>
                </c:pt>
                <c:pt idx="10">
                  <c:v>89.447312726539749</c:v>
                </c:pt>
                <c:pt idx="11">
                  <c:v>89.960793709822013</c:v>
                </c:pt>
                <c:pt idx="12">
                  <c:v>65.415777022790394</c:v>
                </c:pt>
                <c:pt idx="13">
                  <c:v>61.816082683394448</c:v>
                </c:pt>
                <c:pt idx="14">
                  <c:v>58.701660239105571</c:v>
                </c:pt>
                <c:pt idx="15">
                  <c:v>49.375630199888491</c:v>
                </c:pt>
                <c:pt idx="16">
                  <c:v>37.961624608650183</c:v>
                </c:pt>
                <c:pt idx="17">
                  <c:v>41.576494891321879</c:v>
                </c:pt>
                <c:pt idx="18">
                  <c:v>43.78072064876153</c:v>
                </c:pt>
                <c:pt idx="19">
                  <c:v>49.110100923133473</c:v>
                </c:pt>
                <c:pt idx="20">
                  <c:v>57.912464882402567</c:v>
                </c:pt>
                <c:pt idx="21">
                  <c:v>63.191711129971637</c:v>
                </c:pt>
                <c:pt idx="22">
                  <c:v>45.709449219320895</c:v>
                </c:pt>
                <c:pt idx="23">
                  <c:v>45.685097178246693</c:v>
                </c:pt>
                <c:pt idx="24">
                  <c:v>45.64165455205513</c:v>
                </c:pt>
                <c:pt idx="25">
                  <c:v>54.666317855668453</c:v>
                </c:pt>
                <c:pt idx="26">
                  <c:v>73.599648751763183</c:v>
                </c:pt>
                <c:pt idx="27">
                  <c:v>51.276271692369534</c:v>
                </c:pt>
                <c:pt idx="28">
                  <c:v>79.96020566742051</c:v>
                </c:pt>
                <c:pt idx="29">
                  <c:v>71.793020344687335</c:v>
                </c:pt>
                <c:pt idx="30">
                  <c:v>82.002843893099381</c:v>
                </c:pt>
                <c:pt idx="31">
                  <c:v>61.857151890816162</c:v>
                </c:pt>
                <c:pt idx="32">
                  <c:v>90.683210331575054</c:v>
                </c:pt>
                <c:pt idx="33">
                  <c:v>77.030142333160498</c:v>
                </c:pt>
                <c:pt idx="34">
                  <c:v>96.261650175133354</c:v>
                </c:pt>
                <c:pt idx="35">
                  <c:v>91.473252040367754</c:v>
                </c:pt>
                <c:pt idx="36">
                  <c:v>77.071397122480974</c:v>
                </c:pt>
                <c:pt idx="37">
                  <c:v>74.471957613610527</c:v>
                </c:pt>
                <c:pt idx="38">
                  <c:v>76.561753747896887</c:v>
                </c:pt>
                <c:pt idx="39">
                  <c:v>77.668372647212152</c:v>
                </c:pt>
                <c:pt idx="40">
                  <c:v>73.164726162845213</c:v>
                </c:pt>
                <c:pt idx="41">
                  <c:v>82.485127624341018</c:v>
                </c:pt>
                <c:pt idx="42">
                  <c:v>88.516584194488971</c:v>
                </c:pt>
                <c:pt idx="43">
                  <c:v>79.271699532102986</c:v>
                </c:pt>
                <c:pt idx="44">
                  <c:v>74.222605969669587</c:v>
                </c:pt>
                <c:pt idx="45">
                  <c:v>83.217720733212275</c:v>
                </c:pt>
                <c:pt idx="46">
                  <c:v>90.210395162826103</c:v>
                </c:pt>
                <c:pt idx="47">
                  <c:v>77.46481680372213</c:v>
                </c:pt>
                <c:pt idx="48">
                  <c:v>73.246940075027339</c:v>
                </c:pt>
                <c:pt idx="49">
                  <c:v>62.311904771112346</c:v>
                </c:pt>
                <c:pt idx="50">
                  <c:v>70.040806847479061</c:v>
                </c:pt>
                <c:pt idx="51">
                  <c:v>64.817996084373149</c:v>
                </c:pt>
                <c:pt idx="52">
                  <c:v>67.338066135134014</c:v>
                </c:pt>
                <c:pt idx="53">
                  <c:v>72.83933758494905</c:v>
                </c:pt>
                <c:pt idx="54">
                  <c:v>64.153332587847032</c:v>
                </c:pt>
                <c:pt idx="55">
                  <c:v>69.764320778352783</c:v>
                </c:pt>
                <c:pt idx="56">
                  <c:v>72.88366994424814</c:v>
                </c:pt>
                <c:pt idx="57">
                  <c:v>79.178988260996647</c:v>
                </c:pt>
                <c:pt idx="58">
                  <c:v>68.63839428622623</c:v>
                </c:pt>
                <c:pt idx="59">
                  <c:v>75.126041491990264</c:v>
                </c:pt>
                <c:pt idx="60">
                  <c:v>74.822952446165644</c:v>
                </c:pt>
                <c:pt idx="61">
                  <c:v>78.386201256404121</c:v>
                </c:pt>
                <c:pt idx="62">
                  <c:v>67.47811752648677</c:v>
                </c:pt>
                <c:pt idx="63">
                  <c:v>72.958854962183779</c:v>
                </c:pt>
              </c:numCache>
            </c:numRef>
          </c:val>
          <c:smooth val="0"/>
          <c:extLst>
            <c:ext xmlns:c16="http://schemas.microsoft.com/office/drawing/2014/chart" uri="{C3380CC4-5D6E-409C-BE32-E72D297353CC}">
              <c16:uniqueId val="{00000002-12B2-44E4-8DE9-690320E38B1B}"/>
            </c:ext>
          </c:extLst>
        </c:ser>
        <c:ser>
          <c:idx val="4"/>
          <c:order val="3"/>
          <c:tx>
            <c:strRef>
              <c:f>'8 Mobila utsläpp'!$C$16</c:f>
              <c:strCache>
                <c:ptCount val="1"/>
                <c:pt idx="0">
                  <c:v>H51 Lufttransport</c:v>
                </c:pt>
              </c:strCache>
            </c:strRef>
          </c:tx>
          <c:spPr>
            <a:ln w="19050" cap="rnd">
              <a:solidFill>
                <a:srgbClr val="F05A3C"/>
              </a:solidFill>
              <a:round/>
            </a:ln>
            <a:effectLst/>
          </c:spPr>
          <c:marker>
            <c:symbol val="none"/>
          </c:marker>
          <c:cat>
            <c:strRef>
              <c:f>'8 Mobila utsläpp'!$D$13:$BO$13</c:f>
              <c:strCache>
                <c:ptCount val="64"/>
                <c:pt idx="0">
                  <c:v>2008K1</c:v>
                </c:pt>
                <c:pt idx="1">
                  <c:v>2008K2</c:v>
                </c:pt>
                <c:pt idx="2">
                  <c:v>2008K3</c:v>
                </c:pt>
                <c:pt idx="3">
                  <c:v>2008K4</c:v>
                </c:pt>
                <c:pt idx="4">
                  <c:v>2009K1</c:v>
                </c:pt>
                <c:pt idx="5">
                  <c:v>2009K2</c:v>
                </c:pt>
                <c:pt idx="6">
                  <c:v>2009K3</c:v>
                </c:pt>
                <c:pt idx="7">
                  <c:v>2009K4</c:v>
                </c:pt>
                <c:pt idx="8">
                  <c:v>2010K1</c:v>
                </c:pt>
                <c:pt idx="9">
                  <c:v>2010K2</c:v>
                </c:pt>
                <c:pt idx="10">
                  <c:v>2010K3</c:v>
                </c:pt>
                <c:pt idx="11">
                  <c:v>2010K4</c:v>
                </c:pt>
                <c:pt idx="12">
                  <c:v>2011K1</c:v>
                </c:pt>
                <c:pt idx="13">
                  <c:v>2011K2</c:v>
                </c:pt>
                <c:pt idx="14">
                  <c:v>2011K3</c:v>
                </c:pt>
                <c:pt idx="15">
                  <c:v>2011K4</c:v>
                </c:pt>
                <c:pt idx="16">
                  <c:v>2012K1</c:v>
                </c:pt>
                <c:pt idx="17">
                  <c:v>2012K2</c:v>
                </c:pt>
                <c:pt idx="18">
                  <c:v>2012K3</c:v>
                </c:pt>
                <c:pt idx="19">
                  <c:v>2012K4</c:v>
                </c:pt>
                <c:pt idx="20">
                  <c:v>2013K1</c:v>
                </c:pt>
                <c:pt idx="21">
                  <c:v>2013K2</c:v>
                </c:pt>
                <c:pt idx="22">
                  <c:v>2013K3</c:v>
                </c:pt>
                <c:pt idx="23">
                  <c:v>2013K4</c:v>
                </c:pt>
                <c:pt idx="24">
                  <c:v>2014K1</c:v>
                </c:pt>
                <c:pt idx="25">
                  <c:v>2014K2</c:v>
                </c:pt>
                <c:pt idx="26">
                  <c:v>2014K3</c:v>
                </c:pt>
                <c:pt idx="27">
                  <c:v>2014K4</c:v>
                </c:pt>
                <c:pt idx="28">
                  <c:v>2015K1</c:v>
                </c:pt>
                <c:pt idx="29">
                  <c:v>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'8 Mobila utsläpp'!$D$16:$BO$16</c:f>
              <c:numCache>
                <c:formatCode>#,##0</c:formatCode>
                <c:ptCount val="64"/>
                <c:pt idx="0">
                  <c:v>100</c:v>
                </c:pt>
                <c:pt idx="1">
                  <c:v>107.33583666176779</c:v>
                </c:pt>
                <c:pt idx="2">
                  <c:v>102.69997360709735</c:v>
                </c:pt>
                <c:pt idx="3">
                  <c:v>102.34137873483337</c:v>
                </c:pt>
                <c:pt idx="4">
                  <c:v>85.730507631337375</c:v>
                </c:pt>
                <c:pt idx="5">
                  <c:v>93.151843281699541</c:v>
                </c:pt>
                <c:pt idx="6">
                  <c:v>87.789530999681958</c:v>
                </c:pt>
                <c:pt idx="7">
                  <c:v>82.64997777138791</c:v>
                </c:pt>
                <c:pt idx="8">
                  <c:v>80.377747346117673</c:v>
                </c:pt>
                <c:pt idx="9">
                  <c:v>86.084990690693459</c:v>
                </c:pt>
                <c:pt idx="10">
                  <c:v>91.863275365885315</c:v>
                </c:pt>
                <c:pt idx="11">
                  <c:v>91.101189381593102</c:v>
                </c:pt>
                <c:pt idx="12">
                  <c:v>89.750800522632858</c:v>
                </c:pt>
                <c:pt idx="13">
                  <c:v>100.45753409752703</c:v>
                </c:pt>
                <c:pt idx="14">
                  <c:v>96.147952671212025</c:v>
                </c:pt>
                <c:pt idx="15">
                  <c:v>91.881070355264711</c:v>
                </c:pt>
                <c:pt idx="16">
                  <c:v>86.649795304241024</c:v>
                </c:pt>
                <c:pt idx="17">
                  <c:v>93.354909685612213</c:v>
                </c:pt>
                <c:pt idx="18">
                  <c:v>93.303358504839196</c:v>
                </c:pt>
                <c:pt idx="19">
                  <c:v>89.51517756767015</c:v>
                </c:pt>
                <c:pt idx="20">
                  <c:v>85.009311751389873</c:v>
                </c:pt>
                <c:pt idx="21">
                  <c:v>95.009151083063969</c:v>
                </c:pt>
                <c:pt idx="22">
                  <c:v>96.877727504429885</c:v>
                </c:pt>
                <c:pt idx="23">
                  <c:v>95.423737540525579</c:v>
                </c:pt>
                <c:pt idx="24">
                  <c:v>88.327811816577452</c:v>
                </c:pt>
                <c:pt idx="25">
                  <c:v>97.911998289226219</c:v>
                </c:pt>
                <c:pt idx="26">
                  <c:v>100.30556105720092</c:v>
                </c:pt>
                <c:pt idx="27">
                  <c:v>91.59844241034844</c:v>
                </c:pt>
                <c:pt idx="28">
                  <c:v>90.979845554189012</c:v>
                </c:pt>
                <c:pt idx="29">
                  <c:v>89.537689751671365</c:v>
                </c:pt>
                <c:pt idx="30">
                  <c:v>90.697065221759658</c:v>
                </c:pt>
                <c:pt idx="31">
                  <c:v>103.45032274677739</c:v>
                </c:pt>
                <c:pt idx="32">
                  <c:v>101.57314456001217</c:v>
                </c:pt>
                <c:pt idx="33">
                  <c:v>115.08540367384066</c:v>
                </c:pt>
                <c:pt idx="34">
                  <c:v>118.46517955386248</c:v>
                </c:pt>
                <c:pt idx="35">
                  <c:v>118.88019705938923</c:v>
                </c:pt>
                <c:pt idx="36">
                  <c:v>109.02714675705722</c:v>
                </c:pt>
                <c:pt idx="37">
                  <c:v>115.99081227927843</c:v>
                </c:pt>
                <c:pt idx="38">
                  <c:v>124.53898461202597</c:v>
                </c:pt>
                <c:pt idx="39">
                  <c:v>115.75062133772404</c:v>
                </c:pt>
                <c:pt idx="40">
                  <c:v>101.59103701700982</c:v>
                </c:pt>
                <c:pt idx="41">
                  <c:v>114.94945150930609</c:v>
                </c:pt>
                <c:pt idx="42">
                  <c:v>114.97986004135478</c:v>
                </c:pt>
                <c:pt idx="43">
                  <c:v>110.3877141407809</c:v>
                </c:pt>
                <c:pt idx="44">
                  <c:v>96.783021210284829</c:v>
                </c:pt>
                <c:pt idx="45">
                  <c:v>109.49109861288193</c:v>
                </c:pt>
                <c:pt idx="46">
                  <c:v>109.51487955378587</c:v>
                </c:pt>
                <c:pt idx="47">
                  <c:v>105.16981253929023</c:v>
                </c:pt>
                <c:pt idx="48">
                  <c:v>85.560987119563151</c:v>
                </c:pt>
                <c:pt idx="49">
                  <c:v>19.147794305678158</c:v>
                </c:pt>
                <c:pt idx="50">
                  <c:v>30.087692236335116</c:v>
                </c:pt>
                <c:pt idx="51">
                  <c:v>27.349453391123223</c:v>
                </c:pt>
                <c:pt idx="52">
                  <c:v>31.545337238456305</c:v>
                </c:pt>
                <c:pt idx="53">
                  <c:v>36.070284699478563</c:v>
                </c:pt>
                <c:pt idx="54">
                  <c:v>60.568665509889144</c:v>
                </c:pt>
                <c:pt idx="55">
                  <c:v>65.309825022573193</c:v>
                </c:pt>
                <c:pt idx="56">
                  <c:v>53.740490733337332</c:v>
                </c:pt>
                <c:pt idx="57">
                  <c:v>61.402492106657725</c:v>
                </c:pt>
                <c:pt idx="58">
                  <c:v>103.13782791441078</c:v>
                </c:pt>
                <c:pt idx="59">
                  <c:v>111.28068418055376</c:v>
                </c:pt>
                <c:pt idx="60">
                  <c:v>64.724043324280998</c:v>
                </c:pt>
                <c:pt idx="61">
                  <c:v>57.000978383371127</c:v>
                </c:pt>
                <c:pt idx="62">
                  <c:v>96.60886740816872</c:v>
                </c:pt>
                <c:pt idx="63">
                  <c:v>86.36741047886845</c:v>
                </c:pt>
              </c:numCache>
            </c:numRef>
          </c:val>
          <c:smooth val="0"/>
          <c:extLst>
            <c:ext xmlns:c16="http://schemas.microsoft.com/office/drawing/2014/chart" uri="{C3380CC4-5D6E-409C-BE32-E72D297353CC}">
              <c16:uniqueId val="{00000003-12B2-44E4-8DE9-690320E38B1B}"/>
            </c:ext>
          </c:extLst>
        </c:ser>
        <c:ser>
          <c:idx val="3"/>
          <c:order val="4"/>
          <c:tx>
            <c:strRef>
              <c:f>'8 Mobila utsläpp'!$C$17</c:f>
              <c:strCache>
                <c:ptCount val="1"/>
                <c:pt idx="0">
                  <c:v>Privat konsumtion av bensin och diesel</c:v>
                </c:pt>
              </c:strCache>
            </c:strRef>
          </c:tx>
          <c:spPr>
            <a:ln w="28575" cap="rnd">
              <a:solidFill>
                <a:schemeClr val="accent4"/>
              </a:solidFill>
              <a:round/>
            </a:ln>
            <a:effectLst/>
          </c:spPr>
          <c:marker>
            <c:symbol val="none"/>
          </c:marker>
          <c:cat>
            <c:strRef>
              <c:f>'8 Mobila utsläpp'!$D$13:$BO$13</c:f>
              <c:strCache>
                <c:ptCount val="64"/>
                <c:pt idx="0">
                  <c:v>2008K1</c:v>
                </c:pt>
                <c:pt idx="1">
                  <c:v>2008K2</c:v>
                </c:pt>
                <c:pt idx="2">
                  <c:v>2008K3</c:v>
                </c:pt>
                <c:pt idx="3">
                  <c:v>2008K4</c:v>
                </c:pt>
                <c:pt idx="4">
                  <c:v>2009K1</c:v>
                </c:pt>
                <c:pt idx="5">
                  <c:v>2009K2</c:v>
                </c:pt>
                <c:pt idx="6">
                  <c:v>2009K3</c:v>
                </c:pt>
                <c:pt idx="7">
                  <c:v>2009K4</c:v>
                </c:pt>
                <c:pt idx="8">
                  <c:v>2010K1</c:v>
                </c:pt>
                <c:pt idx="9">
                  <c:v>2010K2</c:v>
                </c:pt>
                <c:pt idx="10">
                  <c:v>2010K3</c:v>
                </c:pt>
                <c:pt idx="11">
                  <c:v>2010K4</c:v>
                </c:pt>
                <c:pt idx="12">
                  <c:v>2011K1</c:v>
                </c:pt>
                <c:pt idx="13">
                  <c:v>2011K2</c:v>
                </c:pt>
                <c:pt idx="14">
                  <c:v>2011K3</c:v>
                </c:pt>
                <c:pt idx="15">
                  <c:v>2011K4</c:v>
                </c:pt>
                <c:pt idx="16">
                  <c:v>2012K1</c:v>
                </c:pt>
                <c:pt idx="17">
                  <c:v>2012K2</c:v>
                </c:pt>
                <c:pt idx="18">
                  <c:v>2012K3</c:v>
                </c:pt>
                <c:pt idx="19">
                  <c:v>2012K4</c:v>
                </c:pt>
                <c:pt idx="20">
                  <c:v>2013K1</c:v>
                </c:pt>
                <c:pt idx="21">
                  <c:v>2013K2</c:v>
                </c:pt>
                <c:pt idx="22">
                  <c:v>2013K3</c:v>
                </c:pt>
                <c:pt idx="23">
                  <c:v>2013K4</c:v>
                </c:pt>
                <c:pt idx="24">
                  <c:v>2014K1</c:v>
                </c:pt>
                <c:pt idx="25">
                  <c:v>2014K2</c:v>
                </c:pt>
                <c:pt idx="26">
                  <c:v>2014K3</c:v>
                </c:pt>
                <c:pt idx="27">
                  <c:v>2014K4</c:v>
                </c:pt>
                <c:pt idx="28">
                  <c:v>2015K1</c:v>
                </c:pt>
                <c:pt idx="29">
                  <c:v>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f>'8 Mobila utsläpp'!$D$17:$BO$17</c:f>
              <c:numCache>
                <c:formatCode>#,##0</c:formatCode>
                <c:ptCount val="64"/>
                <c:pt idx="0">
                  <c:v>100</c:v>
                </c:pt>
                <c:pt idx="1">
                  <c:v>113.98911144070701</c:v>
                </c:pt>
                <c:pt idx="2">
                  <c:v>116.35188994744728</c:v>
                </c:pt>
                <c:pt idx="3">
                  <c:v>104.64828166032247</c:v>
                </c:pt>
                <c:pt idx="4">
                  <c:v>99.304787502710298</c:v>
                </c:pt>
                <c:pt idx="5">
                  <c:v>115.59221953801296</c:v>
                </c:pt>
                <c:pt idx="6">
                  <c:v>119.28274730681643</c:v>
                </c:pt>
                <c:pt idx="7">
                  <c:v>104.27119102921745</c:v>
                </c:pt>
                <c:pt idx="8">
                  <c:v>97.279839036466058</c:v>
                </c:pt>
                <c:pt idx="9">
                  <c:v>111.45412994799845</c:v>
                </c:pt>
                <c:pt idx="10">
                  <c:v>117.22059152817765</c:v>
                </c:pt>
                <c:pt idx="11">
                  <c:v>103.71649280342865</c:v>
                </c:pt>
                <c:pt idx="12">
                  <c:v>93.922336648908782</c:v>
                </c:pt>
                <c:pt idx="13">
                  <c:v>108.47622755106686</c:v>
                </c:pt>
                <c:pt idx="14">
                  <c:v>110.23825868123807</c:v>
                </c:pt>
                <c:pt idx="15">
                  <c:v>97.096021759562703</c:v>
                </c:pt>
                <c:pt idx="16">
                  <c:v>92.472020157115026</c:v>
                </c:pt>
                <c:pt idx="17">
                  <c:v>102.27532193764044</c:v>
                </c:pt>
                <c:pt idx="18">
                  <c:v>105.46933211041518</c:v>
                </c:pt>
                <c:pt idx="19">
                  <c:v>94.318246048608771</c:v>
                </c:pt>
                <c:pt idx="20">
                  <c:v>89.286323642224119</c:v>
                </c:pt>
                <c:pt idx="21">
                  <c:v>102.46585057805009</c:v>
                </c:pt>
                <c:pt idx="22">
                  <c:v>106.1552248915041</c:v>
                </c:pt>
                <c:pt idx="23">
                  <c:v>93.258801274011944</c:v>
                </c:pt>
                <c:pt idx="24">
                  <c:v>87.974352705608112</c:v>
                </c:pt>
                <c:pt idx="25">
                  <c:v>102.44518930457703</c:v>
                </c:pt>
                <c:pt idx="26">
                  <c:v>105.2029291271343</c:v>
                </c:pt>
                <c:pt idx="27">
                  <c:v>94.331551560179989</c:v>
                </c:pt>
                <c:pt idx="28">
                  <c:v>90.351046874675362</c:v>
                </c:pt>
                <c:pt idx="29">
                  <c:v>103.2482648739694</c:v>
                </c:pt>
                <c:pt idx="30">
                  <c:v>107.38826952393879</c:v>
                </c:pt>
                <c:pt idx="31">
                  <c:v>97.498397286747846</c:v>
                </c:pt>
                <c:pt idx="32">
                  <c:v>88.962739526897067</c:v>
                </c:pt>
                <c:pt idx="33">
                  <c:v>101.71091004141431</c:v>
                </c:pt>
                <c:pt idx="34">
                  <c:v>105.27612670952445</c:v>
                </c:pt>
                <c:pt idx="35">
                  <c:v>94.968646621297793</c:v>
                </c:pt>
                <c:pt idx="36">
                  <c:v>87.313051912730472</c:v>
                </c:pt>
                <c:pt idx="37">
                  <c:v>100.74201018584195</c:v>
                </c:pt>
                <c:pt idx="38">
                  <c:v>103.44087961895978</c:v>
                </c:pt>
                <c:pt idx="39">
                  <c:v>93.06313192061701</c:v>
                </c:pt>
                <c:pt idx="40">
                  <c:v>82.86778060576269</c:v>
                </c:pt>
                <c:pt idx="41">
                  <c:v>96.329584312352594</c:v>
                </c:pt>
                <c:pt idx="42">
                  <c:v>101.02644209732962</c:v>
                </c:pt>
                <c:pt idx="43">
                  <c:v>90.275055006804251</c:v>
                </c:pt>
                <c:pt idx="44">
                  <c:v>80.90489255570607</c:v>
                </c:pt>
                <c:pt idx="45">
                  <c:v>93.952727507525509</c:v>
                </c:pt>
                <c:pt idx="46">
                  <c:v>98.370315144022086</c:v>
                </c:pt>
                <c:pt idx="47">
                  <c:v>88.129367982625297</c:v>
                </c:pt>
                <c:pt idx="48">
                  <c:v>79.645165214383169</c:v>
                </c:pt>
                <c:pt idx="49">
                  <c:v>82.745951338659367</c:v>
                </c:pt>
                <c:pt idx="50">
                  <c:v>92.601697215266569</c:v>
                </c:pt>
                <c:pt idx="51">
                  <c:v>81.582766751660643</c:v>
                </c:pt>
                <c:pt idx="52">
                  <c:v>73.532946207839316</c:v>
                </c:pt>
                <c:pt idx="53">
                  <c:v>87.766365543448245</c:v>
                </c:pt>
                <c:pt idx="54">
                  <c:v>93.176054989388717</c:v>
                </c:pt>
                <c:pt idx="55">
                  <c:v>81.36000275552793</c:v>
                </c:pt>
                <c:pt idx="56">
                  <c:v>68.996863900650411</c:v>
                </c:pt>
                <c:pt idx="57">
                  <c:v>75.873743584701799</c:v>
                </c:pt>
                <c:pt idx="58">
                  <c:v>79.202791974100748</c:v>
                </c:pt>
                <c:pt idx="59">
                  <c:v>73.718225241313746</c:v>
                </c:pt>
                <c:pt idx="60">
                  <c:v>69.084880220757327</c:v>
                </c:pt>
                <c:pt idx="61">
                  <c:v>76.76675736973246</c:v>
                </c:pt>
                <c:pt idx="62">
                  <c:v>77.696214099131623</c:v>
                </c:pt>
                <c:pt idx="63">
                  <c:v>71.698689482134895</c:v>
                </c:pt>
              </c:numCache>
            </c:numRef>
          </c:val>
          <c:smooth val="0"/>
          <c:extLst>
            <c:ext xmlns:c16="http://schemas.microsoft.com/office/drawing/2014/chart" uri="{C3380CC4-5D6E-409C-BE32-E72D297353CC}">
              <c16:uniqueId val="{00000001-54D1-4A0B-994D-76E5B5037CF8}"/>
            </c:ext>
          </c:extLst>
        </c:ser>
        <c:dLbls>
          <c:showLegendKey val="0"/>
          <c:showVal val="0"/>
          <c:showCatName val="0"/>
          <c:showSerName val="0"/>
          <c:showPercent val="0"/>
          <c:showBubbleSize val="0"/>
        </c:dLbls>
        <c:smooth val="0"/>
        <c:axId val="533070608"/>
        <c:axId val="533070936"/>
        <c:extLst>
          <c:ext xmlns:c15="http://schemas.microsoft.com/office/drawing/2012/chart" uri="{02D57815-91ED-43cb-92C2-25804820EDAC}">
            <c15:filteredLineSeries>
              <c15:ser>
                <c:idx val="0"/>
                <c:order val="0"/>
                <c:tx>
                  <c:strRef>
                    <c:extLst>
                      <c:ext uri="{02D57815-91ED-43cb-92C2-25804820EDAC}">
                        <c15:formulaRef>
                          <c15:sqref>'8 Mobila utsläpp'!$C$13</c15:sqref>
                        </c15:formulaRef>
                      </c:ext>
                    </c:extLst>
                    <c:strCache>
                      <c:ptCount val="1"/>
                      <c:pt idx="0">
                        <c:v>Näringsgren SNI 2007</c:v>
                      </c:pt>
                    </c:strCache>
                  </c:strRef>
                </c:tx>
                <c:spPr>
                  <a:ln w="19050" cap="rnd">
                    <a:solidFill>
                      <a:srgbClr val="1E00BE"/>
                    </a:solidFill>
                    <a:round/>
                  </a:ln>
                  <a:effectLst/>
                </c:spPr>
                <c:marker>
                  <c:symbol val="none"/>
                </c:marker>
                <c:cat>
                  <c:strRef>
                    <c:extLst>
                      <c:ext uri="{02D57815-91ED-43cb-92C2-25804820EDAC}">
                        <c15:formulaRef>
                          <c15:sqref>'8 Mobila utsläpp'!$D$13:$BO$13</c15:sqref>
                        </c15:formulaRef>
                      </c:ext>
                    </c:extLst>
                    <c:strCache>
                      <c:ptCount val="64"/>
                      <c:pt idx="0">
                        <c:v>2008K1</c:v>
                      </c:pt>
                      <c:pt idx="1">
                        <c:v>2008K2</c:v>
                      </c:pt>
                      <c:pt idx="2">
                        <c:v>2008K3</c:v>
                      </c:pt>
                      <c:pt idx="3">
                        <c:v>2008K4</c:v>
                      </c:pt>
                      <c:pt idx="4">
                        <c:v>2009K1</c:v>
                      </c:pt>
                      <c:pt idx="5">
                        <c:v>2009K2</c:v>
                      </c:pt>
                      <c:pt idx="6">
                        <c:v>2009K3</c:v>
                      </c:pt>
                      <c:pt idx="7">
                        <c:v>2009K4</c:v>
                      </c:pt>
                      <c:pt idx="8">
                        <c:v>2010K1</c:v>
                      </c:pt>
                      <c:pt idx="9">
                        <c:v>2010K2</c:v>
                      </c:pt>
                      <c:pt idx="10">
                        <c:v>2010K3</c:v>
                      </c:pt>
                      <c:pt idx="11">
                        <c:v>2010K4</c:v>
                      </c:pt>
                      <c:pt idx="12">
                        <c:v>2011K1</c:v>
                      </c:pt>
                      <c:pt idx="13">
                        <c:v>2011K2</c:v>
                      </c:pt>
                      <c:pt idx="14">
                        <c:v>2011K3</c:v>
                      </c:pt>
                      <c:pt idx="15">
                        <c:v>2011K4</c:v>
                      </c:pt>
                      <c:pt idx="16">
                        <c:v>2012K1</c:v>
                      </c:pt>
                      <c:pt idx="17">
                        <c:v>2012K2</c:v>
                      </c:pt>
                      <c:pt idx="18">
                        <c:v>2012K3</c:v>
                      </c:pt>
                      <c:pt idx="19">
                        <c:v>2012K4</c:v>
                      </c:pt>
                      <c:pt idx="20">
                        <c:v>2013K1</c:v>
                      </c:pt>
                      <c:pt idx="21">
                        <c:v>2013K2</c:v>
                      </c:pt>
                      <c:pt idx="22">
                        <c:v>2013K3</c:v>
                      </c:pt>
                      <c:pt idx="23">
                        <c:v>2013K4</c:v>
                      </c:pt>
                      <c:pt idx="24">
                        <c:v>2014K1</c:v>
                      </c:pt>
                      <c:pt idx="25">
                        <c:v>2014K2</c:v>
                      </c:pt>
                      <c:pt idx="26">
                        <c:v>2014K3</c:v>
                      </c:pt>
                      <c:pt idx="27">
                        <c:v>2014K4</c:v>
                      </c:pt>
                      <c:pt idx="28">
                        <c:v>2015K1</c:v>
                      </c:pt>
                      <c:pt idx="29">
                        <c:v>2015K2</c:v>
                      </c:pt>
                      <c:pt idx="30">
                        <c:v>2015K3</c:v>
                      </c:pt>
                      <c:pt idx="31">
                        <c:v>2015K4</c:v>
                      </c:pt>
                      <c:pt idx="32">
                        <c:v>2016K1</c:v>
                      </c:pt>
                      <c:pt idx="33">
                        <c:v>2016K2</c:v>
                      </c:pt>
                      <c:pt idx="34">
                        <c:v>2016K3</c:v>
                      </c:pt>
                      <c:pt idx="35">
                        <c:v>2016K4</c:v>
                      </c:pt>
                      <c:pt idx="36">
                        <c:v>2017K1</c:v>
                      </c:pt>
                      <c:pt idx="37">
                        <c:v>2017K2</c:v>
                      </c:pt>
                      <c:pt idx="38">
                        <c:v>2017K3</c:v>
                      </c:pt>
                      <c:pt idx="39">
                        <c:v>2017K4</c:v>
                      </c:pt>
                      <c:pt idx="40">
                        <c:v>2018K1</c:v>
                      </c:pt>
                      <c:pt idx="41">
                        <c:v>2018K2</c:v>
                      </c:pt>
                      <c:pt idx="42">
                        <c:v>2018K3</c:v>
                      </c:pt>
                      <c:pt idx="43">
                        <c:v>2018K4</c:v>
                      </c:pt>
                      <c:pt idx="44">
                        <c:v>2019K1</c:v>
                      </c:pt>
                      <c:pt idx="45">
                        <c:v>2019K2</c:v>
                      </c:pt>
                      <c:pt idx="46">
                        <c:v>2019K3</c:v>
                      </c:pt>
                      <c:pt idx="47">
                        <c:v>2019K4</c:v>
                      </c:pt>
                      <c:pt idx="48">
                        <c:v>2020K1</c:v>
                      </c:pt>
                      <c:pt idx="49">
                        <c:v>2020K2</c:v>
                      </c:pt>
                      <c:pt idx="50">
                        <c:v>2020K3</c:v>
                      </c:pt>
                      <c:pt idx="51">
                        <c:v>2020K4</c:v>
                      </c:pt>
                      <c:pt idx="52">
                        <c:v>2021K1</c:v>
                      </c:pt>
                      <c:pt idx="53">
                        <c:v>2021K2</c:v>
                      </c:pt>
                      <c:pt idx="54">
                        <c:v>2021K3</c:v>
                      </c:pt>
                      <c:pt idx="55">
                        <c:v>2021K4</c:v>
                      </c:pt>
                      <c:pt idx="56">
                        <c:v>2022K1</c:v>
                      </c:pt>
                      <c:pt idx="57">
                        <c:v>2022K2</c:v>
                      </c:pt>
                      <c:pt idx="58">
                        <c:v>2022K3</c:v>
                      </c:pt>
                      <c:pt idx="59">
                        <c:v>2022K4</c:v>
                      </c:pt>
                      <c:pt idx="60">
                        <c:v>2023K1</c:v>
                      </c:pt>
                      <c:pt idx="61">
                        <c:v>2023K2</c:v>
                      </c:pt>
                      <c:pt idx="62">
                        <c:v>2023K3</c:v>
                      </c:pt>
                      <c:pt idx="63">
                        <c:v>2023K4</c:v>
                      </c:pt>
                    </c:strCache>
                  </c:strRef>
                </c:cat>
                <c:val>
                  <c:numRef>
                    <c:extLst>
                      <c:ext uri="{02D57815-91ED-43cb-92C2-25804820EDAC}">
                        <c15:formulaRef>
                          <c15:sqref>('8 Mobila utsläpp'!$D$13:$BL$13,'8 Mobila utsläpp'!$BN$13)</c15:sqref>
                        </c15:formulaRef>
                      </c:ext>
                    </c:extLst>
                    <c:numCache>
                      <c:formatCode>General</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smooth val="0"/>
                <c:extLst>
                  <c:ext xmlns:c16="http://schemas.microsoft.com/office/drawing/2014/chart" uri="{C3380CC4-5D6E-409C-BE32-E72D297353CC}">
                    <c16:uniqueId val="{00000000-12B2-44E4-8DE9-690320E38B1B}"/>
                  </c:ext>
                </c:extLst>
              </c15:ser>
            </c15:filteredLineSeries>
          </c:ext>
        </c:extLst>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960" b="1" i="0" baseline="0">
                <a:effectLst/>
              </a:rPr>
              <a:t>Utsläpp av växthusgaser, jämförelse av två kvartal</a:t>
            </a:r>
            <a:endParaRPr lang="sv-SE" sz="960">
              <a:effectLst/>
            </a:endParaRPr>
          </a:p>
          <a:p>
            <a:pPr>
              <a:defRPr/>
            </a:pPr>
            <a:r>
              <a:rPr lang="sv-SE" sz="960" b="0" i="0" baseline="0">
                <a:effectLst/>
              </a:rPr>
              <a:t>Emissions of greenhouse gases, comparison of two quarters</a:t>
            </a:r>
            <a:endParaRPr lang="sv-SE" sz="960">
              <a:effectLst/>
            </a:endParaRPr>
          </a:p>
        </c:rich>
      </c:tx>
      <c:layout>
        <c:manualLayout>
          <c:xMode val="edge"/>
          <c:yMode val="edge"/>
          <c:x val="0.21305602188535175"/>
          <c:y val="0"/>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0.40508787355777465"/>
          <c:y val="0.15620421757781719"/>
          <c:w val="0.55285376492777194"/>
          <c:h val="0.73006284239844887"/>
        </c:manualLayout>
      </c:layout>
      <c:barChart>
        <c:barDir val="bar"/>
        <c:grouping val="clustered"/>
        <c:varyColors val="0"/>
        <c:ser>
          <c:idx val="0"/>
          <c:order val="0"/>
          <c:tx>
            <c:strRef>
              <c:f>'2 Diagram'!$C$6</c:f>
              <c:strCache>
                <c:ptCount val="1"/>
                <c:pt idx="0">
                  <c:v>2023K4</c:v>
                </c:pt>
              </c:strCache>
            </c:strRef>
          </c:tx>
          <c:spPr>
            <a:solidFill>
              <a:srgbClr val="1E00BE"/>
            </a:solidFill>
            <a:ln w="6350">
              <a:solidFill>
                <a:srgbClr val="1E00BE"/>
              </a:solidFill>
            </a:ln>
            <a:effectLst/>
          </c:spPr>
          <c:invertIfNegative val="0"/>
          <c:cat>
            <c:strRef>
              <c:f>'1 Utsläpp'!$B$7:$B$15</c:f>
              <c:strCache>
                <c:ptCount val="9"/>
                <c:pt idx="0">
                  <c:v>B05-B09 utvinning av mineral</c:v>
                </c:pt>
                <c:pt idx="1">
                  <c:v>C10-C12 livsmedel, drycker och tobak</c:v>
                </c:pt>
                <c:pt idx="2">
                  <c:v>C13-C15 tillverkning av textilier, kläder och läderprodukter</c:v>
                </c:pt>
                <c:pt idx="3">
                  <c:v>C16-C18 trävaru-, massa-, pappers- och grafisk industri</c:v>
                </c:pt>
                <c:pt idx="4">
                  <c:v>C19-C21 tillverkning av stenkolsprodukter, raffinerade petroleum-, kemikalie- och kemiska produkter samt av farmaceutiska basprodukter och läkemedel</c:v>
                </c:pt>
                <c:pt idx="5">
                  <c:v>C22-C23 gummi- och plastvaruindustri; och andra icke metalliska mineraliska produkter</c:v>
                </c:pt>
                <c:pt idx="6">
                  <c:v>C24-C25 stål- och metallframställning; samt tillverkning av metallvaror (ej maskiner)</c:v>
                </c:pt>
                <c:pt idx="7">
                  <c:v>C26 industri för datorer, elektronikvaror och optik</c:v>
                </c:pt>
                <c:pt idx="8">
                  <c:v>C27 industri för elapparatur</c:v>
                </c:pt>
              </c:strCache>
            </c:strRef>
          </c:cat>
          <c:val>
            <c:numRef>
              <c:f>'2 Diagram'!$C$7:$C$15</c:f>
              <c:numCache>
                <c:formatCode>#,##0</c:formatCode>
                <c:ptCount val="9"/>
                <c:pt idx="0">
                  <c:v>2016.8435899696699</c:v>
                </c:pt>
                <c:pt idx="1">
                  <c:v>227.61931502789699</c:v>
                </c:pt>
                <c:pt idx="2">
                  <c:v>3521.8098022859026</c:v>
                </c:pt>
                <c:pt idx="3">
                  <c:v>1837.3562028280701</c:v>
                </c:pt>
                <c:pt idx="4">
                  <c:v>445.89058489953101</c:v>
                </c:pt>
                <c:pt idx="5">
                  <c:v>1756.3195916069701</c:v>
                </c:pt>
                <c:pt idx="6">
                  <c:v>712.6521962204597</c:v>
                </c:pt>
                <c:pt idx="7">
                  <c:v>92.623279406793202</c:v>
                </c:pt>
                <c:pt idx="8">
                  <c:v>1812.2993842362591</c:v>
                </c:pt>
              </c:numCache>
            </c:numRef>
          </c:val>
          <c:extLst>
            <c:ext xmlns:c16="http://schemas.microsoft.com/office/drawing/2014/chart" uri="{C3380CC4-5D6E-409C-BE32-E72D297353CC}">
              <c16:uniqueId val="{00000000-70F1-48F4-BD06-EF3B9BD4D355}"/>
            </c:ext>
          </c:extLst>
        </c:ser>
        <c:ser>
          <c:idx val="1"/>
          <c:order val="1"/>
          <c:tx>
            <c:strRef>
              <c:f>'2 Diagram'!$C$49</c:f>
              <c:strCache>
                <c:ptCount val="1"/>
                <c:pt idx="0">
                  <c:v>2022K4</c:v>
                </c:pt>
              </c:strCache>
            </c:strRef>
          </c:tx>
          <c:spPr>
            <a:solidFill>
              <a:srgbClr val="8D90F5"/>
            </a:solidFill>
            <a:ln w="6350">
              <a:solidFill>
                <a:srgbClr val="1E00BE"/>
              </a:solidFill>
            </a:ln>
            <a:effectLst/>
          </c:spPr>
          <c:invertIfNegative val="0"/>
          <c:cat>
            <c:strRef>
              <c:f>'1 Utsläpp'!$B$7:$B$15</c:f>
              <c:strCache>
                <c:ptCount val="9"/>
                <c:pt idx="0">
                  <c:v>B05-B09 utvinning av mineral</c:v>
                </c:pt>
                <c:pt idx="1">
                  <c:v>C10-C12 livsmedel, drycker och tobak</c:v>
                </c:pt>
                <c:pt idx="2">
                  <c:v>C13-C15 tillverkning av textilier, kläder och läderprodukter</c:v>
                </c:pt>
                <c:pt idx="3">
                  <c:v>C16-C18 trävaru-, massa-, pappers- och grafisk industri</c:v>
                </c:pt>
                <c:pt idx="4">
                  <c:v>C19-C21 tillverkning av stenkolsprodukter, raffinerade petroleum-, kemikalie- och kemiska produkter samt av farmaceutiska basprodukter och läkemedel</c:v>
                </c:pt>
                <c:pt idx="5">
                  <c:v>C22-C23 gummi- och plastvaruindustri; och andra icke metalliska mineraliska produkter</c:v>
                </c:pt>
                <c:pt idx="6">
                  <c:v>C24-C25 stål- och metallframställning; samt tillverkning av metallvaror (ej maskiner)</c:v>
                </c:pt>
                <c:pt idx="7">
                  <c:v>C26 industri för datorer, elektronikvaror och optik</c:v>
                </c:pt>
                <c:pt idx="8">
                  <c:v>C27 industri för elapparatur</c:v>
                </c:pt>
              </c:strCache>
            </c:strRef>
          </c:cat>
          <c:val>
            <c:numRef>
              <c:f>'2 Diagram'!$C$50:$C$58</c:f>
              <c:numCache>
                <c:formatCode>#,##0</c:formatCode>
                <c:ptCount val="9"/>
                <c:pt idx="0">
                  <c:v>2027.7067039912299</c:v>
                </c:pt>
                <c:pt idx="1">
                  <c:v>204.37073447746599</c:v>
                </c:pt>
                <c:pt idx="2">
                  <c:v>3603.3117218028347</c:v>
                </c:pt>
                <c:pt idx="3">
                  <c:v>2007.6513882525701</c:v>
                </c:pt>
                <c:pt idx="4">
                  <c:v>459.43475256044798</c:v>
                </c:pt>
                <c:pt idx="5">
                  <c:v>1933.6806374681801</c:v>
                </c:pt>
                <c:pt idx="6">
                  <c:v>733.11167491597053</c:v>
                </c:pt>
                <c:pt idx="7">
                  <c:v>94.361018259559202</c:v>
                </c:pt>
                <c:pt idx="8">
                  <c:v>1861.0726925062752</c:v>
                </c:pt>
              </c:numCache>
            </c:numRef>
          </c:val>
          <c:extLst>
            <c:ext xmlns:c16="http://schemas.microsoft.com/office/drawing/2014/chart" uri="{C3380CC4-5D6E-409C-BE32-E72D297353CC}">
              <c16:uniqueId val="{00000002-70F1-48F4-BD06-EF3B9BD4D355}"/>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l"/>
        <c:numFmt formatCode="General" sourceLinked="1"/>
        <c:majorTickMark val="out"/>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Utsläpp av växthusgaser från den svenska ekonomin per kvartal</a:t>
            </a:r>
          </a:p>
          <a:p>
            <a:pPr>
              <a:defRPr/>
            </a:pPr>
            <a:r>
              <a:rPr lang="sv-SE"/>
              <a:t>Emissions of greenhouse gases from the Swedish economy and households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3.4785459982310377E-2"/>
          <c:y val="0.124537952717043"/>
          <c:w val="0.94505451985766942"/>
          <c:h val="0.6367769546015587"/>
        </c:manualLayout>
      </c:layout>
      <c:lineChart>
        <c:grouping val="standard"/>
        <c:varyColors val="0"/>
        <c:ser>
          <c:idx val="0"/>
          <c:order val="0"/>
          <c:tx>
            <c:strRef>
              <c:f>'1 Utsläpp'!$B$49</c:f>
              <c:strCache>
                <c:ptCount val="1"/>
                <c:pt idx="0">
                  <c:v>Jordbruk, skogsbruk och fiske</c:v>
                </c:pt>
              </c:strCache>
            </c:strRef>
          </c:tx>
          <c:spPr>
            <a:ln w="28575" cap="rnd">
              <a:solidFill>
                <a:schemeClr val="accent1"/>
              </a:solidFill>
              <a:round/>
            </a:ln>
            <a:effectLst/>
          </c:spPr>
          <c:marker>
            <c:symbol val="none"/>
          </c:marker>
          <c:val>
            <c:numRef>
              <c:f>'1 Utsläpp'!$C$49:$BN$49</c:f>
              <c:numCache>
                <c:formatCode>#,##0</c:formatCode>
                <c:ptCount val="64"/>
                <c:pt idx="0">
                  <c:v>2260.8479617171902</c:v>
                </c:pt>
                <c:pt idx="1">
                  <c:v>2286.2568299816598</c:v>
                </c:pt>
                <c:pt idx="2">
                  <c:v>2272.3812937518901</c:v>
                </c:pt>
                <c:pt idx="3">
                  <c:v>2304.54587786923</c:v>
                </c:pt>
                <c:pt idx="4">
                  <c:v>2186.5657747621099</c:v>
                </c:pt>
                <c:pt idx="5">
                  <c:v>2201.5147436315601</c:v>
                </c:pt>
                <c:pt idx="6">
                  <c:v>2201.3596715257599</c:v>
                </c:pt>
                <c:pt idx="7">
                  <c:v>2212.18751887299</c:v>
                </c:pt>
                <c:pt idx="8">
                  <c:v>2243.9006280213198</c:v>
                </c:pt>
                <c:pt idx="9">
                  <c:v>2233.4639366403599</c:v>
                </c:pt>
                <c:pt idx="10">
                  <c:v>2247.8213854200699</c:v>
                </c:pt>
                <c:pt idx="11">
                  <c:v>2305.4241940035399</c:v>
                </c:pt>
                <c:pt idx="12">
                  <c:v>2239.2737117394799</c:v>
                </c:pt>
                <c:pt idx="13">
                  <c:v>2267.65189098366</c:v>
                </c:pt>
                <c:pt idx="14">
                  <c:v>2254.5761984321998</c:v>
                </c:pt>
                <c:pt idx="15">
                  <c:v>2256.31385878009</c:v>
                </c:pt>
                <c:pt idx="16">
                  <c:v>2217.0707045846302</c:v>
                </c:pt>
                <c:pt idx="17">
                  <c:v>2193.8776019709098</c:v>
                </c:pt>
                <c:pt idx="18">
                  <c:v>2214.0187369618002</c:v>
                </c:pt>
                <c:pt idx="19">
                  <c:v>2225.0036416134799</c:v>
                </c:pt>
                <c:pt idx="20">
                  <c:v>2197.8286320351699</c:v>
                </c:pt>
                <c:pt idx="21">
                  <c:v>2202.9718173935498</c:v>
                </c:pt>
                <c:pt idx="22">
                  <c:v>2209.6929943516402</c:v>
                </c:pt>
                <c:pt idx="23">
                  <c:v>2203.98491675382</c:v>
                </c:pt>
                <c:pt idx="24">
                  <c:v>2175.0129413234799</c:v>
                </c:pt>
                <c:pt idx="25">
                  <c:v>2191.3141029275198</c:v>
                </c:pt>
                <c:pt idx="26">
                  <c:v>2210.0342426162301</c:v>
                </c:pt>
                <c:pt idx="27">
                  <c:v>2217.5206335256798</c:v>
                </c:pt>
                <c:pt idx="28">
                  <c:v>2176.4861786469601</c:v>
                </c:pt>
                <c:pt idx="29">
                  <c:v>2199.20097866677</c:v>
                </c:pt>
                <c:pt idx="30">
                  <c:v>2188.7557568297598</c:v>
                </c:pt>
                <c:pt idx="31">
                  <c:v>2205.86255017553</c:v>
                </c:pt>
                <c:pt idx="32">
                  <c:v>2120.4370823434201</c:v>
                </c:pt>
                <c:pt idx="33">
                  <c:v>2150.3606970330902</c:v>
                </c:pt>
                <c:pt idx="34">
                  <c:v>2153.7349307676</c:v>
                </c:pt>
                <c:pt idx="35">
                  <c:v>2182.2935285254698</c:v>
                </c:pt>
                <c:pt idx="36">
                  <c:v>2132.2791406804299</c:v>
                </c:pt>
                <c:pt idx="37">
                  <c:v>2159.6673060459898</c:v>
                </c:pt>
                <c:pt idx="38">
                  <c:v>2183.91141956103</c:v>
                </c:pt>
                <c:pt idx="39">
                  <c:v>2182.1803157658001</c:v>
                </c:pt>
                <c:pt idx="40">
                  <c:v>2031.9348561355901</c:v>
                </c:pt>
                <c:pt idx="41">
                  <c:v>2074.1174400668101</c:v>
                </c:pt>
                <c:pt idx="42">
                  <c:v>2094.5269106764299</c:v>
                </c:pt>
                <c:pt idx="43">
                  <c:v>2077.6449677266501</c:v>
                </c:pt>
                <c:pt idx="44">
                  <c:v>2045.66318001236</c:v>
                </c:pt>
                <c:pt idx="45">
                  <c:v>2086.9296505280399</c:v>
                </c:pt>
                <c:pt idx="46">
                  <c:v>2109.5740438634798</c:v>
                </c:pt>
                <c:pt idx="47">
                  <c:v>2093.8996354705901</c:v>
                </c:pt>
                <c:pt idx="48">
                  <c:v>2073.1977562418201</c:v>
                </c:pt>
                <c:pt idx="49">
                  <c:v>2061.9668907916698</c:v>
                </c:pt>
                <c:pt idx="50">
                  <c:v>2106.0820846796801</c:v>
                </c:pt>
                <c:pt idx="51">
                  <c:v>2108.4224605926402</c:v>
                </c:pt>
                <c:pt idx="52">
                  <c:v>2021.59359088067</c:v>
                </c:pt>
                <c:pt idx="53">
                  <c:v>2067.3767580129702</c:v>
                </c:pt>
                <c:pt idx="54">
                  <c:v>2075.4059735055398</c:v>
                </c:pt>
                <c:pt idx="55">
                  <c:v>2060.0953441716601</c:v>
                </c:pt>
                <c:pt idx="56">
                  <c:v>2009.8332933218301</c:v>
                </c:pt>
                <c:pt idx="57">
                  <c:v>2006.23263192678</c:v>
                </c:pt>
                <c:pt idx="58">
                  <c:v>2018.7019406203101</c:v>
                </c:pt>
                <c:pt idx="59">
                  <c:v>2027.7067039912299</c:v>
                </c:pt>
                <c:pt idx="60">
                  <c:v>1997.8193704294599</c:v>
                </c:pt>
                <c:pt idx="61">
                  <c:v>2004.60514772682</c:v>
                </c:pt>
                <c:pt idx="62">
                  <c:v>2009.68642896951</c:v>
                </c:pt>
                <c:pt idx="63">
                  <c:v>2016.8435899696699</c:v>
                </c:pt>
              </c:numCache>
            </c:numRef>
          </c:val>
          <c:smooth val="0"/>
          <c:extLst>
            <c:ext xmlns:c16="http://schemas.microsoft.com/office/drawing/2014/chart" uri="{C3380CC4-5D6E-409C-BE32-E72D297353CC}">
              <c16:uniqueId val="{00000000-7FBC-411A-80FE-FC453D70221E}"/>
            </c:ext>
          </c:extLst>
        </c:ser>
        <c:ser>
          <c:idx val="1"/>
          <c:order val="1"/>
          <c:tx>
            <c:strRef>
              <c:f>'1 Utsläpp'!$B$50</c:f>
              <c:strCache>
                <c:ptCount val="1"/>
                <c:pt idx="0">
                  <c:v>Utvinning av mineral</c:v>
                </c:pt>
              </c:strCache>
            </c:strRef>
          </c:tx>
          <c:spPr>
            <a:ln w="28575" cap="rnd">
              <a:solidFill>
                <a:schemeClr val="accent2"/>
              </a:solidFill>
              <a:round/>
            </a:ln>
            <a:effectLst/>
          </c:spPr>
          <c:marker>
            <c:symbol val="none"/>
          </c:marker>
          <c:val>
            <c:numRef>
              <c:f>'1 Utsläpp'!$C$50:$BN$50</c:f>
              <c:numCache>
                <c:formatCode>#,##0</c:formatCode>
                <c:ptCount val="64"/>
                <c:pt idx="0">
                  <c:v>185.96165127883401</c:v>
                </c:pt>
                <c:pt idx="1">
                  <c:v>200.15552215303299</c:v>
                </c:pt>
                <c:pt idx="2">
                  <c:v>195.539623294124</c:v>
                </c:pt>
                <c:pt idx="3">
                  <c:v>194.73136794102101</c:v>
                </c:pt>
                <c:pt idx="4">
                  <c:v>145.145797417891</c:v>
                </c:pt>
                <c:pt idx="5">
                  <c:v>139.98404004589099</c:v>
                </c:pt>
                <c:pt idx="6">
                  <c:v>143.291071486974</c:v>
                </c:pt>
                <c:pt idx="7">
                  <c:v>212.55726535743599</c:v>
                </c:pt>
                <c:pt idx="8">
                  <c:v>227.760978063436</c:v>
                </c:pt>
                <c:pt idx="9">
                  <c:v>210.47790338965899</c:v>
                </c:pt>
                <c:pt idx="10">
                  <c:v>204.82751104830399</c:v>
                </c:pt>
                <c:pt idx="11">
                  <c:v>234.064748464221</c:v>
                </c:pt>
                <c:pt idx="12">
                  <c:v>243.98254796478901</c:v>
                </c:pt>
                <c:pt idx="13">
                  <c:v>204.716448015579</c:v>
                </c:pt>
                <c:pt idx="14">
                  <c:v>214.15936270337099</c:v>
                </c:pt>
                <c:pt idx="15">
                  <c:v>222.060370837867</c:v>
                </c:pt>
                <c:pt idx="16">
                  <c:v>253.192065355328</c:v>
                </c:pt>
                <c:pt idx="17">
                  <c:v>206.69960781454401</c:v>
                </c:pt>
                <c:pt idx="18">
                  <c:v>213.66483107296901</c:v>
                </c:pt>
                <c:pt idx="19">
                  <c:v>238.61450563810999</c:v>
                </c:pt>
                <c:pt idx="20">
                  <c:v>228.86303511250301</c:v>
                </c:pt>
                <c:pt idx="21">
                  <c:v>216.60270495053999</c:v>
                </c:pt>
                <c:pt idx="22">
                  <c:v>230.36078239076599</c:v>
                </c:pt>
                <c:pt idx="23">
                  <c:v>221.29434987884801</c:v>
                </c:pt>
                <c:pt idx="24">
                  <c:v>245.04492274139801</c:v>
                </c:pt>
                <c:pt idx="25">
                  <c:v>219.40716564986101</c:v>
                </c:pt>
                <c:pt idx="26">
                  <c:v>225.665444976424</c:v>
                </c:pt>
                <c:pt idx="27">
                  <c:v>249.59666827851899</c:v>
                </c:pt>
                <c:pt idx="28">
                  <c:v>236.841274498384</c:v>
                </c:pt>
                <c:pt idx="29">
                  <c:v>224.40956266843099</c:v>
                </c:pt>
                <c:pt idx="30">
                  <c:v>217.112940849925</c:v>
                </c:pt>
                <c:pt idx="31">
                  <c:v>240.04890869873799</c:v>
                </c:pt>
                <c:pt idx="32">
                  <c:v>239.96051138396399</c:v>
                </c:pt>
                <c:pt idx="33">
                  <c:v>218.60792312964301</c:v>
                </c:pt>
                <c:pt idx="34">
                  <c:v>227.676896765642</c:v>
                </c:pt>
                <c:pt idx="35">
                  <c:v>229.420861905007</c:v>
                </c:pt>
                <c:pt idx="36">
                  <c:v>241.99503638676299</c:v>
                </c:pt>
                <c:pt idx="37">
                  <c:v>233.092499779056</c:v>
                </c:pt>
                <c:pt idx="38">
                  <c:v>227.446551360694</c:v>
                </c:pt>
                <c:pt idx="39">
                  <c:v>225.97086755343801</c:v>
                </c:pt>
                <c:pt idx="40">
                  <c:v>244.63174276938599</c:v>
                </c:pt>
                <c:pt idx="41">
                  <c:v>210.165837590911</c:v>
                </c:pt>
                <c:pt idx="42">
                  <c:v>215.70734120636001</c:v>
                </c:pt>
                <c:pt idx="43">
                  <c:v>211.22490781808699</c:v>
                </c:pt>
                <c:pt idx="44">
                  <c:v>217.08220236588201</c:v>
                </c:pt>
                <c:pt idx="45">
                  <c:v>217.650269863956</c:v>
                </c:pt>
                <c:pt idx="46">
                  <c:v>226.911498745187</c:v>
                </c:pt>
                <c:pt idx="47">
                  <c:v>232.701732531109</c:v>
                </c:pt>
                <c:pt idx="48">
                  <c:v>238.37552312458399</c:v>
                </c:pt>
                <c:pt idx="49">
                  <c:v>217.69558858744401</c:v>
                </c:pt>
                <c:pt idx="50">
                  <c:v>219.42505983546999</c:v>
                </c:pt>
                <c:pt idx="51">
                  <c:v>229.16887468387401</c:v>
                </c:pt>
                <c:pt idx="52">
                  <c:v>221.29738643958899</c:v>
                </c:pt>
                <c:pt idx="53">
                  <c:v>216.13761186658101</c:v>
                </c:pt>
                <c:pt idx="54">
                  <c:v>228.315133243698</c:v>
                </c:pt>
                <c:pt idx="55">
                  <c:v>216.25287198659399</c:v>
                </c:pt>
                <c:pt idx="56">
                  <c:v>220.57897016410101</c:v>
                </c:pt>
                <c:pt idx="57">
                  <c:v>198.44956028215299</c:v>
                </c:pt>
                <c:pt idx="58">
                  <c:v>197.37011088036101</c:v>
                </c:pt>
                <c:pt idx="59">
                  <c:v>204.37073447746599</c:v>
                </c:pt>
                <c:pt idx="60">
                  <c:v>210.66855138404699</c:v>
                </c:pt>
                <c:pt idx="61">
                  <c:v>185.024205681285</c:v>
                </c:pt>
                <c:pt idx="62">
                  <c:v>199.266491153857</c:v>
                </c:pt>
                <c:pt idx="63">
                  <c:v>227.61931502789699</c:v>
                </c:pt>
              </c:numCache>
            </c:numRef>
          </c:val>
          <c:smooth val="0"/>
          <c:extLst>
            <c:ext xmlns:c16="http://schemas.microsoft.com/office/drawing/2014/chart" uri="{C3380CC4-5D6E-409C-BE32-E72D297353CC}">
              <c16:uniqueId val="{00000000-4783-4CC9-8B93-103B73BE4135}"/>
            </c:ext>
          </c:extLst>
        </c:ser>
        <c:ser>
          <c:idx val="2"/>
          <c:order val="2"/>
          <c:tx>
            <c:strRef>
              <c:f>'1 Utsläpp'!$B$51</c:f>
              <c:strCache>
                <c:ptCount val="1"/>
                <c:pt idx="0">
                  <c:v>Tillverkningsindustri</c:v>
                </c:pt>
              </c:strCache>
            </c:strRef>
          </c:tx>
          <c:spPr>
            <a:ln w="28575" cap="rnd">
              <a:solidFill>
                <a:schemeClr val="accent3"/>
              </a:solidFill>
              <a:round/>
            </a:ln>
            <a:effectLst/>
          </c:spPr>
          <c:marker>
            <c:symbol val="none"/>
          </c:marker>
          <c:val>
            <c:numRef>
              <c:f>'1 Utsläpp'!$C$51:$BN$51</c:f>
              <c:numCache>
                <c:formatCode>#,##0</c:formatCode>
                <c:ptCount val="64"/>
                <c:pt idx="0">
                  <c:v>4578.8990688866506</c:v>
                </c:pt>
                <c:pt idx="1">
                  <c:v>4425.9074773875964</c:v>
                </c:pt>
                <c:pt idx="2">
                  <c:v>4324.8401940107124</c:v>
                </c:pt>
                <c:pt idx="3">
                  <c:v>4894.9854196781662</c:v>
                </c:pt>
                <c:pt idx="4">
                  <c:v>3890.7150636183278</c:v>
                </c:pt>
                <c:pt idx="5">
                  <c:v>3543.8095143772589</c:v>
                </c:pt>
                <c:pt idx="6">
                  <c:v>3150.3886782325098</c:v>
                </c:pt>
                <c:pt idx="7">
                  <c:v>3931.2703201741692</c:v>
                </c:pt>
                <c:pt idx="8">
                  <c:v>4637.206646699874</c:v>
                </c:pt>
                <c:pt idx="9">
                  <c:v>4354.7528641913268</c:v>
                </c:pt>
                <c:pt idx="10">
                  <c:v>4018.7284475192937</c:v>
                </c:pt>
                <c:pt idx="11">
                  <c:v>4523.7622568047555</c:v>
                </c:pt>
                <c:pt idx="12">
                  <c:v>4406.1204862040404</c:v>
                </c:pt>
                <c:pt idx="13">
                  <c:v>4137.3481192166037</c:v>
                </c:pt>
                <c:pt idx="14">
                  <c:v>3871.5771395937218</c:v>
                </c:pt>
                <c:pt idx="15">
                  <c:v>4122.2457311829203</c:v>
                </c:pt>
                <c:pt idx="16">
                  <c:v>4164.5151583941406</c:v>
                </c:pt>
                <c:pt idx="17">
                  <c:v>3941.718892231012</c:v>
                </c:pt>
                <c:pt idx="18">
                  <c:v>3577.3010578442409</c:v>
                </c:pt>
                <c:pt idx="19">
                  <c:v>4070.8339044385771</c:v>
                </c:pt>
                <c:pt idx="20">
                  <c:v>3749.2021956992394</c:v>
                </c:pt>
                <c:pt idx="21">
                  <c:v>3718.3902796817911</c:v>
                </c:pt>
                <c:pt idx="22">
                  <c:v>3547.3135442333837</c:v>
                </c:pt>
                <c:pt idx="23">
                  <c:v>3769.1090045539099</c:v>
                </c:pt>
                <c:pt idx="24">
                  <c:v>3698.9497986518745</c:v>
                </c:pt>
                <c:pt idx="25">
                  <c:v>3647.3254110973357</c:v>
                </c:pt>
                <c:pt idx="26">
                  <c:v>3491.0411009848749</c:v>
                </c:pt>
                <c:pt idx="27">
                  <c:v>3816.4240839612444</c:v>
                </c:pt>
                <c:pt idx="28">
                  <c:v>3747.9568224310392</c:v>
                </c:pt>
                <c:pt idx="29">
                  <c:v>3994.8535694331413</c:v>
                </c:pt>
                <c:pt idx="30">
                  <c:v>3569.2812984909501</c:v>
                </c:pt>
                <c:pt idx="31">
                  <c:v>3625.0683434695202</c:v>
                </c:pt>
                <c:pt idx="32">
                  <c:v>3803.7363156709275</c:v>
                </c:pt>
                <c:pt idx="33">
                  <c:v>3740.4241685074758</c:v>
                </c:pt>
                <c:pt idx="34">
                  <c:v>3692.2583339259786</c:v>
                </c:pt>
                <c:pt idx="35">
                  <c:v>3959.2266652033572</c:v>
                </c:pt>
                <c:pt idx="36">
                  <c:v>3774.0991614737181</c:v>
                </c:pt>
                <c:pt idx="37">
                  <c:v>3719.0408051004015</c:v>
                </c:pt>
                <c:pt idx="38">
                  <c:v>3610.1661601607357</c:v>
                </c:pt>
                <c:pt idx="39">
                  <c:v>3906.3783613729488</c:v>
                </c:pt>
                <c:pt idx="40">
                  <c:v>3829.4732372921349</c:v>
                </c:pt>
                <c:pt idx="41">
                  <c:v>3792.3448533319392</c:v>
                </c:pt>
                <c:pt idx="42">
                  <c:v>3554.1901628560727</c:v>
                </c:pt>
                <c:pt idx="43">
                  <c:v>3845.8518488179975</c:v>
                </c:pt>
                <c:pt idx="44">
                  <c:v>3826.3737584803848</c:v>
                </c:pt>
                <c:pt idx="45">
                  <c:v>3812.5195544016869</c:v>
                </c:pt>
                <c:pt idx="46">
                  <c:v>3713.762488833871</c:v>
                </c:pt>
                <c:pt idx="47">
                  <c:v>3686.8406067281603</c:v>
                </c:pt>
                <c:pt idx="48">
                  <c:v>3864.2655163996315</c:v>
                </c:pt>
                <c:pt idx="49">
                  <c:v>3159.8833410463731</c:v>
                </c:pt>
                <c:pt idx="50">
                  <c:v>2824.6138831956423</c:v>
                </c:pt>
                <c:pt idx="51">
                  <c:v>3183.690781640717</c:v>
                </c:pt>
                <c:pt idx="52">
                  <c:v>3478.2340731712366</c:v>
                </c:pt>
                <c:pt idx="53">
                  <c:v>3667.3457244429815</c:v>
                </c:pt>
                <c:pt idx="54">
                  <c:v>3354.9815466582163</c:v>
                </c:pt>
                <c:pt idx="55">
                  <c:v>3707.1856521540681</c:v>
                </c:pt>
                <c:pt idx="56">
                  <c:v>3701.02581830501</c:v>
                </c:pt>
                <c:pt idx="57">
                  <c:v>3098.9818957063653</c:v>
                </c:pt>
                <c:pt idx="58">
                  <c:v>3423.9562472609578</c:v>
                </c:pt>
                <c:pt idx="59">
                  <c:v>3603.3117218028347</c:v>
                </c:pt>
                <c:pt idx="60">
                  <c:v>3517.132243757997</c:v>
                </c:pt>
                <c:pt idx="61">
                  <c:v>3491.5325574738986</c:v>
                </c:pt>
                <c:pt idx="62">
                  <c:v>3350.6105197106217</c:v>
                </c:pt>
                <c:pt idx="63">
                  <c:v>3521.8098022859026</c:v>
                </c:pt>
              </c:numCache>
            </c:numRef>
          </c:val>
          <c:smooth val="0"/>
          <c:extLst>
            <c:ext xmlns:c16="http://schemas.microsoft.com/office/drawing/2014/chart" uri="{C3380CC4-5D6E-409C-BE32-E72D297353CC}">
              <c16:uniqueId val="{00000001-4783-4CC9-8B93-103B73BE4135}"/>
            </c:ext>
          </c:extLst>
        </c:ser>
        <c:ser>
          <c:idx val="3"/>
          <c:order val="3"/>
          <c:tx>
            <c:strRef>
              <c:f>'1 Utsläpp'!$B$52</c:f>
              <c:strCache>
                <c:ptCount val="1"/>
                <c:pt idx="0">
                  <c:v>El, gas och värmeverk samt vatten, avlopp och avfall</c:v>
                </c:pt>
              </c:strCache>
            </c:strRef>
          </c:tx>
          <c:spPr>
            <a:ln w="28575" cap="rnd">
              <a:solidFill>
                <a:schemeClr val="accent4"/>
              </a:solidFill>
              <a:round/>
            </a:ln>
            <a:effectLst/>
          </c:spPr>
          <c:marker>
            <c:symbol val="none"/>
          </c:marker>
          <c:val>
            <c:numRef>
              <c:f>'1 Utsläpp'!$C$52:$BN$52</c:f>
              <c:numCache>
                <c:formatCode>#,##0</c:formatCode>
                <c:ptCount val="64"/>
                <c:pt idx="0">
                  <c:v>3279.6826843670701</c:v>
                </c:pt>
                <c:pt idx="1">
                  <c:v>2146.3350112788198</c:v>
                </c:pt>
                <c:pt idx="2">
                  <c:v>1827.89666626449</c:v>
                </c:pt>
                <c:pt idx="3">
                  <c:v>3144.5499306137199</c:v>
                </c:pt>
                <c:pt idx="4">
                  <c:v>3587.5693573243602</c:v>
                </c:pt>
                <c:pt idx="5">
                  <c:v>2069.2158610053002</c:v>
                </c:pt>
                <c:pt idx="6">
                  <c:v>1528.9035090575101</c:v>
                </c:pt>
                <c:pt idx="7">
                  <c:v>3447.5917514254702</c:v>
                </c:pt>
                <c:pt idx="8">
                  <c:v>4923.6310840960496</c:v>
                </c:pt>
                <c:pt idx="9">
                  <c:v>2482.9791846947001</c:v>
                </c:pt>
                <c:pt idx="10">
                  <c:v>1575.2959670129701</c:v>
                </c:pt>
                <c:pt idx="11">
                  <c:v>4092.3392056124899</c:v>
                </c:pt>
                <c:pt idx="12">
                  <c:v>4286.1687553861302</c:v>
                </c:pt>
                <c:pt idx="13">
                  <c:v>2168.6966239501999</c:v>
                </c:pt>
                <c:pt idx="14">
                  <c:v>1521.5530752085399</c:v>
                </c:pt>
                <c:pt idx="15">
                  <c:v>2761.52682615907</c:v>
                </c:pt>
                <c:pt idx="16">
                  <c:v>3678.63135483936</c:v>
                </c:pt>
                <c:pt idx="17">
                  <c:v>1978.61373553146</c:v>
                </c:pt>
                <c:pt idx="18">
                  <c:v>1445.95367548949</c:v>
                </c:pt>
                <c:pt idx="19">
                  <c:v>2911.84213146103</c:v>
                </c:pt>
                <c:pt idx="20">
                  <c:v>3749.4453415892599</c:v>
                </c:pt>
                <c:pt idx="21">
                  <c:v>1954.4473245029601</c:v>
                </c:pt>
                <c:pt idx="22">
                  <c:v>1497.00731946122</c:v>
                </c:pt>
                <c:pt idx="23">
                  <c:v>2466.0048261868101</c:v>
                </c:pt>
                <c:pt idx="24">
                  <c:v>2867.9816101667102</c:v>
                </c:pt>
                <c:pt idx="25">
                  <c:v>1878.7182346726399</c:v>
                </c:pt>
                <c:pt idx="26">
                  <c:v>1373.9029066133701</c:v>
                </c:pt>
                <c:pt idx="27">
                  <c:v>2495.5675105076598</c:v>
                </c:pt>
                <c:pt idx="28">
                  <c:v>2946.1458471951501</c:v>
                </c:pt>
                <c:pt idx="29">
                  <c:v>1659.5806621075999</c:v>
                </c:pt>
                <c:pt idx="30">
                  <c:v>1191.13655862378</c:v>
                </c:pt>
                <c:pt idx="31">
                  <c:v>2387.69733148258</c:v>
                </c:pt>
                <c:pt idx="32">
                  <c:v>3122.3130108849</c:v>
                </c:pt>
                <c:pt idx="33">
                  <c:v>1762.8360114785</c:v>
                </c:pt>
                <c:pt idx="34">
                  <c:v>1335.9552419055401</c:v>
                </c:pt>
                <c:pt idx="35">
                  <c:v>2435.82852957571</c:v>
                </c:pt>
                <c:pt idx="36">
                  <c:v>2616.0592614345401</c:v>
                </c:pt>
                <c:pt idx="37">
                  <c:v>1744.15713771486</c:v>
                </c:pt>
                <c:pt idx="38">
                  <c:v>1502.09068314459</c:v>
                </c:pt>
                <c:pt idx="39">
                  <c:v>2316.28843093972</c:v>
                </c:pt>
                <c:pt idx="40">
                  <c:v>2883.0870260225101</c:v>
                </c:pt>
                <c:pt idx="41">
                  <c:v>1626.29764407062</c:v>
                </c:pt>
                <c:pt idx="42">
                  <c:v>1386.9506734521201</c:v>
                </c:pt>
                <c:pt idx="43">
                  <c:v>2393.2017182293998</c:v>
                </c:pt>
                <c:pt idx="44">
                  <c:v>2632.6582272237401</c:v>
                </c:pt>
                <c:pt idx="45">
                  <c:v>1314.1644400069099</c:v>
                </c:pt>
                <c:pt idx="46">
                  <c:v>1237.84851629133</c:v>
                </c:pt>
                <c:pt idx="47">
                  <c:v>1876.38754482632</c:v>
                </c:pt>
                <c:pt idx="48">
                  <c:v>1910.78181108577</c:v>
                </c:pt>
                <c:pt idx="49">
                  <c:v>1483.7943900886401</c:v>
                </c:pt>
                <c:pt idx="50">
                  <c:v>1312.4694729403</c:v>
                </c:pt>
                <c:pt idx="51">
                  <c:v>1819.18492367722</c:v>
                </c:pt>
                <c:pt idx="52">
                  <c:v>2184.25717549928</c:v>
                </c:pt>
                <c:pt idx="53">
                  <c:v>1643.0030942271301</c:v>
                </c:pt>
                <c:pt idx="54">
                  <c:v>1356.5716906743601</c:v>
                </c:pt>
                <c:pt idx="55">
                  <c:v>2157.2474293905898</c:v>
                </c:pt>
                <c:pt idx="56">
                  <c:v>1956.40123921689</c:v>
                </c:pt>
                <c:pt idx="57">
                  <c:v>1595.3877542703499</c:v>
                </c:pt>
                <c:pt idx="58">
                  <c:v>1269.1790800189001</c:v>
                </c:pt>
                <c:pt idx="59">
                  <c:v>2007.6513882525701</c:v>
                </c:pt>
                <c:pt idx="60">
                  <c:v>1864.54538330166</c:v>
                </c:pt>
                <c:pt idx="61">
                  <c:v>1465.85669951351</c:v>
                </c:pt>
                <c:pt idx="62">
                  <c:v>1239.9246083390999</c:v>
                </c:pt>
                <c:pt idx="63">
                  <c:v>1837.3562028280701</c:v>
                </c:pt>
              </c:numCache>
            </c:numRef>
          </c:val>
          <c:smooth val="0"/>
          <c:extLst>
            <c:ext xmlns:c16="http://schemas.microsoft.com/office/drawing/2014/chart" uri="{C3380CC4-5D6E-409C-BE32-E72D297353CC}">
              <c16:uniqueId val="{00000002-4783-4CC9-8B93-103B73BE4135}"/>
            </c:ext>
          </c:extLst>
        </c:ser>
        <c:ser>
          <c:idx val="4"/>
          <c:order val="4"/>
          <c:tx>
            <c:strRef>
              <c:f>'1 Utsläpp'!$B$53</c:f>
              <c:strCache>
                <c:ptCount val="1"/>
                <c:pt idx="0">
                  <c:v>Byggverksamhet</c:v>
                </c:pt>
              </c:strCache>
            </c:strRef>
          </c:tx>
          <c:spPr>
            <a:ln w="28575" cap="rnd">
              <a:solidFill>
                <a:schemeClr val="accent5"/>
              </a:solidFill>
              <a:round/>
            </a:ln>
            <a:effectLst/>
          </c:spPr>
          <c:marker>
            <c:symbol val="none"/>
          </c:marker>
          <c:val>
            <c:numRef>
              <c:f>'1 Utsläpp'!$C$53:$BN$53</c:f>
              <c:numCache>
                <c:formatCode>#,##0</c:formatCode>
                <c:ptCount val="64"/>
                <c:pt idx="0">
                  <c:v>464.04375420818502</c:v>
                </c:pt>
                <c:pt idx="1">
                  <c:v>496.38727765972999</c:v>
                </c:pt>
                <c:pt idx="2">
                  <c:v>485.30856401610902</c:v>
                </c:pt>
                <c:pt idx="3">
                  <c:v>504.87341958153701</c:v>
                </c:pt>
                <c:pt idx="4">
                  <c:v>464.70736980569302</c:v>
                </c:pt>
                <c:pt idx="5">
                  <c:v>481.65195397675001</c:v>
                </c:pt>
                <c:pt idx="6">
                  <c:v>479.64834758807802</c:v>
                </c:pt>
                <c:pt idx="7">
                  <c:v>493.18792594580998</c:v>
                </c:pt>
                <c:pt idx="8">
                  <c:v>489.55007206152902</c:v>
                </c:pt>
                <c:pt idx="9">
                  <c:v>489.14241485752399</c:v>
                </c:pt>
                <c:pt idx="10">
                  <c:v>496.86811789017702</c:v>
                </c:pt>
                <c:pt idx="11">
                  <c:v>542.576624551804</c:v>
                </c:pt>
                <c:pt idx="12">
                  <c:v>498.00489554798997</c:v>
                </c:pt>
                <c:pt idx="13">
                  <c:v>516.31342456355503</c:v>
                </c:pt>
                <c:pt idx="14">
                  <c:v>510.87084573879099</c:v>
                </c:pt>
                <c:pt idx="15">
                  <c:v>516.76897691685201</c:v>
                </c:pt>
                <c:pt idx="16">
                  <c:v>497.88202272532999</c:v>
                </c:pt>
                <c:pt idx="17">
                  <c:v>486.68364593732701</c:v>
                </c:pt>
                <c:pt idx="18">
                  <c:v>494.82803847793502</c:v>
                </c:pt>
                <c:pt idx="19">
                  <c:v>509.63433572384503</c:v>
                </c:pt>
                <c:pt idx="20">
                  <c:v>481.104725613921</c:v>
                </c:pt>
                <c:pt idx="21">
                  <c:v>494.00535329564701</c:v>
                </c:pt>
                <c:pt idx="22">
                  <c:v>497.36703518755297</c:v>
                </c:pt>
                <c:pt idx="23">
                  <c:v>496.03634401571401</c:v>
                </c:pt>
                <c:pt idx="24">
                  <c:v>463.70807182802901</c:v>
                </c:pt>
                <c:pt idx="25">
                  <c:v>471.89884039218202</c:v>
                </c:pt>
                <c:pt idx="26">
                  <c:v>482.18073932396698</c:v>
                </c:pt>
                <c:pt idx="27">
                  <c:v>489.34044331709902</c:v>
                </c:pt>
                <c:pt idx="28">
                  <c:v>473.10271430119798</c:v>
                </c:pt>
                <c:pt idx="29">
                  <c:v>494.92683476661398</c:v>
                </c:pt>
                <c:pt idx="30">
                  <c:v>490.39572694153799</c:v>
                </c:pt>
                <c:pt idx="31">
                  <c:v>508.381071268163</c:v>
                </c:pt>
                <c:pt idx="32">
                  <c:v>464.35113179975099</c:v>
                </c:pt>
                <c:pt idx="33">
                  <c:v>492.324030180161</c:v>
                </c:pt>
                <c:pt idx="34">
                  <c:v>501.67126893220501</c:v>
                </c:pt>
                <c:pt idx="35">
                  <c:v>521.20294905954995</c:v>
                </c:pt>
                <c:pt idx="36">
                  <c:v>445.61252166998503</c:v>
                </c:pt>
                <c:pt idx="37">
                  <c:v>485.33129971429298</c:v>
                </c:pt>
                <c:pt idx="38">
                  <c:v>486.40532049146498</c:v>
                </c:pt>
                <c:pt idx="39">
                  <c:v>476.07530241718001</c:v>
                </c:pt>
                <c:pt idx="40">
                  <c:v>430.268895745718</c:v>
                </c:pt>
                <c:pt idx="41">
                  <c:v>483.236834621703</c:v>
                </c:pt>
                <c:pt idx="42">
                  <c:v>487.26543592574802</c:v>
                </c:pt>
                <c:pt idx="43">
                  <c:v>466.62424088530503</c:v>
                </c:pt>
                <c:pt idx="44">
                  <c:v>447.27456641814001</c:v>
                </c:pt>
                <c:pt idx="45">
                  <c:v>502.59688782664</c:v>
                </c:pt>
                <c:pt idx="46">
                  <c:v>506.53925578616401</c:v>
                </c:pt>
                <c:pt idx="47">
                  <c:v>485.17898696643903</c:v>
                </c:pt>
                <c:pt idx="48">
                  <c:v>467.50383323096599</c:v>
                </c:pt>
                <c:pt idx="49">
                  <c:v>466.51981092037499</c:v>
                </c:pt>
                <c:pt idx="50">
                  <c:v>495.27529061658498</c:v>
                </c:pt>
                <c:pt idx="51">
                  <c:v>500.79500436012398</c:v>
                </c:pt>
                <c:pt idx="52">
                  <c:v>461.46612731021901</c:v>
                </c:pt>
                <c:pt idx="53">
                  <c:v>527.78697288617502</c:v>
                </c:pt>
                <c:pt idx="54">
                  <c:v>520.10895790992595</c:v>
                </c:pt>
                <c:pt idx="55">
                  <c:v>497.90844928131003</c:v>
                </c:pt>
                <c:pt idx="56">
                  <c:v>447.72150353787299</c:v>
                </c:pt>
                <c:pt idx="57">
                  <c:v>449.007148806148</c:v>
                </c:pt>
                <c:pt idx="58">
                  <c:v>453.03489140483498</c:v>
                </c:pt>
                <c:pt idx="59">
                  <c:v>459.43475256044798</c:v>
                </c:pt>
                <c:pt idx="60">
                  <c:v>429.31730980657898</c:v>
                </c:pt>
                <c:pt idx="61">
                  <c:v>445.23245616063201</c:v>
                </c:pt>
                <c:pt idx="62">
                  <c:v>441.54787139147999</c:v>
                </c:pt>
                <c:pt idx="63">
                  <c:v>445.89058489953101</c:v>
                </c:pt>
              </c:numCache>
            </c:numRef>
          </c:val>
          <c:smooth val="0"/>
          <c:extLst>
            <c:ext xmlns:c16="http://schemas.microsoft.com/office/drawing/2014/chart" uri="{C3380CC4-5D6E-409C-BE32-E72D297353CC}">
              <c16:uniqueId val="{00000003-4783-4CC9-8B93-103B73BE4135}"/>
            </c:ext>
          </c:extLst>
        </c:ser>
        <c:ser>
          <c:idx val="5"/>
          <c:order val="5"/>
          <c:tx>
            <c:strRef>
              <c:f>'1 Utsläpp'!$B$54</c:f>
              <c:strCache>
                <c:ptCount val="1"/>
                <c:pt idx="0">
                  <c:v>Transportindustri</c:v>
                </c:pt>
              </c:strCache>
            </c:strRef>
          </c:tx>
          <c:spPr>
            <a:ln w="28575" cap="rnd">
              <a:solidFill>
                <a:schemeClr val="accent6"/>
              </a:solidFill>
              <a:round/>
            </a:ln>
            <a:effectLst/>
          </c:spPr>
          <c:marker>
            <c:symbol val="none"/>
          </c:marker>
          <c:val>
            <c:numRef>
              <c:f>'1 Utsläpp'!$C$54:$BN$54</c:f>
              <c:numCache>
                <c:formatCode>#,##0</c:formatCode>
                <c:ptCount val="64"/>
                <c:pt idx="0">
                  <c:v>2607.9518610831201</c:v>
                </c:pt>
                <c:pt idx="1">
                  <c:v>2799.1564608465301</c:v>
                </c:pt>
                <c:pt idx="2">
                  <c:v>2726.8018020529698</c:v>
                </c:pt>
                <c:pt idx="3">
                  <c:v>2799.9861576186499</c:v>
                </c:pt>
                <c:pt idx="4">
                  <c:v>2325.80485893788</c:v>
                </c:pt>
                <c:pt idx="5">
                  <c:v>2495.1716871686199</c:v>
                </c:pt>
                <c:pt idx="6">
                  <c:v>2448.65703521758</c:v>
                </c:pt>
                <c:pt idx="7">
                  <c:v>2474.35915214839</c:v>
                </c:pt>
                <c:pt idx="8">
                  <c:v>2432.1193743528302</c:v>
                </c:pt>
                <c:pt idx="9">
                  <c:v>2426.7929927324599</c:v>
                </c:pt>
                <c:pt idx="10">
                  <c:v>2459.51760875228</c:v>
                </c:pt>
                <c:pt idx="11">
                  <c:v>2518.1163442205798</c:v>
                </c:pt>
                <c:pt idx="12">
                  <c:v>2142.7286119302298</c:v>
                </c:pt>
                <c:pt idx="13">
                  <c:v>2223.8421037186699</c:v>
                </c:pt>
                <c:pt idx="14">
                  <c:v>2166.8315428938899</c:v>
                </c:pt>
                <c:pt idx="15">
                  <c:v>2050.3568229930202</c:v>
                </c:pt>
                <c:pt idx="16">
                  <c:v>1770.9793969679399</c:v>
                </c:pt>
                <c:pt idx="17">
                  <c:v>1863.8579238616601</c:v>
                </c:pt>
                <c:pt idx="18">
                  <c:v>1884.18090369878</c:v>
                </c:pt>
                <c:pt idx="19">
                  <c:v>1940.76627425422</c:v>
                </c:pt>
                <c:pt idx="20">
                  <c:v>1882.8284169984099</c:v>
                </c:pt>
                <c:pt idx="21">
                  <c:v>2046.03683917695</c:v>
                </c:pt>
                <c:pt idx="22">
                  <c:v>1873.39727745607</c:v>
                </c:pt>
                <c:pt idx="23">
                  <c:v>1853.50411321567</c:v>
                </c:pt>
                <c:pt idx="24">
                  <c:v>1740.1238310163601</c:v>
                </c:pt>
                <c:pt idx="25">
                  <c:v>1939.4432832361699</c:v>
                </c:pt>
                <c:pt idx="26">
                  <c:v>2147.0728440490602</c:v>
                </c:pt>
                <c:pt idx="27">
                  <c:v>1878.3863430966501</c:v>
                </c:pt>
                <c:pt idx="28">
                  <c:v>2077.4191874683602</c:v>
                </c:pt>
                <c:pt idx="29">
                  <c:v>2020.7289054135499</c:v>
                </c:pt>
                <c:pt idx="30">
                  <c:v>2120.3848244788701</c:v>
                </c:pt>
                <c:pt idx="31">
                  <c:v>2001.8321417813399</c:v>
                </c:pt>
                <c:pt idx="32">
                  <c:v>2147.1723423489598</c:v>
                </c:pt>
                <c:pt idx="33">
                  <c:v>2132.2889034917298</c:v>
                </c:pt>
                <c:pt idx="34">
                  <c:v>2359.83269206153</c:v>
                </c:pt>
                <c:pt idx="35">
                  <c:v>2321.3427034217598</c:v>
                </c:pt>
                <c:pt idx="36">
                  <c:v>2029.5064066755001</c:v>
                </c:pt>
                <c:pt idx="37">
                  <c:v>2085.6900282841302</c:v>
                </c:pt>
                <c:pt idx="38">
                  <c:v>2150.1879196975301</c:v>
                </c:pt>
                <c:pt idx="39">
                  <c:v>2104.4119762876699</c:v>
                </c:pt>
                <c:pt idx="40">
                  <c:v>1893.98794713089</c:v>
                </c:pt>
                <c:pt idx="41">
                  <c:v>2127.33148571222</c:v>
                </c:pt>
                <c:pt idx="42">
                  <c:v>2191.28612284476</c:v>
                </c:pt>
                <c:pt idx="43">
                  <c:v>2048.84023370053</c:v>
                </c:pt>
                <c:pt idx="44">
                  <c:v>1869.45525698441</c:v>
                </c:pt>
                <c:pt idx="45">
                  <c:v>2096.1592517429399</c:v>
                </c:pt>
                <c:pt idx="46">
                  <c:v>2169.5978180440202</c:v>
                </c:pt>
                <c:pt idx="47">
                  <c:v>1992.2886796599801</c:v>
                </c:pt>
                <c:pt idx="48">
                  <c:v>1788.97118145166</c:v>
                </c:pt>
                <c:pt idx="49">
                  <c:v>1295.5230641163901</c:v>
                </c:pt>
                <c:pt idx="50">
                  <c:v>1465.41353148844</c:v>
                </c:pt>
                <c:pt idx="51">
                  <c:v>1410.0795098551901</c:v>
                </c:pt>
                <c:pt idx="52">
                  <c:v>1417.9852061188899</c:v>
                </c:pt>
                <c:pt idx="53">
                  <c:v>1571.82354048309</c:v>
                </c:pt>
                <c:pt idx="54">
                  <c:v>1604.85692827292</c:v>
                </c:pt>
                <c:pt idx="55">
                  <c:v>1669.9470171171199</c:v>
                </c:pt>
                <c:pt idx="56">
                  <c:v>1579.2672138786099</c:v>
                </c:pt>
                <c:pt idx="57">
                  <c:v>1680.31465074164</c:v>
                </c:pt>
                <c:pt idx="58">
                  <c:v>1806.22760111721</c:v>
                </c:pt>
                <c:pt idx="59">
                  <c:v>1933.6806374681801</c:v>
                </c:pt>
                <c:pt idx="60">
                  <c:v>1638.2115270193699</c:v>
                </c:pt>
                <c:pt idx="61">
                  <c:v>1641.96611436429</c:v>
                </c:pt>
                <c:pt idx="62">
                  <c:v>1744.5251393542501</c:v>
                </c:pt>
                <c:pt idx="63">
                  <c:v>1756.3195916069701</c:v>
                </c:pt>
              </c:numCache>
            </c:numRef>
          </c:val>
          <c:smooth val="0"/>
          <c:extLst>
            <c:ext xmlns:c16="http://schemas.microsoft.com/office/drawing/2014/chart" uri="{C3380CC4-5D6E-409C-BE32-E72D297353CC}">
              <c16:uniqueId val="{00000004-4783-4CC9-8B93-103B73BE4135}"/>
            </c:ext>
          </c:extLst>
        </c:ser>
        <c:ser>
          <c:idx val="6"/>
          <c:order val="6"/>
          <c:tx>
            <c:strRef>
              <c:f>'1 Utsläpp'!$B$55</c:f>
              <c:strCache>
                <c:ptCount val="1"/>
                <c:pt idx="0">
                  <c:v>Övriga tjänster</c:v>
                </c:pt>
              </c:strCache>
            </c:strRef>
          </c:tx>
          <c:spPr>
            <a:ln w="28575" cap="rnd">
              <a:solidFill>
                <a:schemeClr val="accent1">
                  <a:lumMod val="60000"/>
                </a:schemeClr>
              </a:solidFill>
              <a:round/>
            </a:ln>
            <a:effectLst/>
          </c:spPr>
          <c:marker>
            <c:symbol val="none"/>
          </c:marker>
          <c:val>
            <c:numRef>
              <c:f>'1 Utsläpp'!$C$55:$BN$55</c:f>
              <c:numCache>
                <c:formatCode>#,##0</c:formatCode>
                <c:ptCount val="64"/>
                <c:pt idx="0">
                  <c:v>1033.6485781186855</c:v>
                </c:pt>
                <c:pt idx="1">
                  <c:v>1100.9720034510497</c:v>
                </c:pt>
                <c:pt idx="2">
                  <c:v>1077.5754397463277</c:v>
                </c:pt>
                <c:pt idx="3">
                  <c:v>1058.0249923942297</c:v>
                </c:pt>
                <c:pt idx="4">
                  <c:v>960.59479414125701</c:v>
                </c:pt>
                <c:pt idx="5">
                  <c:v>1029.7758956801488</c:v>
                </c:pt>
                <c:pt idx="6">
                  <c:v>1036.3708721778505</c:v>
                </c:pt>
                <c:pt idx="7">
                  <c:v>1032.3887094129668</c:v>
                </c:pt>
                <c:pt idx="8">
                  <c:v>1027.4790746144345</c:v>
                </c:pt>
                <c:pt idx="9">
                  <c:v>1057.4336997584674</c:v>
                </c:pt>
                <c:pt idx="10">
                  <c:v>1066.5554538266917</c:v>
                </c:pt>
                <c:pt idx="11">
                  <c:v>1100.5402440719924</c:v>
                </c:pt>
                <c:pt idx="12">
                  <c:v>1043.2406032814479</c:v>
                </c:pt>
                <c:pt idx="13">
                  <c:v>1089.765871664528</c:v>
                </c:pt>
                <c:pt idx="14">
                  <c:v>1078.0449466936686</c:v>
                </c:pt>
                <c:pt idx="15">
                  <c:v>1053.3200283778174</c:v>
                </c:pt>
                <c:pt idx="16">
                  <c:v>962.03069518290999</c:v>
                </c:pt>
                <c:pt idx="17">
                  <c:v>981.39463186923103</c:v>
                </c:pt>
                <c:pt idx="18">
                  <c:v>981.45813216737349</c:v>
                </c:pt>
                <c:pt idx="19">
                  <c:v>992.74959467260055</c:v>
                </c:pt>
                <c:pt idx="20">
                  <c:v>939.85134909113799</c:v>
                </c:pt>
                <c:pt idx="21">
                  <c:v>984.31322868261816</c:v>
                </c:pt>
                <c:pt idx="22">
                  <c:v>982.11372809264446</c:v>
                </c:pt>
                <c:pt idx="23">
                  <c:v>956.65590783810148</c:v>
                </c:pt>
                <c:pt idx="24">
                  <c:v>878.59716431998925</c:v>
                </c:pt>
                <c:pt idx="25">
                  <c:v>927.68832760469945</c:v>
                </c:pt>
                <c:pt idx="26">
                  <c:v>926.1104598328759</c:v>
                </c:pt>
                <c:pt idx="27">
                  <c:v>916.43024022247891</c:v>
                </c:pt>
                <c:pt idx="28">
                  <c:v>884.80331871231181</c:v>
                </c:pt>
                <c:pt idx="29">
                  <c:v>925.46030039312063</c:v>
                </c:pt>
                <c:pt idx="30">
                  <c:v>919.10237017054112</c:v>
                </c:pt>
                <c:pt idx="31">
                  <c:v>917.97310319191718</c:v>
                </c:pt>
                <c:pt idx="32">
                  <c:v>838.84125663604391</c:v>
                </c:pt>
                <c:pt idx="33">
                  <c:v>889.56183155057204</c:v>
                </c:pt>
                <c:pt idx="34">
                  <c:v>902.59896657154718</c:v>
                </c:pt>
                <c:pt idx="35">
                  <c:v>908.1663047434306</c:v>
                </c:pt>
                <c:pt idx="36">
                  <c:v>833.2648836378761</c:v>
                </c:pt>
                <c:pt idx="37">
                  <c:v>885.4416354066127</c:v>
                </c:pt>
                <c:pt idx="38">
                  <c:v>887.95809189614101</c:v>
                </c:pt>
                <c:pt idx="39">
                  <c:v>865.43749770723309</c:v>
                </c:pt>
                <c:pt idx="40">
                  <c:v>807.49504178047903</c:v>
                </c:pt>
                <c:pt idx="41">
                  <c:v>874.57867356812608</c:v>
                </c:pt>
                <c:pt idx="42">
                  <c:v>886.39721083681877</c:v>
                </c:pt>
                <c:pt idx="43">
                  <c:v>850.2891985237402</c:v>
                </c:pt>
                <c:pt idx="44">
                  <c:v>809.90559127133224</c:v>
                </c:pt>
                <c:pt idx="45">
                  <c:v>877.79919590445911</c:v>
                </c:pt>
                <c:pt idx="46">
                  <c:v>889.64550776364138</c:v>
                </c:pt>
                <c:pt idx="47">
                  <c:v>852.83066777452882</c:v>
                </c:pt>
                <c:pt idx="48">
                  <c:v>780.1036531474125</c:v>
                </c:pt>
                <c:pt idx="49">
                  <c:v>767.98987213960072</c:v>
                </c:pt>
                <c:pt idx="50">
                  <c:v>818.19490547830628</c:v>
                </c:pt>
                <c:pt idx="51">
                  <c:v>799.71277434637159</c:v>
                </c:pt>
                <c:pt idx="52">
                  <c:v>723.2551970850551</c:v>
                </c:pt>
                <c:pt idx="53">
                  <c:v>800.21669115821362</c:v>
                </c:pt>
                <c:pt idx="54">
                  <c:v>810.10801886475383</c:v>
                </c:pt>
                <c:pt idx="55">
                  <c:v>764.58382641563207</c:v>
                </c:pt>
                <c:pt idx="56">
                  <c:v>718.19622493432519</c:v>
                </c:pt>
                <c:pt idx="57">
                  <c:v>725.03498035390544</c:v>
                </c:pt>
                <c:pt idx="58">
                  <c:v>736.64748952943876</c:v>
                </c:pt>
                <c:pt idx="59">
                  <c:v>733.11167491597053</c:v>
                </c:pt>
                <c:pt idx="60">
                  <c:v>702.36968493719041</c:v>
                </c:pt>
                <c:pt idx="61">
                  <c:v>722.65973110044683</c:v>
                </c:pt>
                <c:pt idx="62">
                  <c:v>719.63395950723884</c:v>
                </c:pt>
                <c:pt idx="63">
                  <c:v>712.6521962204597</c:v>
                </c:pt>
              </c:numCache>
            </c:numRef>
          </c:val>
          <c:smooth val="0"/>
          <c:extLst>
            <c:ext xmlns:c16="http://schemas.microsoft.com/office/drawing/2014/chart" uri="{C3380CC4-5D6E-409C-BE32-E72D297353CC}">
              <c16:uniqueId val="{00000005-4783-4CC9-8B93-103B73BE4135}"/>
            </c:ext>
          </c:extLst>
        </c:ser>
        <c:ser>
          <c:idx val="7"/>
          <c:order val="7"/>
          <c:tx>
            <c:strRef>
              <c:f>'1 Utsläpp'!$B$56</c:f>
              <c:strCache>
                <c:ptCount val="1"/>
                <c:pt idx="0">
                  <c:v>Offentlig sektor</c:v>
                </c:pt>
              </c:strCache>
            </c:strRef>
          </c:tx>
          <c:spPr>
            <a:ln w="28575" cap="rnd">
              <a:solidFill>
                <a:schemeClr val="accent2">
                  <a:lumMod val="60000"/>
                </a:schemeClr>
              </a:solidFill>
              <a:round/>
            </a:ln>
            <a:effectLst/>
          </c:spPr>
          <c:marker>
            <c:symbol val="none"/>
          </c:marker>
          <c:val>
            <c:numRef>
              <c:f>'1 Utsläpp'!$C$56:$BN$56</c:f>
              <c:numCache>
                <c:formatCode>#,##0</c:formatCode>
                <c:ptCount val="64"/>
                <c:pt idx="0">
                  <c:v>150.4396311024793</c:v>
                </c:pt>
                <c:pt idx="1">
                  <c:v>141.24137293060042</c:v>
                </c:pt>
                <c:pt idx="2">
                  <c:v>140.01421053396149</c:v>
                </c:pt>
                <c:pt idx="3">
                  <c:v>155.55746368201969</c:v>
                </c:pt>
                <c:pt idx="4">
                  <c:v>146.5735787811839</c:v>
                </c:pt>
                <c:pt idx="5">
                  <c:v>129.96419288966089</c:v>
                </c:pt>
                <c:pt idx="6">
                  <c:v>132.2774386507063</c:v>
                </c:pt>
                <c:pt idx="7">
                  <c:v>147.419249010974</c:v>
                </c:pt>
                <c:pt idx="8">
                  <c:v>158.46722998203339</c:v>
                </c:pt>
                <c:pt idx="9">
                  <c:v>126.33059853886562</c:v>
                </c:pt>
                <c:pt idx="10">
                  <c:v>127.807077894678</c:v>
                </c:pt>
                <c:pt idx="11">
                  <c:v>161.6448667381276</c:v>
                </c:pt>
                <c:pt idx="12">
                  <c:v>139.27397515565769</c:v>
                </c:pt>
                <c:pt idx="13">
                  <c:v>119.4269353352631</c:v>
                </c:pt>
                <c:pt idx="14">
                  <c:v>122.80404396788751</c:v>
                </c:pt>
                <c:pt idx="15">
                  <c:v>130.69398600564659</c:v>
                </c:pt>
                <c:pt idx="16">
                  <c:v>133.0068675609219</c:v>
                </c:pt>
                <c:pt idx="17">
                  <c:v>121.0865335640749</c:v>
                </c:pt>
                <c:pt idx="18">
                  <c:v>127.4947971825784</c:v>
                </c:pt>
                <c:pt idx="19">
                  <c:v>140.18927161917571</c:v>
                </c:pt>
                <c:pt idx="20">
                  <c:v>119.08000637998231</c:v>
                </c:pt>
                <c:pt idx="21">
                  <c:v>111.4435330854633</c:v>
                </c:pt>
                <c:pt idx="22">
                  <c:v>112.2677825977963</c:v>
                </c:pt>
                <c:pt idx="23">
                  <c:v>113.17866017529509</c:v>
                </c:pt>
                <c:pt idx="24">
                  <c:v>109.92814941164481</c:v>
                </c:pt>
                <c:pt idx="25">
                  <c:v>102.49341218314611</c:v>
                </c:pt>
                <c:pt idx="26">
                  <c:v>107.2438839106935</c:v>
                </c:pt>
                <c:pt idx="27">
                  <c:v>107.4463597539347</c:v>
                </c:pt>
                <c:pt idx="28">
                  <c:v>103.3720212887383</c:v>
                </c:pt>
                <c:pt idx="29">
                  <c:v>103.94326299329592</c:v>
                </c:pt>
                <c:pt idx="30">
                  <c:v>106.6043080560647</c:v>
                </c:pt>
                <c:pt idx="31">
                  <c:v>107.4515069686588</c:v>
                </c:pt>
                <c:pt idx="32">
                  <c:v>103.3000616145204</c:v>
                </c:pt>
                <c:pt idx="33">
                  <c:v>100.3347448121409</c:v>
                </c:pt>
                <c:pt idx="34">
                  <c:v>102.2134756023116</c:v>
                </c:pt>
                <c:pt idx="35">
                  <c:v>106.47795088154859</c:v>
                </c:pt>
                <c:pt idx="36">
                  <c:v>99.045132160983599</c:v>
                </c:pt>
                <c:pt idx="37">
                  <c:v>97.453010813789604</c:v>
                </c:pt>
                <c:pt idx="38">
                  <c:v>99.034714010686088</c:v>
                </c:pt>
                <c:pt idx="39">
                  <c:v>99.462394029678904</c:v>
                </c:pt>
                <c:pt idx="40">
                  <c:v>95.047004265863407</c:v>
                </c:pt>
                <c:pt idx="41">
                  <c:v>94.817086819155207</c:v>
                </c:pt>
                <c:pt idx="42">
                  <c:v>97.980795874022107</c:v>
                </c:pt>
                <c:pt idx="43">
                  <c:v>97.238313752003904</c:v>
                </c:pt>
                <c:pt idx="44">
                  <c:v>106.3027640455317</c:v>
                </c:pt>
                <c:pt idx="45">
                  <c:v>100.41079180773269</c:v>
                </c:pt>
                <c:pt idx="46">
                  <c:v>101.09972482615171</c:v>
                </c:pt>
                <c:pt idx="47">
                  <c:v>104.72395565243009</c:v>
                </c:pt>
                <c:pt idx="48">
                  <c:v>106.6153785499622</c:v>
                </c:pt>
                <c:pt idx="49">
                  <c:v>92.460203543374206</c:v>
                </c:pt>
                <c:pt idx="50">
                  <c:v>97.407456089203407</c:v>
                </c:pt>
                <c:pt idx="51">
                  <c:v>101.6591452333798</c:v>
                </c:pt>
                <c:pt idx="52">
                  <c:v>100.14665270498291</c:v>
                </c:pt>
                <c:pt idx="53">
                  <c:v>96.400316902659512</c:v>
                </c:pt>
                <c:pt idx="54">
                  <c:v>97.386164423236693</c:v>
                </c:pt>
                <c:pt idx="55">
                  <c:v>99.353011831663011</c:v>
                </c:pt>
                <c:pt idx="56">
                  <c:v>97.96959134221791</c:v>
                </c:pt>
                <c:pt idx="57">
                  <c:v>86.972327162113089</c:v>
                </c:pt>
                <c:pt idx="58">
                  <c:v>87.418121029828498</c:v>
                </c:pt>
                <c:pt idx="59">
                  <c:v>94.361018259559202</c:v>
                </c:pt>
                <c:pt idx="60">
                  <c:v>97.098749931021402</c:v>
                </c:pt>
                <c:pt idx="61">
                  <c:v>87.2102090451489</c:v>
                </c:pt>
                <c:pt idx="62">
                  <c:v>86.065231818092002</c:v>
                </c:pt>
                <c:pt idx="63">
                  <c:v>92.623279406793202</c:v>
                </c:pt>
              </c:numCache>
            </c:numRef>
          </c:val>
          <c:smooth val="0"/>
          <c:extLst>
            <c:ext xmlns:c16="http://schemas.microsoft.com/office/drawing/2014/chart" uri="{C3380CC4-5D6E-409C-BE32-E72D297353CC}">
              <c16:uniqueId val="{00000006-4783-4CC9-8B93-103B73BE4135}"/>
            </c:ext>
          </c:extLst>
        </c:ser>
        <c:ser>
          <c:idx val="8"/>
          <c:order val="8"/>
          <c:tx>
            <c:strRef>
              <c:f>'1 Utsläpp'!$B$57</c:f>
              <c:strCache>
                <c:ptCount val="1"/>
                <c:pt idx="0">
                  <c:v>Hushåll och ideella organisationer</c:v>
                </c:pt>
              </c:strCache>
            </c:strRef>
          </c:tx>
          <c:spPr>
            <a:ln w="28575" cap="rnd">
              <a:solidFill>
                <a:schemeClr val="accent3">
                  <a:lumMod val="60000"/>
                </a:schemeClr>
              </a:solidFill>
              <a:round/>
            </a:ln>
            <a:effectLst/>
          </c:spPr>
          <c:marker>
            <c:symbol val="none"/>
          </c:marker>
          <c:val>
            <c:numRef>
              <c:f>'1 Utsläpp'!$C$57:$BN$57</c:f>
              <c:numCache>
                <c:formatCode>#,##0</c:formatCode>
                <c:ptCount val="64"/>
                <c:pt idx="0">
                  <c:v>2719.7265102845222</c:v>
                </c:pt>
                <c:pt idx="1">
                  <c:v>2931.138463751628</c:v>
                </c:pt>
                <c:pt idx="2">
                  <c:v>2975.1862631701679</c:v>
                </c:pt>
                <c:pt idx="3">
                  <c:v>2820.7725341119622</c:v>
                </c:pt>
                <c:pt idx="4">
                  <c:v>2692.079324466773</c:v>
                </c:pt>
                <c:pt idx="5">
                  <c:v>2927.1361003301222</c:v>
                </c:pt>
                <c:pt idx="6">
                  <c:v>3003.9894308591902</c:v>
                </c:pt>
                <c:pt idx="7">
                  <c:v>2779.5914579896903</c:v>
                </c:pt>
                <c:pt idx="8">
                  <c:v>2664.4245652543505</c:v>
                </c:pt>
                <c:pt idx="9">
                  <c:v>2813.3031393795713</c:v>
                </c:pt>
                <c:pt idx="10">
                  <c:v>2929.5238009118598</c:v>
                </c:pt>
                <c:pt idx="11">
                  <c:v>2788.5021259467162</c:v>
                </c:pt>
                <c:pt idx="12">
                  <c:v>2498.7506211480559</c:v>
                </c:pt>
                <c:pt idx="13">
                  <c:v>2703.4899739818397</c:v>
                </c:pt>
                <c:pt idx="14">
                  <c:v>2741.6306020666025</c:v>
                </c:pt>
                <c:pt idx="15">
                  <c:v>2510.5720647108133</c:v>
                </c:pt>
                <c:pt idx="16">
                  <c:v>2406.0934241299719</c:v>
                </c:pt>
                <c:pt idx="17">
                  <c:v>2560.6561305279997</c:v>
                </c:pt>
                <c:pt idx="18">
                  <c:v>2639.0460651828621</c:v>
                </c:pt>
                <c:pt idx="19">
                  <c:v>2456.6459109326661</c:v>
                </c:pt>
                <c:pt idx="20">
                  <c:v>2359.1445986442945</c:v>
                </c:pt>
                <c:pt idx="21">
                  <c:v>2568.3408407309457</c:v>
                </c:pt>
                <c:pt idx="22">
                  <c:v>2643.4645053761878</c:v>
                </c:pt>
                <c:pt idx="23">
                  <c:v>2398.0254717821363</c:v>
                </c:pt>
                <c:pt idx="24">
                  <c:v>2299.1525013244382</c:v>
                </c:pt>
                <c:pt idx="25">
                  <c:v>2548.2187162920982</c:v>
                </c:pt>
                <c:pt idx="26">
                  <c:v>2616.2247083259176</c:v>
                </c:pt>
                <c:pt idx="27">
                  <c:v>2407.4586273031337</c:v>
                </c:pt>
                <c:pt idx="28">
                  <c:v>2316.7946336917303</c:v>
                </c:pt>
                <c:pt idx="29">
                  <c:v>2569.3071903065174</c:v>
                </c:pt>
                <c:pt idx="30">
                  <c:v>2661.1187660276537</c:v>
                </c:pt>
                <c:pt idx="31">
                  <c:v>2471.9697198723607</c:v>
                </c:pt>
                <c:pt idx="32">
                  <c:v>2271.120265930088</c:v>
                </c:pt>
                <c:pt idx="33">
                  <c:v>2507.423866272426</c:v>
                </c:pt>
                <c:pt idx="34">
                  <c:v>2581.8397357080798</c:v>
                </c:pt>
                <c:pt idx="35">
                  <c:v>2396.6246148277237</c:v>
                </c:pt>
                <c:pt idx="36">
                  <c:v>2232.7247805670822</c:v>
                </c:pt>
                <c:pt idx="37">
                  <c:v>2485.2599073649872</c:v>
                </c:pt>
                <c:pt idx="38">
                  <c:v>2539.3765577181953</c:v>
                </c:pt>
                <c:pt idx="39">
                  <c:v>2344.42559463414</c:v>
                </c:pt>
                <c:pt idx="40">
                  <c:v>2114.4378535780397</c:v>
                </c:pt>
                <c:pt idx="41">
                  <c:v>2373.6464513582082</c:v>
                </c:pt>
                <c:pt idx="42">
                  <c:v>2475.3420982854923</c:v>
                </c:pt>
                <c:pt idx="43">
                  <c:v>2266.5879206190598</c:v>
                </c:pt>
                <c:pt idx="44">
                  <c:v>2045.1901250725964</c:v>
                </c:pt>
                <c:pt idx="45">
                  <c:v>2301.2385628707812</c:v>
                </c:pt>
                <c:pt idx="46">
                  <c:v>2397.2791540770959</c:v>
                </c:pt>
                <c:pt idx="47">
                  <c:v>2196.1986050902901</c:v>
                </c:pt>
                <c:pt idx="48">
                  <c:v>2009.4789216480215</c:v>
                </c:pt>
                <c:pt idx="49">
                  <c:v>2037.3824826602402</c:v>
                </c:pt>
                <c:pt idx="50">
                  <c:v>2259.0331399125139</c:v>
                </c:pt>
                <c:pt idx="51">
                  <c:v>2039.0858890375862</c:v>
                </c:pt>
                <c:pt idx="52">
                  <c:v>1879.7464676593975</c:v>
                </c:pt>
                <c:pt idx="53">
                  <c:v>2159.190909174858</c:v>
                </c:pt>
                <c:pt idx="54">
                  <c:v>2277.3162789038297</c:v>
                </c:pt>
                <c:pt idx="55">
                  <c:v>2042.5745304097045</c:v>
                </c:pt>
                <c:pt idx="56">
                  <c:v>1770.0796244552523</c:v>
                </c:pt>
                <c:pt idx="57">
                  <c:v>1880.1609801403747</c:v>
                </c:pt>
                <c:pt idx="58">
                  <c:v>1950.2915210304486</c:v>
                </c:pt>
                <c:pt idx="59">
                  <c:v>1861.0726925062752</c:v>
                </c:pt>
                <c:pt idx="60">
                  <c:v>1769.7889661777583</c:v>
                </c:pt>
                <c:pt idx="61">
                  <c:v>1898.6989831919909</c:v>
                </c:pt>
                <c:pt idx="62">
                  <c:v>1913.5581953306905</c:v>
                </c:pt>
                <c:pt idx="63">
                  <c:v>1812.2993842362591</c:v>
                </c:pt>
              </c:numCache>
            </c:numRef>
          </c:val>
          <c:smooth val="0"/>
          <c:extLst>
            <c:ext xmlns:c16="http://schemas.microsoft.com/office/drawing/2014/chart" uri="{C3380CC4-5D6E-409C-BE32-E72D297353CC}">
              <c16:uniqueId val="{00000007-4783-4CC9-8B93-103B73BE4135}"/>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1957667</xdr:colOff>
      <xdr:row>64</xdr:row>
      <xdr:rowOff>136711</xdr:rowOff>
    </xdr:from>
    <xdr:to>
      <xdr:col>1</xdr:col>
      <xdr:colOff>1982824</xdr:colOff>
      <xdr:row>66</xdr:row>
      <xdr:rowOff>57645</xdr:rowOff>
    </xdr:to>
    <xdr:pic>
      <xdr:nvPicPr>
        <xdr:cNvPr id="2" name="Bildobjekt 1" descr="Symbolen för Sveriges officiella statisti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7667" y="10423711"/>
          <a:ext cx="1997392" cy="301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35719</xdr:colOff>
      <xdr:row>61</xdr:row>
      <xdr:rowOff>11904</xdr:rowOff>
    </xdr:from>
    <xdr:to>
      <xdr:col>45</xdr:col>
      <xdr:colOff>511969</xdr:colOff>
      <xdr:row>65</xdr:row>
      <xdr:rowOff>95250</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25181719" y="9651204"/>
          <a:ext cx="5181600" cy="8453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sv-SE" sz="1000"/>
            <a:t>Observera att</a:t>
          </a:r>
          <a:r>
            <a:rPr lang="sv-SE" sz="1000" baseline="0"/>
            <a:t> undersökningen Månatlig bränsle-, gas- och lagerstatistik som ligger till grund för en del av utsläppsberäkningarna har uppdaterats från och med 2018. Det ger ett tidsseriebrott mellan 2017 och 2018 års utsläppsstatistik per kvartal. Jämförelser mellan 2017 och 2018 bör göras med försiktighet. </a:t>
          </a:r>
          <a:endParaRPr lang="sv-SE" sz="1000"/>
        </a:p>
      </xdr:txBody>
    </xdr:sp>
    <xdr:clientData/>
  </xdr:twoCellAnchor>
  <xdr:twoCellAnchor>
    <xdr:from>
      <xdr:col>37</xdr:col>
      <xdr:colOff>0</xdr:colOff>
      <xdr:row>68</xdr:row>
      <xdr:rowOff>0</xdr:rowOff>
    </xdr:from>
    <xdr:to>
      <xdr:col>45</xdr:col>
      <xdr:colOff>476250</xdr:colOff>
      <xdr:row>73</xdr:row>
      <xdr:rowOff>154782</xdr:rowOff>
    </xdr:to>
    <xdr:sp macro="" textlink="">
      <xdr:nvSpPr>
        <xdr:cNvPr id="7" name="textruta 6">
          <a:extLst>
            <a:ext uri="{FF2B5EF4-FFF2-40B4-BE49-F238E27FC236}">
              <a16:creationId xmlns:a16="http://schemas.microsoft.com/office/drawing/2014/main" id="{353DB884-EC48-482C-810C-5515D97C752B}"/>
            </a:ext>
          </a:extLst>
        </xdr:cNvPr>
        <xdr:cNvSpPr txBox="1"/>
      </xdr:nvSpPr>
      <xdr:spPr>
        <a:xfrm>
          <a:off x="23788688" y="11513344"/>
          <a:ext cx="5167312" cy="9882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sv-SE" sz="1000"/>
        </a:p>
        <a:p>
          <a:r>
            <a:rPr lang="sv-SE" sz="1000"/>
            <a:t>The statistics on Monthly fuel, gas and inventory statistics,</a:t>
          </a:r>
          <a:r>
            <a:rPr lang="sv-SE" sz="1000" baseline="0"/>
            <a:t> </a:t>
          </a:r>
          <a:r>
            <a:rPr lang="sv-SE" sz="1000"/>
            <a:t>which is</a:t>
          </a:r>
          <a:r>
            <a:rPr lang="sv-SE" sz="1000" baseline="0"/>
            <a:t> one part to calculate emissions have been updated since 2018. This gives a break in the time series between 2017 and 2018 and comparisons of 2018 and 2017 should be done with caution. </a:t>
          </a:r>
          <a:endParaRPr lang="sv-SE" sz="10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959644</xdr:colOff>
      <xdr:row>55</xdr:row>
      <xdr:rowOff>7145</xdr:rowOff>
    </xdr:from>
    <xdr:to>
      <xdr:col>2</xdr:col>
      <xdr:colOff>904557</xdr:colOff>
      <xdr:row>56</xdr:row>
      <xdr:rowOff>144929</xdr:rowOff>
    </xdr:to>
    <xdr:pic>
      <xdr:nvPicPr>
        <xdr:cNvPr id="3" name="Bildobjekt 2" descr="Symbolen för Sveriges officiella statistik">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9591676"/>
          <a:ext cx="1976437" cy="30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488157</xdr:colOff>
      <xdr:row>54</xdr:row>
      <xdr:rowOff>0</xdr:rowOff>
    </xdr:from>
    <xdr:to>
      <xdr:col>43</xdr:col>
      <xdr:colOff>1</xdr:colOff>
      <xdr:row>61</xdr:row>
      <xdr:rowOff>11906</xdr:rowOff>
    </xdr:to>
    <xdr:sp macro="" textlink="">
      <xdr:nvSpPr>
        <xdr:cNvPr id="5" name="textruta 4">
          <a:extLst>
            <a:ext uri="{FF2B5EF4-FFF2-40B4-BE49-F238E27FC236}">
              <a16:creationId xmlns:a16="http://schemas.microsoft.com/office/drawing/2014/main" id="{00000000-0008-0000-0A00-000005000000}"/>
            </a:ext>
          </a:extLst>
        </xdr:cNvPr>
        <xdr:cNvSpPr txBox="1"/>
      </xdr:nvSpPr>
      <xdr:spPr>
        <a:xfrm>
          <a:off x="21193126" y="10477500"/>
          <a:ext cx="5798344" cy="134540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 SCB har klassificerat om Ericsson AB från ett renodlat industriföretag till huvudsakligen ett tjänsteföretag. För nationalräkenskaperna innebär det nu ett tidsseriebrott mellan 2014 och 2015 - samt mellan kvartal 4 2014 och kvartal 1 2015 - när det gäller berörda branscher. Det innebär även att kvartalsdata fr.o.m. 2015 endast publiceras för J totalt.</a:t>
          </a:r>
          <a:endParaRPr lang="sv-SE">
            <a:effectLst/>
          </a:endParaRPr>
        </a:p>
        <a:p>
          <a:r>
            <a:rPr lang="sv-SE" sz="1100" i="1">
              <a:solidFill>
                <a:schemeClr val="dk1"/>
              </a:solidFill>
              <a:effectLst/>
              <a:latin typeface="+mn-lt"/>
              <a:ea typeface="+mn-ea"/>
              <a:cs typeface="+mn-cs"/>
            </a:rPr>
            <a:t>Se vidare pressmeddelande från SCB: </a:t>
          </a:r>
          <a:r>
            <a:rPr lang="sv-SE" sz="1100" i="1" u="sng">
              <a:solidFill>
                <a:schemeClr val="dk1"/>
              </a:solidFill>
              <a:effectLst/>
              <a:latin typeface="+mn-lt"/>
              <a:ea typeface="+mn-ea"/>
              <a:cs typeface="+mn-cs"/>
              <a:hlinkClick xmlns:r="http://schemas.openxmlformats.org/officeDocument/2006/relationships" r:id=""/>
            </a:rPr>
            <a:t>http://www.sverigeisiffror.scb.se/om-scb/nyheter-och-pressmeddelanden/forandringar-i-klassificeringen-av-fou-samt-ericsson-ab/</a:t>
          </a:r>
          <a:r>
            <a:rPr lang="sv-SE" sz="1100" i="1">
              <a:solidFill>
                <a:schemeClr val="dk1"/>
              </a:solidFill>
              <a:effectLst/>
              <a:latin typeface="+mn-lt"/>
              <a:ea typeface="+mn-ea"/>
              <a:cs typeface="+mn-cs"/>
            </a:rPr>
            <a:t>.</a:t>
          </a:r>
          <a:endParaRPr lang="sv-SE" sz="11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31</xdr:col>
      <xdr:colOff>47625</xdr:colOff>
      <xdr:row>58</xdr:row>
      <xdr:rowOff>166688</xdr:rowOff>
    </xdr:from>
    <xdr:to>
      <xdr:col>40</xdr:col>
      <xdr:colOff>428625</xdr:colOff>
      <xdr:row>65</xdr:row>
      <xdr:rowOff>178594</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22205156" y="11025188"/>
          <a:ext cx="5691188" cy="134540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 SCB har klassificerat om Ericsson AB från ett renodlat industriföretag till huvudsakligen ett tjänsteföretag. För nationalräkenskaperna innebär det nu ett tidsseriebrott mellan 2014 och 2015 - samt mellan kvartal 4 2014 och kvartal 1 2015 - när det gäller berörda branscher. Det innebär även att kvartalsdata fr.o.m. 2015 endast publiceras för J totalt.</a:t>
          </a:r>
          <a:endParaRPr lang="sv-SE">
            <a:effectLst/>
          </a:endParaRPr>
        </a:p>
        <a:p>
          <a:r>
            <a:rPr lang="sv-SE" sz="1100" i="1">
              <a:solidFill>
                <a:schemeClr val="dk1"/>
              </a:solidFill>
              <a:effectLst/>
              <a:latin typeface="+mn-lt"/>
              <a:ea typeface="+mn-ea"/>
              <a:cs typeface="+mn-cs"/>
            </a:rPr>
            <a:t>Se vidare pressmeddelande från SCB: </a:t>
          </a:r>
          <a:r>
            <a:rPr lang="sv-SE" sz="1100" i="1" u="sng">
              <a:solidFill>
                <a:schemeClr val="dk1"/>
              </a:solidFill>
              <a:effectLst/>
              <a:latin typeface="+mn-lt"/>
              <a:ea typeface="+mn-ea"/>
              <a:cs typeface="+mn-cs"/>
              <a:hlinkClick xmlns:r="http://schemas.openxmlformats.org/officeDocument/2006/relationships" r:id=""/>
            </a:rPr>
            <a:t>http://www.sverigeisiffror.scb.se/om-scb/nyheter-och-pressmeddelanden/forandringar-i-klassificeringen-av-fou-samt-ericsson-ab/</a:t>
          </a:r>
          <a:r>
            <a:rPr lang="sv-SE" sz="1100" i="1">
              <a:solidFill>
                <a:schemeClr val="dk1"/>
              </a:solidFill>
              <a:effectLst/>
              <a:latin typeface="+mn-lt"/>
              <a:ea typeface="+mn-ea"/>
              <a:cs typeface="+mn-cs"/>
            </a:rPr>
            <a:t>.</a:t>
          </a:r>
          <a:endParaRPr lang="sv-SE" sz="1100">
            <a:solidFill>
              <a:schemeClr val="dk1"/>
            </a:solidFill>
            <a:effectLst/>
            <a:latin typeface="+mn-lt"/>
            <a:ea typeface="+mn-ea"/>
            <a:cs typeface="+mn-cs"/>
          </a:endParaRPr>
        </a:p>
      </xdr:txBody>
    </xdr:sp>
    <xdr:clientData/>
  </xdr:twoCellAnchor>
  <xdr:twoCellAnchor editAs="oneCell">
    <xdr:from>
      <xdr:col>1</xdr:col>
      <xdr:colOff>38100</xdr:colOff>
      <xdr:row>60</xdr:row>
      <xdr:rowOff>123825</xdr:rowOff>
    </xdr:from>
    <xdr:to>
      <xdr:col>2</xdr:col>
      <xdr:colOff>301942</xdr:colOff>
      <xdr:row>62</xdr:row>
      <xdr:rowOff>105718</xdr:rowOff>
    </xdr:to>
    <xdr:pic>
      <xdr:nvPicPr>
        <xdr:cNvPr id="5" name="Bildobjekt 4" descr="Symbolen för Sveriges officiella statistik">
          <a:extLst>
            <a:ext uri="{FF2B5EF4-FFF2-40B4-BE49-F238E27FC236}">
              <a16:creationId xmlns:a16="http://schemas.microsoft.com/office/drawing/2014/main" id="{8AACD50C-A509-421D-A894-4EE38C9A6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9677400"/>
          <a:ext cx="1976437" cy="291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30</xdr:col>
      <xdr:colOff>0</xdr:colOff>
      <xdr:row>59</xdr:row>
      <xdr:rowOff>0</xdr:rowOff>
    </xdr:from>
    <xdr:to>
      <xdr:col>41</xdr:col>
      <xdr:colOff>285750</xdr:colOff>
      <xdr:row>66</xdr:row>
      <xdr:rowOff>11906</xdr:rowOff>
    </xdr:to>
    <xdr:sp macro="" textlink="">
      <xdr:nvSpPr>
        <xdr:cNvPr id="3" name="textruta 2">
          <a:extLst>
            <a:ext uri="{FF2B5EF4-FFF2-40B4-BE49-F238E27FC236}">
              <a16:creationId xmlns:a16="http://schemas.microsoft.com/office/drawing/2014/main" id="{00000000-0008-0000-0E00-000003000000}"/>
            </a:ext>
          </a:extLst>
        </xdr:cNvPr>
        <xdr:cNvSpPr txBox="1"/>
      </xdr:nvSpPr>
      <xdr:spPr>
        <a:xfrm>
          <a:off x="21157406" y="11049000"/>
          <a:ext cx="5691188" cy="134540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 SCB har klassificerat om Ericsson AB från ett renodlat industriföretag till huvudsakligen ett tjänsteföretag. För nationalräkenskaperna innebär det nu ett tidsseriebrott mellan 2014 och 2015 - samt mellan kvartal 4 2014 och kvartal 1 2015 - när det gäller berörda branscher. Det innebär även att kvartalsdata fr.o.m. 2015 endast publiceras för J totalt.</a:t>
          </a:r>
          <a:endParaRPr lang="sv-SE">
            <a:effectLst/>
          </a:endParaRPr>
        </a:p>
        <a:p>
          <a:r>
            <a:rPr lang="sv-SE" sz="1100" i="1">
              <a:solidFill>
                <a:schemeClr val="dk1"/>
              </a:solidFill>
              <a:effectLst/>
              <a:latin typeface="+mn-lt"/>
              <a:ea typeface="+mn-ea"/>
              <a:cs typeface="+mn-cs"/>
            </a:rPr>
            <a:t>Se vidare pressmeddelande från SCB: </a:t>
          </a:r>
          <a:r>
            <a:rPr lang="sv-SE" sz="1100" i="1" u="sng">
              <a:solidFill>
                <a:schemeClr val="dk1"/>
              </a:solidFill>
              <a:effectLst/>
              <a:latin typeface="+mn-lt"/>
              <a:ea typeface="+mn-ea"/>
              <a:cs typeface="+mn-cs"/>
              <a:hlinkClick xmlns:r="http://schemas.openxmlformats.org/officeDocument/2006/relationships" r:id=""/>
            </a:rPr>
            <a:t>http://www.sverigeisiffror.scb.se/om-scb/nyheter-och-pressmeddelanden/forandringar-i-klassificeringen-av-fou-samt-ericsson-ab/</a:t>
          </a:r>
          <a:r>
            <a:rPr lang="sv-SE" sz="1100" i="1">
              <a:solidFill>
                <a:schemeClr val="dk1"/>
              </a:solidFill>
              <a:effectLst/>
              <a:latin typeface="+mn-lt"/>
              <a:ea typeface="+mn-ea"/>
              <a:cs typeface="+mn-cs"/>
            </a:rPr>
            <a:t>.</a:t>
          </a:r>
          <a:endParaRPr lang="sv-SE"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19050</xdr:colOff>
      <xdr:row>18</xdr:row>
      <xdr:rowOff>114300</xdr:rowOff>
    </xdr:from>
    <xdr:to>
      <xdr:col>2</xdr:col>
      <xdr:colOff>2003107</xdr:colOff>
      <xdr:row>20</xdr:row>
      <xdr:rowOff>88573</xdr:rowOff>
    </xdr:to>
    <xdr:pic>
      <xdr:nvPicPr>
        <xdr:cNvPr id="2" name="Bildobjekt 1" descr="Symbolen för Sveriges officiella statistik">
          <a:extLst>
            <a:ext uri="{FF2B5EF4-FFF2-40B4-BE49-F238E27FC236}">
              <a16:creationId xmlns:a16="http://schemas.microsoft.com/office/drawing/2014/main" id="{D7D9C41D-0FF6-41FE-8357-EE78CDB6B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8850" y="9925050"/>
          <a:ext cx="1984057" cy="30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46961</xdr:colOff>
      <xdr:row>82</xdr:row>
      <xdr:rowOff>94341</xdr:rowOff>
    </xdr:from>
    <xdr:to>
      <xdr:col>26</xdr:col>
      <xdr:colOff>583330</xdr:colOff>
      <xdr:row>107</xdr:row>
      <xdr:rowOff>151875</xdr:rowOff>
    </xdr:to>
    <xdr:graphicFrame macro="">
      <xdr:nvGraphicFramePr>
        <xdr:cNvPr id="11" name="Diagram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xdr:colOff>
      <xdr:row>70</xdr:row>
      <xdr:rowOff>114300</xdr:rowOff>
    </xdr:from>
    <xdr:to>
      <xdr:col>1</xdr:col>
      <xdr:colOff>2016442</xdr:colOff>
      <xdr:row>72</xdr:row>
      <xdr:rowOff>101908</xdr:rowOff>
    </xdr:to>
    <xdr:pic>
      <xdr:nvPicPr>
        <xdr:cNvPr id="12" name="Bildobjekt 11" descr="Symbolen för Sveriges officiella statistik">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0491" y="12485594"/>
          <a:ext cx="1997392" cy="30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75260</xdr:colOff>
      <xdr:row>80</xdr:row>
      <xdr:rowOff>153464</xdr:rowOff>
    </xdr:from>
    <xdr:to>
      <xdr:col>41</xdr:col>
      <xdr:colOff>1463594</xdr:colOff>
      <xdr:row>105</xdr:row>
      <xdr:rowOff>57399</xdr:rowOff>
    </xdr:to>
    <xdr:graphicFrame macro="">
      <xdr:nvGraphicFramePr>
        <xdr:cNvPr id="18" name="Diagram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23340</xdr:colOff>
      <xdr:row>43</xdr:row>
      <xdr:rowOff>19119</xdr:rowOff>
    </xdr:from>
    <xdr:to>
      <xdr:col>41</xdr:col>
      <xdr:colOff>1494784</xdr:colOff>
      <xdr:row>71</xdr:row>
      <xdr:rowOff>77806</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411058</xdr:colOff>
      <xdr:row>19</xdr:row>
      <xdr:rowOff>63485</xdr:rowOff>
    </xdr:from>
    <xdr:to>
      <xdr:col>12</xdr:col>
      <xdr:colOff>473335</xdr:colOff>
      <xdr:row>42</xdr:row>
      <xdr:rowOff>54118</xdr:rowOff>
    </xdr:to>
    <xdr:graphicFrame macro="">
      <xdr:nvGraphicFramePr>
        <xdr:cNvPr id="13" name="Diagram 12">
          <a:extLst>
            <a:ext uri="{FF2B5EF4-FFF2-40B4-BE49-F238E27FC236}">
              <a16:creationId xmlns:a16="http://schemas.microsoft.com/office/drawing/2014/main" id="{14BF702E-611A-41A0-BE39-0B490A9CB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566722</xdr:colOff>
      <xdr:row>13</xdr:row>
      <xdr:rowOff>147277</xdr:rowOff>
    </xdr:from>
    <xdr:to>
      <xdr:col>24</xdr:col>
      <xdr:colOff>341911</xdr:colOff>
      <xdr:row>41</xdr:row>
      <xdr:rowOff>92849</xdr:rowOff>
    </xdr:to>
    <xdr:graphicFrame macro="">
      <xdr:nvGraphicFramePr>
        <xdr:cNvPr id="6" name="Diagram 5">
          <a:extLst>
            <a:ext uri="{FF2B5EF4-FFF2-40B4-BE49-F238E27FC236}">
              <a16:creationId xmlns:a16="http://schemas.microsoft.com/office/drawing/2014/main" id="{DE932BAE-54CB-41B3-A963-13DEC2C0AE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42423</xdr:colOff>
      <xdr:row>13</xdr:row>
      <xdr:rowOff>141676</xdr:rowOff>
    </xdr:from>
    <xdr:to>
      <xdr:col>38</xdr:col>
      <xdr:colOff>392206</xdr:colOff>
      <xdr:row>41</xdr:row>
      <xdr:rowOff>93650</xdr:rowOff>
    </xdr:to>
    <xdr:graphicFrame macro="">
      <xdr:nvGraphicFramePr>
        <xdr:cNvPr id="16" name="Diagram 15">
          <a:extLst>
            <a:ext uri="{FF2B5EF4-FFF2-40B4-BE49-F238E27FC236}">
              <a16:creationId xmlns:a16="http://schemas.microsoft.com/office/drawing/2014/main" id="{395D243E-6E13-459F-8388-78BE210EE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574861</xdr:colOff>
      <xdr:row>118</xdr:row>
      <xdr:rowOff>21478</xdr:rowOff>
    </xdr:from>
    <xdr:to>
      <xdr:col>26</xdr:col>
      <xdr:colOff>145675</xdr:colOff>
      <xdr:row>149</xdr:row>
      <xdr:rowOff>121210</xdr:rowOff>
    </xdr:to>
    <xdr:graphicFrame macro="">
      <xdr:nvGraphicFramePr>
        <xdr:cNvPr id="17" name="Diagram 16">
          <a:extLst>
            <a:ext uri="{FF2B5EF4-FFF2-40B4-BE49-F238E27FC236}">
              <a16:creationId xmlns:a16="http://schemas.microsoft.com/office/drawing/2014/main" id="{4CC82045-4658-4700-A268-C8E203685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636433</xdr:colOff>
      <xdr:row>46</xdr:row>
      <xdr:rowOff>155411</xdr:rowOff>
    </xdr:from>
    <xdr:to>
      <xdr:col>12</xdr:col>
      <xdr:colOff>582843</xdr:colOff>
      <xdr:row>74</xdr:row>
      <xdr:rowOff>16521</xdr:rowOff>
    </xdr:to>
    <xdr:graphicFrame macro="">
      <xdr:nvGraphicFramePr>
        <xdr:cNvPr id="4" name="Diagram 3">
          <a:extLst>
            <a:ext uri="{FF2B5EF4-FFF2-40B4-BE49-F238E27FC236}">
              <a16:creationId xmlns:a16="http://schemas.microsoft.com/office/drawing/2014/main" id="{3B371CD3-8D67-2A55-9EBB-96DC6F85B4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650687</xdr:colOff>
      <xdr:row>44</xdr:row>
      <xdr:rowOff>128493</xdr:rowOff>
    </xdr:from>
    <xdr:to>
      <xdr:col>25</xdr:col>
      <xdr:colOff>644748</xdr:colOff>
      <xdr:row>76</xdr:row>
      <xdr:rowOff>42134</xdr:rowOff>
    </xdr:to>
    <xdr:graphicFrame macro="">
      <xdr:nvGraphicFramePr>
        <xdr:cNvPr id="10" name="Diagram 9">
          <a:extLst>
            <a:ext uri="{FF2B5EF4-FFF2-40B4-BE49-F238E27FC236}">
              <a16:creationId xmlns:a16="http://schemas.microsoft.com/office/drawing/2014/main" id="{6A66FC2D-445D-E50B-175B-8348873C7F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0.11953</cdr:x>
      <cdr:y>0.11105</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1141873" cy="46454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Ton koldioxidekvivalenter per sysselsatt</a:t>
          </a:r>
        </a:p>
      </cdr:txBody>
    </cdr:sp>
  </cdr:relSizeAnchor>
  <cdr:relSizeAnchor xmlns:cdr="http://schemas.openxmlformats.org/drawingml/2006/chartDrawing">
    <cdr:from>
      <cdr:x>0.00234</cdr:x>
      <cdr:y>0</cdr:y>
    </cdr:from>
    <cdr:to>
      <cdr:x>0.08594</cdr:x>
      <cdr:y>0.02703</cdr:y>
    </cdr:to>
    <cdr:sp macro="" textlink="">
      <cdr:nvSpPr>
        <cdr:cNvPr id="3"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2"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0.11953</cdr:x>
      <cdr:y>0.10049</cdr:y>
    </cdr:to>
    <cdr:sp macro="" textlink="">
      <cdr:nvSpPr>
        <cdr:cNvPr id="3" name="TextBox 2">
          <a:extLst xmlns:a="http://schemas.openxmlformats.org/drawingml/2006/main">
            <a:ext uri="{FF2B5EF4-FFF2-40B4-BE49-F238E27FC236}">
              <a16:creationId xmlns:a16="http://schemas.microsoft.com/office/drawing/2014/main" id="{EB4A285A-EE7E-4301-AA1E-1EF848833228}"/>
            </a:ext>
          </a:extLst>
        </cdr:cNvPr>
        <cdr:cNvSpPr txBox="1"/>
      </cdr:nvSpPr>
      <cdr:spPr>
        <a:xfrm xmlns:a="http://schemas.openxmlformats.org/drawingml/2006/main">
          <a:off x="0" y="0"/>
          <a:ext cx="1152878" cy="42692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ton koldioxidekvivalenter per miljoner kronor (2022 års priser)</a:t>
          </a:r>
        </a:p>
      </cdr:txBody>
    </cdr:sp>
  </cdr:relSizeAnchor>
  <cdr:relSizeAnchor xmlns:cdr="http://schemas.openxmlformats.org/drawingml/2006/chartDrawing">
    <cdr:from>
      <cdr:x>0.00234</cdr:x>
      <cdr:y>0</cdr:y>
    </cdr:from>
    <cdr:to>
      <cdr:x>0.08594</cdr:x>
      <cdr:y>0.02703</cdr:y>
    </cdr:to>
    <cdr:sp macro="" textlink="">
      <cdr:nvSpPr>
        <cdr:cNvPr id="4"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0.17178</cdr:x>
      <cdr:y>0.03324</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0" y="0"/>
          <a:ext cx="1091748" cy="16328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Index 100 =</a:t>
          </a:r>
          <a:r>
            <a:rPr lang="en-US" sz="800" baseline="0">
              <a:solidFill>
                <a:srgbClr val="1E00BE"/>
              </a:solidFill>
            </a:rPr>
            <a:t> 2019 k1</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0.23337</cdr:x>
      <cdr:y>0.03343</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0" y="0"/>
          <a:ext cx="1483178" cy="16328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Index</a:t>
          </a:r>
          <a:r>
            <a:rPr lang="en-US" sz="800" baseline="0">
              <a:solidFill>
                <a:srgbClr val="1E00BE"/>
              </a:solidFill>
            </a:rPr>
            <a:t>  100 =2019 Q1</a:t>
          </a:r>
        </a:p>
        <a:p xmlns:a="http://schemas.openxmlformats.org/drawingml/2006/main">
          <a:endParaRPr lang="en-US" sz="800" baseline="0">
            <a:solidFill>
              <a:srgbClr val="1E00BE"/>
            </a:solidFill>
          </a:endParaRPr>
        </a:p>
        <a:p xmlns:a="http://schemas.openxmlformats.org/drawingml/2006/main">
          <a:endParaRPr lang="en-US" sz="800">
            <a:solidFill>
              <a:srgbClr val="1E00BE"/>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0.08931</cdr:y>
    </cdr:from>
    <cdr:to>
      <cdr:x>0.11875</cdr:x>
      <cdr:y>0.11639</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389466"/>
          <a:ext cx="754189" cy="11808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2</xdr:col>
      <xdr:colOff>685800</xdr:colOff>
      <xdr:row>63</xdr:row>
      <xdr:rowOff>7143</xdr:rowOff>
    </xdr:from>
    <xdr:to>
      <xdr:col>2</xdr:col>
      <xdr:colOff>2650807</xdr:colOff>
      <xdr:row>64</xdr:row>
      <xdr:rowOff>124291</xdr:rowOff>
    </xdr:to>
    <xdr:pic>
      <xdr:nvPicPr>
        <xdr:cNvPr id="3" name="Bildobjekt 2" descr="Symbolen för Sveriges officiella statistik">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5550" y="11234737"/>
          <a:ext cx="1976437" cy="30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19050</xdr:colOff>
      <xdr:row>60</xdr:row>
      <xdr:rowOff>114300</xdr:rowOff>
    </xdr:from>
    <xdr:to>
      <xdr:col>2</xdr:col>
      <xdr:colOff>2015172</xdr:colOff>
      <xdr:row>62</xdr:row>
      <xdr:rowOff>33962</xdr:rowOff>
    </xdr:to>
    <xdr:pic>
      <xdr:nvPicPr>
        <xdr:cNvPr id="3" name="Bildobjekt 2" descr="Symbolen för Sveriges officiella statistik">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8973800"/>
          <a:ext cx="1976437" cy="28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190501</xdr:colOff>
      <xdr:row>60</xdr:row>
      <xdr:rowOff>154782</xdr:rowOff>
    </xdr:from>
    <xdr:to>
      <xdr:col>40</xdr:col>
      <xdr:colOff>476251</xdr:colOff>
      <xdr:row>67</xdr:row>
      <xdr:rowOff>166688</xdr:rowOff>
    </xdr:to>
    <xdr:sp macro="" textlink="">
      <xdr:nvSpPr>
        <xdr:cNvPr id="5" name="textruta 4">
          <a:extLst>
            <a:ext uri="{FF2B5EF4-FFF2-40B4-BE49-F238E27FC236}">
              <a16:creationId xmlns:a16="http://schemas.microsoft.com/office/drawing/2014/main" id="{00000000-0008-0000-0800-000005000000}"/>
            </a:ext>
          </a:extLst>
        </xdr:cNvPr>
        <xdr:cNvSpPr txBox="1"/>
      </xdr:nvSpPr>
      <xdr:spPr>
        <a:xfrm>
          <a:off x="21490782" y="11584782"/>
          <a:ext cx="5798344" cy="134540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 SCB har klassificerat om Ericsson AB från ett renodlat industriföretag till huvudsakligen ett tjänsteföretag. För nationalräkenskaperna innebär det nu ett tidsseriebrott mellan 2014 och 2015 - samt mellan kvartal 4 2014 och kvartal 1 2015 - när det gäller berörda branscher. Det innebär även att kvartalsdata fr.o.m. 2015 endast publiceras för J totalt.</a:t>
          </a:r>
          <a:endParaRPr lang="sv-SE">
            <a:effectLst/>
          </a:endParaRPr>
        </a:p>
        <a:p>
          <a:r>
            <a:rPr lang="sv-SE" sz="1100" i="1">
              <a:solidFill>
                <a:schemeClr val="dk1"/>
              </a:solidFill>
              <a:effectLst/>
              <a:latin typeface="+mn-lt"/>
              <a:ea typeface="+mn-ea"/>
              <a:cs typeface="+mn-cs"/>
            </a:rPr>
            <a:t>Se vidare pressmeddelande från SCB: </a:t>
          </a:r>
          <a:r>
            <a:rPr lang="sv-SE" sz="1100" i="1" u="sng">
              <a:solidFill>
                <a:schemeClr val="dk1"/>
              </a:solidFill>
              <a:effectLst/>
              <a:latin typeface="+mn-lt"/>
              <a:ea typeface="+mn-ea"/>
              <a:cs typeface="+mn-cs"/>
              <a:hlinkClick xmlns:r="http://schemas.openxmlformats.org/officeDocument/2006/relationships" r:id=""/>
            </a:rPr>
            <a:t>http://www.sverigeisiffror.scb.se/om-scb/nyheter-och-pressmeddelanden/forandringar-i-klassificeringen-av-fou-samt-ericsson-ab/</a:t>
          </a:r>
          <a:r>
            <a:rPr lang="sv-SE" sz="1100" i="1">
              <a:solidFill>
                <a:schemeClr val="dk1"/>
              </a:solidFill>
              <a:effectLst/>
              <a:latin typeface="+mn-lt"/>
              <a:ea typeface="+mn-ea"/>
              <a:cs typeface="+mn-cs"/>
            </a:rPr>
            <a:t>.</a:t>
          </a:r>
          <a:endParaRPr lang="sv-SE" sz="1100">
            <a:solidFill>
              <a:schemeClr val="dk1"/>
            </a:solidFill>
            <a:effectLst/>
            <a:latin typeface="+mn-lt"/>
            <a:ea typeface="+mn-ea"/>
            <a:cs typeface="+mn-cs"/>
          </a:endParaRPr>
        </a:p>
      </xdr:txBody>
    </xdr:sp>
    <xdr:clientData/>
  </xdr:twoCellAnchor>
  <xdr:twoCellAnchor>
    <xdr:from>
      <xdr:col>30</xdr:col>
      <xdr:colOff>166688</xdr:colOff>
      <xdr:row>69</xdr:row>
      <xdr:rowOff>130970</xdr:rowOff>
    </xdr:from>
    <xdr:to>
      <xdr:col>40</xdr:col>
      <xdr:colOff>476249</xdr:colOff>
      <xdr:row>75</xdr:row>
      <xdr:rowOff>130969</xdr:rowOff>
    </xdr:to>
    <xdr:sp macro="" textlink="">
      <xdr:nvSpPr>
        <xdr:cNvPr id="4" name="textruta 3">
          <a:extLst>
            <a:ext uri="{FF2B5EF4-FFF2-40B4-BE49-F238E27FC236}">
              <a16:creationId xmlns:a16="http://schemas.microsoft.com/office/drawing/2014/main" id="{E6E250AF-65B5-4A4A-9F36-49B172B2A1BB}"/>
            </a:ext>
          </a:extLst>
        </xdr:cNvPr>
        <xdr:cNvSpPr txBox="1"/>
      </xdr:nvSpPr>
      <xdr:spPr>
        <a:xfrm>
          <a:off x="21466969" y="13418345"/>
          <a:ext cx="5822155" cy="114299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 </a:t>
          </a:r>
          <a:r>
            <a:rPr lang="sv-SE"/>
            <a:t>Statistics Sweden has chosen to reclassify Ericsson AB from industry to mainly other services. As a consequence, there is now a break in time series for national accounts between 2014Q4 and 2015Q1. Also, quarterly statistics</a:t>
          </a:r>
          <a:r>
            <a:rPr lang="sv-SE" baseline="0"/>
            <a:t> for 2015 and later years are published only for J information and communication as a total. More information (in swedish)</a:t>
          </a:r>
          <a:r>
            <a:rPr lang="sv-SE" sz="1100" i="1">
              <a:solidFill>
                <a:schemeClr val="dk1"/>
              </a:solidFill>
              <a:effectLst/>
              <a:latin typeface="+mn-lt"/>
              <a:ea typeface="+mn-ea"/>
              <a:cs typeface="+mn-cs"/>
            </a:rPr>
            <a:t>: </a:t>
          </a:r>
          <a:r>
            <a:rPr lang="sv-SE" sz="1100" i="1" u="sng">
              <a:solidFill>
                <a:schemeClr val="dk1"/>
              </a:solidFill>
              <a:effectLst/>
              <a:latin typeface="+mn-lt"/>
              <a:ea typeface="+mn-ea"/>
              <a:cs typeface="+mn-cs"/>
              <a:hlinkClick xmlns:r="http://schemas.openxmlformats.org/officeDocument/2006/relationships" r:id=""/>
            </a:rPr>
            <a:t>http://www.sverigeisiffror.scb.se/om-scb/nyheter-och-pressmeddelanden/forandringar-i-klassificeringen-av-fou-samt-ericsson-ab/</a:t>
          </a:r>
          <a:r>
            <a:rPr lang="sv-SE" sz="1100" i="1">
              <a:solidFill>
                <a:schemeClr val="dk1"/>
              </a:solidFill>
              <a:effectLst/>
              <a:latin typeface="+mn-lt"/>
              <a:ea typeface="+mn-ea"/>
              <a:cs typeface="+mn-cs"/>
            </a:rPr>
            <a:t>. </a:t>
          </a:r>
          <a:endParaRPr lang="sv-SE"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Prod\RM\MIR\Utsl&#228;pp_Energi\Arbets&#229;r%202024\Luftr&#228;kenskaper%20kvartal\5_Publicering\Tabeller_och_Diagram\Utslapp_och_intensiteter_per_kvartal_och_prel_ar_2008-2023k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 - Contents"/>
      <sheetName val="1 Utsläpp"/>
      <sheetName val="2 Diagram"/>
      <sheetName val="3 Prel. årssiffor"/>
      <sheetName val="4 Utsläpp per FV"/>
      <sheetName val="5 Utsläpp per syss."/>
      <sheetName val="6 FV"/>
      <sheetName val="7 Syss"/>
      <sheetName val="8 Mobila utsläpp"/>
      <sheetName val="intern pivot"/>
      <sheetName val="intern"/>
    </sheetNames>
    <sheetDataSet>
      <sheetData sheetId="0"/>
      <sheetData sheetId="1">
        <row r="49">
          <cell r="C49" t="str">
            <v>Jordbruk, skogsbruk och fiske</v>
          </cell>
        </row>
        <row r="50">
          <cell r="C50" t="str">
            <v>Utvinning av mineral</v>
          </cell>
        </row>
        <row r="51">
          <cell r="C51" t="str">
            <v>Tillverkningsindustri</v>
          </cell>
        </row>
        <row r="52">
          <cell r="C52" t="str">
            <v>El, gas och värmeverk samt vatten, avlopp och avfall</v>
          </cell>
        </row>
        <row r="53">
          <cell r="C53" t="str">
            <v>Byggverksamhet</v>
          </cell>
        </row>
        <row r="54">
          <cell r="C54" t="str">
            <v>Transportbranschen</v>
          </cell>
        </row>
        <row r="55">
          <cell r="C55" t="str">
            <v>Övriga tjänster</v>
          </cell>
        </row>
        <row r="56">
          <cell r="C56" t="str">
            <v>Offentlig sektor</v>
          </cell>
        </row>
        <row r="57">
          <cell r="C57" t="str">
            <v>Hushåll och ideella organisationer</v>
          </cell>
        </row>
      </sheetData>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B48:BA58" totalsRowShown="0" headerRowDxfId="53" dataDxfId="52">
  <sortState xmlns:xlrd2="http://schemas.microsoft.com/office/spreadsheetml/2017/richdata2" ref="A49:AZ58">
    <sortCondition ref="A48:A58"/>
  </sortState>
  <tableColumns count="52">
    <tableColumn id="1" xr3:uid="{00000000-0010-0000-0000-000001000000}" name="Aggregerad bransch" dataDxfId="51"/>
    <tableColumn id="2" xr3:uid="{00000000-0010-0000-0000-000002000000}" name=" 2008K1" dataDxfId="50"/>
    <tableColumn id="3" xr3:uid="{00000000-0010-0000-0000-000003000000}" name=" 2008K2" dataDxfId="49"/>
    <tableColumn id="4" xr3:uid="{00000000-0010-0000-0000-000004000000}" name=" 2008K3" dataDxfId="48"/>
    <tableColumn id="5" xr3:uid="{00000000-0010-0000-0000-000005000000}" name=" 2008K4" dataDxfId="47"/>
    <tableColumn id="6" xr3:uid="{00000000-0010-0000-0000-000006000000}" name=" 2009K1" dataDxfId="46"/>
    <tableColumn id="7" xr3:uid="{00000000-0010-0000-0000-000007000000}" name=" 2009K2" dataDxfId="45"/>
    <tableColumn id="8" xr3:uid="{00000000-0010-0000-0000-000008000000}" name=" 2009K3" dataDxfId="44"/>
    <tableColumn id="9" xr3:uid="{00000000-0010-0000-0000-000009000000}" name=" 2009K4" dataDxfId="43"/>
    <tableColumn id="10" xr3:uid="{00000000-0010-0000-0000-00000A000000}" name=" 2010K1" dataDxfId="42"/>
    <tableColumn id="11" xr3:uid="{00000000-0010-0000-0000-00000B000000}" name=" 2010K2" dataDxfId="41"/>
    <tableColumn id="12" xr3:uid="{00000000-0010-0000-0000-00000C000000}" name=" 2010K3" dataDxfId="40"/>
    <tableColumn id="13" xr3:uid="{00000000-0010-0000-0000-00000D000000}" name=" 2010K4" dataDxfId="39"/>
    <tableColumn id="14" xr3:uid="{00000000-0010-0000-0000-00000E000000}" name=" 2011K1" dataDxfId="38"/>
    <tableColumn id="15" xr3:uid="{00000000-0010-0000-0000-00000F000000}" name=" 2011K2" dataDxfId="37"/>
    <tableColumn id="16" xr3:uid="{00000000-0010-0000-0000-000010000000}" name=" 2011K3" dataDxfId="36"/>
    <tableColumn id="17" xr3:uid="{00000000-0010-0000-0000-000011000000}" name=" 2011K4" dataDxfId="35"/>
    <tableColumn id="18" xr3:uid="{00000000-0010-0000-0000-000012000000}" name=" 2012K1" dataDxfId="34"/>
    <tableColumn id="19" xr3:uid="{00000000-0010-0000-0000-000013000000}" name=" 2012K2" dataDxfId="33"/>
    <tableColumn id="20" xr3:uid="{00000000-0010-0000-0000-000014000000}" name=" 2012K3" dataDxfId="32"/>
    <tableColumn id="21" xr3:uid="{00000000-0010-0000-0000-000015000000}" name=" 2012K4" dataDxfId="31"/>
    <tableColumn id="22" xr3:uid="{00000000-0010-0000-0000-000016000000}" name=" 2013K1" dataDxfId="30"/>
    <tableColumn id="23" xr3:uid="{00000000-0010-0000-0000-000017000000}" name=" 2013K2" dataDxfId="29"/>
    <tableColumn id="24" xr3:uid="{00000000-0010-0000-0000-000018000000}" name=" 2013K3" dataDxfId="28"/>
    <tableColumn id="25" xr3:uid="{00000000-0010-0000-0000-000019000000}" name=" 2013K4" dataDxfId="27"/>
    <tableColumn id="26" xr3:uid="{00000000-0010-0000-0000-00001A000000}" name=" 2014K1" dataDxfId="26"/>
    <tableColumn id="27" xr3:uid="{00000000-0010-0000-0000-00001B000000}" name=" 2014K2" dataDxfId="25"/>
    <tableColumn id="28" xr3:uid="{00000000-0010-0000-0000-00001C000000}" name=" 2014K3" dataDxfId="24"/>
    <tableColumn id="29" xr3:uid="{00000000-0010-0000-0000-00001D000000}" name=" 2014K4" dataDxfId="23"/>
    <tableColumn id="30" xr3:uid="{00000000-0010-0000-0000-00001E000000}" name=" 2015K1" dataDxfId="22"/>
    <tableColumn id="31" xr3:uid="{00000000-0010-0000-0000-00001F000000}" name=" 2015K2" dataDxfId="21"/>
    <tableColumn id="32" xr3:uid="{00000000-0010-0000-0000-000020000000}" name="2015K3" dataDxfId="20"/>
    <tableColumn id="35" xr3:uid="{00000000-0010-0000-0000-000023000000}" name="2015K4" dataDxfId="19"/>
    <tableColumn id="33" xr3:uid="{00000000-0010-0000-0000-000021000000}" name="2016K1" dataDxfId="18"/>
    <tableColumn id="34" xr3:uid="{00000000-0010-0000-0000-000022000000}" name="2016K2" dataDxfId="17"/>
    <tableColumn id="36" xr3:uid="{00000000-0010-0000-0000-000024000000}" name="2016K3" dataDxfId="16"/>
    <tableColumn id="37" xr3:uid="{00000000-0010-0000-0000-000025000000}" name="2016K4" dataDxfId="15"/>
    <tableColumn id="38" xr3:uid="{00000000-0010-0000-0000-000026000000}" name="2017K1" dataDxfId="14"/>
    <tableColumn id="39" xr3:uid="{00000000-0010-0000-0000-000027000000}" name="2017K2" dataDxfId="13"/>
    <tableColumn id="40" xr3:uid="{00000000-0010-0000-0000-000028000000}" name="2017K3" dataDxfId="12"/>
    <tableColumn id="41" xr3:uid="{00000000-0010-0000-0000-000029000000}" name="2017K4" dataDxfId="11"/>
    <tableColumn id="42" xr3:uid="{00000000-0010-0000-0000-00002A000000}" name="2018K1" dataDxfId="10"/>
    <tableColumn id="43" xr3:uid="{00000000-0010-0000-0000-00002B000000}" name="2018K2" dataDxfId="9"/>
    <tableColumn id="44" xr3:uid="{00000000-0010-0000-0000-00002C000000}" name="2018K3" dataDxfId="8"/>
    <tableColumn id="45" xr3:uid="{00000000-0010-0000-0000-00002D000000}" name="2018K4" dataDxfId="7"/>
    <tableColumn id="46" xr3:uid="{00000000-0010-0000-0000-00002E000000}" name="2019K1" dataDxfId="6"/>
    <tableColumn id="47" xr3:uid="{00000000-0010-0000-0000-00002F000000}" name="2019K2" dataDxfId="5"/>
    <tableColumn id="48" xr3:uid="{00000000-0010-0000-0000-000030000000}" name="2019K3" dataDxfId="4"/>
    <tableColumn id="49" xr3:uid="{00000000-0010-0000-0000-000031000000}" name="2019K4" dataDxfId="3"/>
    <tableColumn id="50" xr3:uid="{00000000-0010-0000-0000-000032000000}" name="2020K1" dataDxfId="2"/>
    <tableColumn id="51" xr3:uid="{00000000-0010-0000-0000-000033000000}" name="2020K2" dataDxfId="1"/>
    <tableColumn id="53" xr3:uid="{00000000-0010-0000-0000-000035000000}" name="2020K3"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B1:F58"/>
  <sheetViews>
    <sheetView zoomScaleNormal="100" workbookViewId="0"/>
  </sheetViews>
  <sheetFormatPr defaultRowHeight="12.75" x14ac:dyDescent="0.2"/>
  <cols>
    <col min="1" max="1" width="9.42578125" customWidth="1"/>
    <col min="2" max="2" width="21" customWidth="1"/>
    <col min="3" max="3" width="104.5703125" customWidth="1"/>
  </cols>
  <sheetData>
    <row r="1" spans="2:6" x14ac:dyDescent="0.2">
      <c r="B1" t="s">
        <v>288</v>
      </c>
    </row>
    <row r="2" spans="2:6" ht="15.75" x14ac:dyDescent="0.25">
      <c r="B2" s="5" t="s">
        <v>352</v>
      </c>
      <c r="C2" s="6"/>
    </row>
    <row r="3" spans="2:6" ht="15.75" x14ac:dyDescent="0.25">
      <c r="B3" s="7" t="s">
        <v>353</v>
      </c>
      <c r="C3" s="6"/>
    </row>
    <row r="4" spans="2:6" ht="15" x14ac:dyDescent="0.25">
      <c r="B4" s="6"/>
      <c r="C4" s="6"/>
    </row>
    <row r="5" spans="2:6" ht="19.5" customHeight="1" x14ac:dyDescent="0.2">
      <c r="B5" s="8" t="s">
        <v>188</v>
      </c>
      <c r="C5" s="9" t="s">
        <v>192</v>
      </c>
    </row>
    <row r="6" spans="2:6" ht="20.25" customHeight="1" x14ac:dyDescent="0.2">
      <c r="B6" s="10" t="s">
        <v>189</v>
      </c>
      <c r="C6" s="11" t="s">
        <v>193</v>
      </c>
    </row>
    <row r="7" spans="2:6" ht="20.25" customHeight="1" x14ac:dyDescent="0.25">
      <c r="B7" s="12"/>
      <c r="C7" s="15"/>
    </row>
    <row r="8" spans="2:6" ht="20.25" customHeight="1" x14ac:dyDescent="0.25">
      <c r="B8" s="14" t="s">
        <v>253</v>
      </c>
      <c r="C8" s="15" t="s">
        <v>339</v>
      </c>
    </row>
    <row r="9" spans="2:6" ht="20.25" customHeight="1" x14ac:dyDescent="0.25">
      <c r="B9" s="16" t="s">
        <v>254</v>
      </c>
      <c r="C9" s="17" t="s">
        <v>340</v>
      </c>
    </row>
    <row r="10" spans="2:6" ht="15.75" x14ac:dyDescent="0.25">
      <c r="B10" s="16"/>
      <c r="C10" s="17"/>
    </row>
    <row r="11" spans="2:6" ht="15.75" x14ac:dyDescent="0.25">
      <c r="B11" s="14" t="s">
        <v>231</v>
      </c>
      <c r="C11" s="15" t="s">
        <v>190</v>
      </c>
    </row>
    <row r="12" spans="2:6" ht="15.75" x14ac:dyDescent="0.25">
      <c r="B12" s="16" t="s">
        <v>232</v>
      </c>
      <c r="C12" s="17" t="s">
        <v>191</v>
      </c>
      <c r="E12" s="1"/>
    </row>
    <row r="13" spans="2:6" ht="15.75" x14ac:dyDescent="0.25">
      <c r="B13" s="16"/>
      <c r="C13" s="17"/>
      <c r="E13" s="1"/>
    </row>
    <row r="14" spans="2:6" ht="15.75" x14ac:dyDescent="0.25">
      <c r="B14" s="14" t="s">
        <v>255</v>
      </c>
      <c r="C14" s="15" t="s">
        <v>341</v>
      </c>
      <c r="E14" s="1"/>
      <c r="F14" s="1"/>
    </row>
    <row r="15" spans="2:6" ht="15.75" x14ac:dyDescent="0.25">
      <c r="B15" s="16" t="s">
        <v>256</v>
      </c>
      <c r="C15" s="17" t="s">
        <v>313</v>
      </c>
      <c r="E15" s="1"/>
      <c r="F15" s="1"/>
    </row>
    <row r="16" spans="2:6" ht="15" x14ac:dyDescent="0.25">
      <c r="B16" s="12"/>
      <c r="C16" s="13"/>
      <c r="E16" s="1"/>
      <c r="F16" s="1"/>
    </row>
    <row r="17" spans="2:6" ht="15.75" x14ac:dyDescent="0.25">
      <c r="B17" s="14" t="s">
        <v>233</v>
      </c>
      <c r="C17" s="15" t="s">
        <v>355</v>
      </c>
      <c r="E17" s="1"/>
      <c r="F17" s="1"/>
    </row>
    <row r="18" spans="2:6" ht="15.75" x14ac:dyDescent="0.25">
      <c r="B18" s="16" t="s">
        <v>234</v>
      </c>
      <c r="C18" s="17" t="s">
        <v>342</v>
      </c>
    </row>
    <row r="19" spans="2:6" ht="15" x14ac:dyDescent="0.25">
      <c r="B19" s="18"/>
      <c r="C19" s="13"/>
    </row>
    <row r="20" spans="2:6" ht="15.75" x14ac:dyDescent="0.25">
      <c r="B20" s="19" t="s">
        <v>235</v>
      </c>
      <c r="C20" s="15" t="s">
        <v>343</v>
      </c>
    </row>
    <row r="21" spans="2:6" ht="15.75" x14ac:dyDescent="0.25">
      <c r="B21" s="16" t="s">
        <v>236</v>
      </c>
      <c r="C21" s="17" t="s">
        <v>344</v>
      </c>
    </row>
    <row r="22" spans="2:6" ht="15.75" x14ac:dyDescent="0.25">
      <c r="B22" s="16"/>
      <c r="C22" s="17"/>
    </row>
    <row r="23" spans="2:6" ht="15.75" x14ac:dyDescent="0.25">
      <c r="B23" s="19" t="s">
        <v>238</v>
      </c>
      <c r="C23" s="15" t="s">
        <v>345</v>
      </c>
    </row>
    <row r="24" spans="2:6" ht="15.75" x14ac:dyDescent="0.25">
      <c r="B24" s="16" t="s">
        <v>239</v>
      </c>
      <c r="C24" s="17" t="s">
        <v>346</v>
      </c>
    </row>
    <row r="25" spans="2:6" x14ac:dyDescent="0.2">
      <c r="B25" s="20"/>
      <c r="C25" s="21"/>
    </row>
    <row r="26" spans="2:6" ht="15.75" x14ac:dyDescent="0.25">
      <c r="B26" s="18" t="s">
        <v>240</v>
      </c>
      <c r="C26" s="15" t="s">
        <v>347</v>
      </c>
    </row>
    <row r="27" spans="2:6" ht="15.75" x14ac:dyDescent="0.25">
      <c r="B27" s="16" t="s">
        <v>241</v>
      </c>
      <c r="C27" s="17" t="s">
        <v>348</v>
      </c>
    </row>
    <row r="28" spans="2:6" ht="15.75" x14ac:dyDescent="0.25">
      <c r="B28" s="16"/>
      <c r="C28" s="17"/>
    </row>
    <row r="29" spans="2:6" ht="15.75" x14ac:dyDescent="0.25">
      <c r="B29" s="18" t="s">
        <v>304</v>
      </c>
      <c r="C29" s="15" t="s">
        <v>349</v>
      </c>
    </row>
    <row r="30" spans="2:6" ht="15.75" x14ac:dyDescent="0.25">
      <c r="B30" s="16" t="s">
        <v>308</v>
      </c>
      <c r="C30" s="17" t="s">
        <v>350</v>
      </c>
    </row>
    <row r="31" spans="2:6" ht="15.75" x14ac:dyDescent="0.25">
      <c r="B31" s="16"/>
      <c r="C31" s="17"/>
    </row>
    <row r="32" spans="2:6" x14ac:dyDescent="0.2">
      <c r="B32" s="22"/>
      <c r="C32" s="23"/>
    </row>
    <row r="36" spans="3:3" x14ac:dyDescent="0.2">
      <c r="C36" s="252"/>
    </row>
    <row r="58" spans="3:3" x14ac:dyDescent="0.2">
      <c r="C58" s="24"/>
    </row>
  </sheetData>
  <hyperlinks>
    <hyperlink ref="C9" location="'1 Utsläpp'!A1" display="Emissions of Greenhouse gases (GHG), 2008Q1-2021Q1" xr:uid="{00000000-0004-0000-0000-000003000000}"/>
    <hyperlink ref="C17" location="'4 Utsläpp per FV'!A1" display="Utsläpp per förädlingsvärde 2008K1-2021K1" xr:uid="{00000000-0004-0000-0000-000004000000}"/>
    <hyperlink ref="C18" location="'4 Utsläpp per FV'!A1" display="Greenhouse gas emissions by value added, 2008Q1-2021Q1" xr:uid="{00000000-0004-0000-0000-000005000000}"/>
    <hyperlink ref="C23" location="'6 FV'!A1" display="Förädlingsvärde efter näringsgren SNI 2007, 2008K1-2017K4" xr:uid="{00000000-0004-0000-0000-000006000000}"/>
    <hyperlink ref="C24" location="'6 FV'!A1" display="Value added by industry SNI 2007 (NACE) 2008Q1-2021Q1" xr:uid="{00000000-0004-0000-0000-000007000000}"/>
    <hyperlink ref="C26" location="'7 Syss'!A1" display="Sysselsättning efter näringsgren SNI 2007, 2008K1-2017K4" xr:uid="{00000000-0004-0000-0000-000008000000}"/>
    <hyperlink ref="C27" location="'7 Syss'!A1" display="Employement by industry SNI 2007 (NACE), 2008Q1-2021Q1" xr:uid="{00000000-0004-0000-0000-000009000000}"/>
    <hyperlink ref="C21" location="'5 Utsläpp per syss.'!A1" display="Greenhouse gas emissions by Employees, 2008Q1-2021Q1" xr:uid="{00000000-0004-0000-0000-00000A000000}"/>
    <hyperlink ref="C20" location="'5 Utsläpp per syss.'!A1" display="Utsläpp per sysselsatta 2008K1-2017K4" xr:uid="{00000000-0004-0000-0000-00000B000000}"/>
    <hyperlink ref="C14" location="'3 Prel. årssiffor'!A1" display="Preliminära årsdata: Utsläpp av växthusgaser, intensiteter, förädlingsvärde samt sysselsättning 2008-2017" xr:uid="{00000000-0004-0000-0000-00000C000000}"/>
    <hyperlink ref="C15" location="'3 Prel. årssiffor'!A1" display="Preliminary yearly data: Emissions of GHG, intensities, value addded and employment 2008-2020" xr:uid="{00000000-0004-0000-0000-00000D000000}"/>
    <hyperlink ref="C12" location="'2 Diagram'!A1" display="Figures and environmental economic profiles" xr:uid="{00000000-0004-0000-0000-000001000000}"/>
    <hyperlink ref="C11" location="'2 Diagram'!A1" display="Diagram och miljöekonomiska profiler" xr:uid="{00000000-0004-0000-0000-000000000000}"/>
    <hyperlink ref="C29" location="'8 Mobila utsläpp'!A1" display="Utsläpp av växthusgaser för mobila" xr:uid="{B395F106-0F23-421F-AC99-8D08328A9AFA}"/>
    <hyperlink ref="C30" location="'8 Mobila utsläpp'!A1" display="Greenhouse gas emmissions, transportation sector, 2008Q1-2022Q3" xr:uid="{15BC7AFC-4C47-4804-9613-680A9077ECDD}"/>
    <hyperlink ref="C8" location="'1 Utsläpp'!A1" display="Utsläpp av växthusgaser 2008K1-2017K4" xr:uid="{00000000-0004-0000-0000-000002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1:BX114"/>
  <sheetViews>
    <sheetView zoomScale="85" zoomScaleNormal="85" workbookViewId="0">
      <pane xSplit="2" ySplit="5" topLeftCell="AA53" activePane="bottomRight" state="frozen"/>
      <selection pane="topRight"/>
      <selection pane="bottomLeft"/>
      <selection pane="bottomRight" activeCell="A76" sqref="A76:B78"/>
    </sheetView>
  </sheetViews>
  <sheetFormatPr defaultColWidth="9.140625" defaultRowHeight="12.75" x14ac:dyDescent="0.2"/>
  <cols>
    <col min="1" max="1" width="29.5703125" style="87" customWidth="1"/>
    <col min="2" max="2" width="33.5703125" style="87" customWidth="1"/>
    <col min="3" max="32" width="8.42578125" style="87" bestFit="1" customWidth="1"/>
    <col min="33" max="37" width="7.85546875" style="87" bestFit="1" customWidth="1"/>
    <col min="38" max="39" width="7.85546875" style="87" customWidth="1"/>
    <col min="40" max="44" width="9.140625" style="57"/>
    <col min="45" max="45" width="9.140625" style="57" customWidth="1"/>
    <col min="46" max="54" width="9.140625" style="57"/>
    <col min="55" max="57" width="8" style="57" customWidth="1"/>
    <col min="58" max="66" width="12.5703125" style="57" customWidth="1"/>
    <col min="67" max="67" width="8" style="57" customWidth="1"/>
    <col min="68" max="72" width="9.140625" style="57"/>
    <col min="73" max="16384" width="9.140625" style="87"/>
  </cols>
  <sheetData>
    <row r="1" spans="1:76" s="3" customFormat="1" x14ac:dyDescent="0.2">
      <c r="A1" s="201" t="s">
        <v>195</v>
      </c>
      <c r="B1" s="34"/>
      <c r="AQ1" s="57"/>
      <c r="AR1" s="57"/>
      <c r="AS1" s="57"/>
      <c r="AT1" s="57"/>
      <c r="AU1" s="57"/>
      <c r="AV1" s="57"/>
      <c r="AW1" s="57"/>
      <c r="AX1" s="57"/>
      <c r="AY1" s="57"/>
      <c r="AZ1" s="57"/>
      <c r="BA1" s="57"/>
      <c r="BB1" s="57"/>
      <c r="BC1" s="57"/>
      <c r="BD1" s="57"/>
      <c r="BE1" s="57"/>
      <c r="BF1" s="57"/>
      <c r="BG1" s="57"/>
      <c r="BH1" s="57"/>
      <c r="BI1" s="57"/>
      <c r="BJ1" s="73"/>
      <c r="BK1" s="57"/>
      <c r="BL1" s="57"/>
      <c r="BM1" s="57"/>
      <c r="BN1" s="57"/>
      <c r="BO1" s="57"/>
      <c r="BP1" s="59" t="s">
        <v>174</v>
      </c>
      <c r="BQ1" s="56"/>
      <c r="BR1" s="56"/>
      <c r="BS1" s="56"/>
      <c r="BT1" s="56"/>
      <c r="BU1" s="59" t="s">
        <v>174</v>
      </c>
    </row>
    <row r="2" spans="1:76" s="3" customFormat="1" x14ac:dyDescent="0.2">
      <c r="A2" s="25"/>
      <c r="B2" s="126"/>
      <c r="AQ2" s="57"/>
      <c r="AR2" s="57"/>
      <c r="AS2" s="57"/>
      <c r="AT2" s="57"/>
      <c r="AU2" s="57"/>
      <c r="AV2" s="57"/>
      <c r="AW2" s="57"/>
      <c r="AX2" s="57"/>
      <c r="AY2" s="57"/>
      <c r="AZ2" s="57"/>
      <c r="BA2" s="57"/>
      <c r="BB2" s="57"/>
      <c r="BC2" s="57"/>
      <c r="BD2" s="57"/>
      <c r="BE2" s="57"/>
      <c r="BF2" s="57"/>
      <c r="BG2" s="57"/>
      <c r="BH2" s="57"/>
      <c r="BI2" s="57"/>
      <c r="BJ2" s="268"/>
      <c r="BK2" s="243"/>
      <c r="BL2" s="57"/>
      <c r="BM2" s="57"/>
      <c r="BN2" s="57"/>
      <c r="BO2" s="57"/>
      <c r="BP2" s="88" t="s">
        <v>133</v>
      </c>
      <c r="BQ2" s="74"/>
      <c r="BR2" s="74"/>
      <c r="BS2" s="74"/>
      <c r="BT2" s="74"/>
      <c r="BU2" s="88" t="s">
        <v>176</v>
      </c>
    </row>
    <row r="3" spans="1:76" s="3" customFormat="1" x14ac:dyDescent="0.2">
      <c r="A3" s="88" t="s">
        <v>132</v>
      </c>
      <c r="B3" s="88" t="s">
        <v>25</v>
      </c>
      <c r="AQ3" s="57"/>
      <c r="AR3" s="57"/>
      <c r="AS3" s="57"/>
      <c r="AT3" s="57"/>
      <c r="AU3" s="57"/>
      <c r="AV3" s="57"/>
      <c r="AW3" s="57"/>
      <c r="AX3" s="57"/>
      <c r="AY3" s="57"/>
      <c r="AZ3" s="57"/>
      <c r="BA3" s="57"/>
      <c r="BB3" s="57"/>
      <c r="BC3" s="88"/>
      <c r="BD3" s="88"/>
      <c r="BE3" s="88"/>
      <c r="BF3" s="88"/>
      <c r="BG3" s="88"/>
      <c r="BH3" s="88"/>
      <c r="BI3" s="88"/>
      <c r="BJ3" s="81"/>
      <c r="BK3" s="88"/>
      <c r="BL3" s="88"/>
      <c r="BM3" s="88"/>
      <c r="BN3" s="88"/>
      <c r="BO3" s="88"/>
      <c r="BP3" s="88" t="s">
        <v>113</v>
      </c>
      <c r="BU3" s="88" t="s">
        <v>113</v>
      </c>
    </row>
    <row r="4" spans="1:76" s="88" customFormat="1" x14ac:dyDescent="0.2">
      <c r="A4" s="88" t="s">
        <v>133</v>
      </c>
      <c r="B4" s="88" t="s">
        <v>27</v>
      </c>
      <c r="C4" s="88" t="s">
        <v>51</v>
      </c>
      <c r="AQ4" s="56"/>
      <c r="AR4" s="56"/>
      <c r="AS4" s="56"/>
      <c r="AT4" s="56"/>
      <c r="AU4" s="56"/>
      <c r="AV4" s="56"/>
      <c r="AW4" s="56"/>
      <c r="AX4" s="56"/>
      <c r="AY4" s="56"/>
      <c r="AZ4" s="56"/>
      <c r="BA4" s="56"/>
      <c r="BB4" s="56"/>
      <c r="BJ4" s="81"/>
      <c r="BP4" s="88" t="s">
        <v>27</v>
      </c>
      <c r="BU4" s="88" t="s">
        <v>114</v>
      </c>
    </row>
    <row r="5" spans="1:76" s="88" customFormat="1" ht="16.350000000000001" customHeight="1" x14ac:dyDescent="0.2">
      <c r="A5" s="101" t="s">
        <v>134</v>
      </c>
      <c r="B5" s="90" t="s">
        <v>21</v>
      </c>
      <c r="C5" s="91" t="s">
        <v>52</v>
      </c>
      <c r="D5" s="91" t="s">
        <v>53</v>
      </c>
      <c r="E5" s="91" t="s">
        <v>54</v>
      </c>
      <c r="F5" s="91" t="s">
        <v>55</v>
      </c>
      <c r="G5" s="91" t="s">
        <v>56</v>
      </c>
      <c r="H5" s="91" t="s">
        <v>57</v>
      </c>
      <c r="I5" s="91" t="s">
        <v>58</v>
      </c>
      <c r="J5" s="91" t="s">
        <v>59</v>
      </c>
      <c r="K5" s="91" t="s">
        <v>60</v>
      </c>
      <c r="L5" s="91" t="s">
        <v>61</v>
      </c>
      <c r="M5" s="91" t="s">
        <v>62</v>
      </c>
      <c r="N5" s="91" t="s">
        <v>63</v>
      </c>
      <c r="O5" s="91" t="s">
        <v>64</v>
      </c>
      <c r="P5" s="91" t="s">
        <v>65</v>
      </c>
      <c r="Q5" s="91" t="s">
        <v>66</v>
      </c>
      <c r="R5" s="91" t="s">
        <v>67</v>
      </c>
      <c r="S5" s="91" t="s">
        <v>68</v>
      </c>
      <c r="T5" s="91" t="s">
        <v>69</v>
      </c>
      <c r="U5" s="91" t="s">
        <v>70</v>
      </c>
      <c r="V5" s="91" t="s">
        <v>71</v>
      </c>
      <c r="W5" s="91" t="s">
        <v>72</v>
      </c>
      <c r="X5" s="91" t="s">
        <v>73</v>
      </c>
      <c r="Y5" s="91" t="s">
        <v>74</v>
      </c>
      <c r="Z5" s="91" t="s">
        <v>75</v>
      </c>
      <c r="AA5" s="91" t="s">
        <v>76</v>
      </c>
      <c r="AB5" s="91" t="s">
        <v>77</v>
      </c>
      <c r="AC5" s="91" t="s">
        <v>78</v>
      </c>
      <c r="AD5" s="91" t="s">
        <v>79</v>
      </c>
      <c r="AE5" s="91" t="s">
        <v>80</v>
      </c>
      <c r="AF5" s="91" t="s">
        <v>81</v>
      </c>
      <c r="AG5" s="91" t="s">
        <v>179</v>
      </c>
      <c r="AH5" s="91" t="s">
        <v>180</v>
      </c>
      <c r="AI5" s="91" t="s">
        <v>194</v>
      </c>
      <c r="AJ5" s="91" t="s">
        <v>196</v>
      </c>
      <c r="AK5" s="91" t="s">
        <v>198</v>
      </c>
      <c r="AL5" s="91" t="s">
        <v>200</v>
      </c>
      <c r="AM5" s="91" t="s">
        <v>201</v>
      </c>
      <c r="AN5" s="91" t="s">
        <v>205</v>
      </c>
      <c r="AO5" s="91" t="s">
        <v>209</v>
      </c>
      <c r="AP5" s="91" t="s">
        <v>211</v>
      </c>
      <c r="AQ5" s="91" t="s">
        <v>251</v>
      </c>
      <c r="AR5" s="91" t="s">
        <v>263</v>
      </c>
      <c r="AS5" s="91" t="s">
        <v>264</v>
      </c>
      <c r="AT5" s="91" t="s">
        <v>269</v>
      </c>
      <c r="AU5" s="91" t="s">
        <v>270</v>
      </c>
      <c r="AV5" s="91" t="s">
        <v>271</v>
      </c>
      <c r="AW5" s="91" t="s">
        <v>272</v>
      </c>
      <c r="AX5" s="91" t="s">
        <v>274</v>
      </c>
      <c r="AY5" s="91" t="s">
        <v>277</v>
      </c>
      <c r="AZ5" s="91" t="s">
        <v>279</v>
      </c>
      <c r="BA5" s="91" t="s">
        <v>280</v>
      </c>
      <c r="BB5" s="91" t="s">
        <v>282</v>
      </c>
      <c r="BC5" s="91" t="s">
        <v>283</v>
      </c>
      <c r="BD5" s="91" t="s">
        <v>284</v>
      </c>
      <c r="BE5" s="91" t="s">
        <v>287</v>
      </c>
      <c r="BF5" s="235" t="s">
        <v>289</v>
      </c>
      <c r="BG5" s="91" t="s">
        <v>290</v>
      </c>
      <c r="BH5" s="91" t="s">
        <v>291</v>
      </c>
      <c r="BI5" s="91" t="s">
        <v>293</v>
      </c>
      <c r="BJ5" s="116" t="s">
        <v>310</v>
      </c>
      <c r="BK5" s="235" t="s">
        <v>314</v>
      </c>
      <c r="BL5" s="235" t="s">
        <v>329</v>
      </c>
      <c r="BM5" s="235" t="s">
        <v>332</v>
      </c>
      <c r="BN5" s="282" t="s">
        <v>337</v>
      </c>
      <c r="BO5" s="206"/>
      <c r="BP5" s="225" t="s">
        <v>314</v>
      </c>
      <c r="BQ5" s="225" t="s">
        <v>329</v>
      </c>
      <c r="BR5" s="225" t="s">
        <v>332</v>
      </c>
      <c r="BS5" s="225" t="s">
        <v>337</v>
      </c>
      <c r="BU5" s="225" t="s">
        <v>314</v>
      </c>
      <c r="BV5" s="225" t="s">
        <v>329</v>
      </c>
      <c r="BW5" s="225" t="s">
        <v>332</v>
      </c>
      <c r="BX5" s="225" t="s">
        <v>337</v>
      </c>
    </row>
    <row r="6" spans="1:76" s="74" customFormat="1" x14ac:dyDescent="0.2">
      <c r="A6" s="102" t="s">
        <v>135</v>
      </c>
      <c r="B6" s="66" t="s">
        <v>35</v>
      </c>
      <c r="C6" s="62">
        <v>2260.8479617171902</v>
      </c>
      <c r="D6" s="62">
        <v>2286.2568299816598</v>
      </c>
      <c r="E6" s="62">
        <v>2272.3812937518901</v>
      </c>
      <c r="F6" s="62">
        <v>2304.54587786923</v>
      </c>
      <c r="G6" s="62">
        <v>2186.5657747621099</v>
      </c>
      <c r="H6" s="62">
        <v>2201.5147436315601</v>
      </c>
      <c r="I6" s="62">
        <v>2201.3596715257599</v>
      </c>
      <c r="J6" s="62">
        <v>2212.18751887299</v>
      </c>
      <c r="K6" s="62">
        <v>2243.9006280213198</v>
      </c>
      <c r="L6" s="62">
        <v>2233.4639366403599</v>
      </c>
      <c r="M6" s="62">
        <v>2247.8213854200699</v>
      </c>
      <c r="N6" s="62">
        <v>2305.4241940035399</v>
      </c>
      <c r="O6" s="62">
        <v>2239.2737117394799</v>
      </c>
      <c r="P6" s="62">
        <v>2267.65189098366</v>
      </c>
      <c r="Q6" s="62">
        <v>2254.5761984321998</v>
      </c>
      <c r="R6" s="62">
        <v>2256.31385878009</v>
      </c>
      <c r="S6" s="62">
        <v>2217.0707045846302</v>
      </c>
      <c r="T6" s="62">
        <v>2193.8776019709098</v>
      </c>
      <c r="U6" s="62">
        <v>2214.0187369618002</v>
      </c>
      <c r="V6" s="62">
        <v>2225.0036416134799</v>
      </c>
      <c r="W6" s="62">
        <v>2197.8286320351699</v>
      </c>
      <c r="X6" s="62">
        <v>2202.9718173935498</v>
      </c>
      <c r="Y6" s="62">
        <v>2209.6929943516402</v>
      </c>
      <c r="Z6" s="62">
        <v>2203.98491675382</v>
      </c>
      <c r="AA6" s="62">
        <v>2175.0129413234799</v>
      </c>
      <c r="AB6" s="62">
        <v>2191.3141029275198</v>
      </c>
      <c r="AC6" s="62">
        <v>2210.0342426162301</v>
      </c>
      <c r="AD6" s="62">
        <v>2217.5206335256798</v>
      </c>
      <c r="AE6" s="62">
        <v>2176.4861786469601</v>
      </c>
      <c r="AF6" s="62">
        <v>2199.20097866677</v>
      </c>
      <c r="AG6" s="62">
        <v>2188.7557568297598</v>
      </c>
      <c r="AH6" s="62">
        <v>2205.86255017553</v>
      </c>
      <c r="AI6" s="62">
        <v>2120.4370823434201</v>
      </c>
      <c r="AJ6" s="62">
        <v>2150.3606970330902</v>
      </c>
      <c r="AK6" s="62">
        <v>2153.7349307676</v>
      </c>
      <c r="AL6" s="62">
        <v>2182.2935285254698</v>
      </c>
      <c r="AM6" s="62">
        <v>2132.2791406804299</v>
      </c>
      <c r="AN6" s="62">
        <v>2159.6673060459898</v>
      </c>
      <c r="AO6" s="62">
        <v>2183.91141956103</v>
      </c>
      <c r="AP6" s="62">
        <v>2182.1803157658001</v>
      </c>
      <c r="AQ6" s="62">
        <v>2031.9348561355901</v>
      </c>
      <c r="AR6" s="62">
        <v>2074.1174400668101</v>
      </c>
      <c r="AS6" s="62">
        <v>2094.5269106764299</v>
      </c>
      <c r="AT6" s="62">
        <v>2077.6449677266501</v>
      </c>
      <c r="AU6" s="62">
        <v>2045.66318001236</v>
      </c>
      <c r="AV6" s="62">
        <v>2086.9296505280399</v>
      </c>
      <c r="AW6" s="62">
        <v>2109.5740438634798</v>
      </c>
      <c r="AX6" s="86">
        <v>2093.8996354705901</v>
      </c>
      <c r="AY6" s="86">
        <v>2073.1977562418201</v>
      </c>
      <c r="AZ6" s="86">
        <v>2061.9668907916698</v>
      </c>
      <c r="BA6" s="86">
        <v>2106.0820846796801</v>
      </c>
      <c r="BB6" s="86">
        <v>2108.4224605926402</v>
      </c>
      <c r="BC6" s="86">
        <v>2021.59359088067</v>
      </c>
      <c r="BD6" s="86">
        <v>2067.3767580129702</v>
      </c>
      <c r="BE6" s="86">
        <v>2075.4059735055398</v>
      </c>
      <c r="BF6" s="86">
        <v>2060.0953441716601</v>
      </c>
      <c r="BG6" s="86">
        <v>2009.8332933218301</v>
      </c>
      <c r="BH6" s="86">
        <v>2006.23263192678</v>
      </c>
      <c r="BI6" s="86">
        <v>2018.7019406203101</v>
      </c>
      <c r="BJ6" s="269">
        <v>2027.7067039912299</v>
      </c>
      <c r="BK6" s="163">
        <v>1997.8193704294599</v>
      </c>
      <c r="BL6" s="202">
        <v>2004.60514772682</v>
      </c>
      <c r="BM6" s="202">
        <v>2009.68642896951</v>
      </c>
      <c r="BN6" s="207">
        <v>2016.8435899696699</v>
      </c>
      <c r="BO6" s="207"/>
      <c r="BP6" s="194">
        <f t="shared" ref="BP6:BP43" si="0">BK6-BG6</f>
        <v>-12.013922892370147</v>
      </c>
      <c r="BQ6" s="194">
        <f t="shared" ref="BQ6:BQ43" si="1">BL6-BH6</f>
        <v>-1.6274841999600085</v>
      </c>
      <c r="BR6" s="194">
        <f t="shared" ref="BR6:BR43" si="2">BM6-BI6</f>
        <v>-9.0155116508001356</v>
      </c>
      <c r="BS6" s="194">
        <f t="shared" ref="BS6:BS43" si="3">BN6-BJ6</f>
        <v>-10.863114021560023</v>
      </c>
      <c r="BU6" s="195">
        <f t="shared" ref="BU6:BU19" si="4">BP6/BK6</f>
        <v>-6.013518073852483E-3</v>
      </c>
      <c r="BV6" s="195">
        <f t="shared" ref="BV6:BV19" si="5">BQ6/BL6</f>
        <v>-8.1187270311339937E-4</v>
      </c>
      <c r="BW6" s="299">
        <f t="shared" ref="BW6:BW19" si="6">BR6/BM6</f>
        <v>-4.4860290246488575E-3</v>
      </c>
      <c r="BX6" s="195">
        <f t="shared" ref="BX6:BX19" si="7">BS6/BN6</f>
        <v>-5.3861955758916268E-3</v>
      </c>
    </row>
    <row r="7" spans="1:76" s="74" customFormat="1" x14ac:dyDescent="0.2">
      <c r="A7" s="56" t="s">
        <v>136</v>
      </c>
      <c r="B7" s="74" t="s">
        <v>1</v>
      </c>
      <c r="C7" s="62">
        <v>185.96165127883401</v>
      </c>
      <c r="D7" s="62">
        <v>200.15552215303299</v>
      </c>
      <c r="E7" s="62">
        <v>195.539623294124</v>
      </c>
      <c r="F7" s="62">
        <v>194.73136794102101</v>
      </c>
      <c r="G7" s="62">
        <v>145.145797417891</v>
      </c>
      <c r="H7" s="62">
        <v>139.98404004589099</v>
      </c>
      <c r="I7" s="62">
        <v>143.291071486974</v>
      </c>
      <c r="J7" s="62">
        <v>212.55726535743599</v>
      </c>
      <c r="K7" s="62">
        <v>227.760978063436</v>
      </c>
      <c r="L7" s="62">
        <v>210.47790338965899</v>
      </c>
      <c r="M7" s="62">
        <v>204.82751104830399</v>
      </c>
      <c r="N7" s="62">
        <v>234.064748464221</v>
      </c>
      <c r="O7" s="62">
        <v>243.98254796478901</v>
      </c>
      <c r="P7" s="62">
        <v>204.716448015579</v>
      </c>
      <c r="Q7" s="62">
        <v>214.15936270337099</v>
      </c>
      <c r="R7" s="62">
        <v>222.060370837867</v>
      </c>
      <c r="S7" s="62">
        <v>253.192065355328</v>
      </c>
      <c r="T7" s="62">
        <v>206.69960781454401</v>
      </c>
      <c r="U7" s="62">
        <v>213.66483107296901</v>
      </c>
      <c r="V7" s="62">
        <v>238.61450563810999</v>
      </c>
      <c r="W7" s="62">
        <v>228.86303511250301</v>
      </c>
      <c r="X7" s="62">
        <v>216.60270495053999</v>
      </c>
      <c r="Y7" s="62">
        <v>230.36078239076599</v>
      </c>
      <c r="Z7" s="62">
        <v>221.29434987884801</v>
      </c>
      <c r="AA7" s="62">
        <v>245.04492274139801</v>
      </c>
      <c r="AB7" s="62">
        <v>219.40716564986101</v>
      </c>
      <c r="AC7" s="62">
        <v>225.665444976424</v>
      </c>
      <c r="AD7" s="62">
        <v>249.59666827851899</v>
      </c>
      <c r="AE7" s="62">
        <v>236.841274498384</v>
      </c>
      <c r="AF7" s="62">
        <v>224.40956266843099</v>
      </c>
      <c r="AG7" s="62">
        <v>217.112940849925</v>
      </c>
      <c r="AH7" s="62">
        <v>240.04890869873799</v>
      </c>
      <c r="AI7" s="62">
        <v>239.96051138396399</v>
      </c>
      <c r="AJ7" s="62">
        <v>218.60792312964301</v>
      </c>
      <c r="AK7" s="62">
        <v>227.676896765642</v>
      </c>
      <c r="AL7" s="62">
        <v>229.420861905007</v>
      </c>
      <c r="AM7" s="62">
        <v>241.99503638676299</v>
      </c>
      <c r="AN7" s="62">
        <v>233.092499779056</v>
      </c>
      <c r="AO7" s="62">
        <v>227.446551360694</v>
      </c>
      <c r="AP7" s="62">
        <v>225.97086755343801</v>
      </c>
      <c r="AQ7" s="62">
        <v>244.63174276938599</v>
      </c>
      <c r="AR7" s="62">
        <v>210.165837590911</v>
      </c>
      <c r="AS7" s="62">
        <v>215.70734120636001</v>
      </c>
      <c r="AT7" s="62">
        <v>211.22490781808699</v>
      </c>
      <c r="AU7" s="62">
        <v>217.08220236588201</v>
      </c>
      <c r="AV7" s="62">
        <v>217.650269863956</v>
      </c>
      <c r="AW7" s="62">
        <v>226.911498745187</v>
      </c>
      <c r="AX7" s="86">
        <v>232.701732531109</v>
      </c>
      <c r="AY7" s="86">
        <v>238.37552312458399</v>
      </c>
      <c r="AZ7" s="86">
        <v>217.69558858744401</v>
      </c>
      <c r="BA7" s="86">
        <v>219.42505983546999</v>
      </c>
      <c r="BB7" s="86">
        <v>229.16887468387401</v>
      </c>
      <c r="BC7" s="86">
        <v>221.29738643958899</v>
      </c>
      <c r="BD7" s="86">
        <v>216.13761186658101</v>
      </c>
      <c r="BE7" s="86">
        <v>228.315133243698</v>
      </c>
      <c r="BF7" s="86">
        <v>216.25287198659399</v>
      </c>
      <c r="BG7" s="86">
        <v>220.57897016410101</v>
      </c>
      <c r="BH7" s="86">
        <v>198.44956028215299</v>
      </c>
      <c r="BI7" s="86">
        <v>197.37011088036101</v>
      </c>
      <c r="BJ7" s="86">
        <v>204.37073447746599</v>
      </c>
      <c r="BK7" s="86">
        <v>210.66855138404699</v>
      </c>
      <c r="BL7" s="202">
        <v>185.024205681285</v>
      </c>
      <c r="BM7" s="202">
        <v>199.266491153857</v>
      </c>
      <c r="BN7" s="207">
        <v>227.61931502789699</v>
      </c>
      <c r="BO7" s="207"/>
      <c r="BP7" s="194">
        <f t="shared" si="0"/>
        <v>-9.910418780054016</v>
      </c>
      <c r="BQ7" s="194">
        <f t="shared" si="1"/>
        <v>-13.42535460086799</v>
      </c>
      <c r="BR7" s="194">
        <f t="shared" si="2"/>
        <v>1.8963802734959927</v>
      </c>
      <c r="BS7" s="194">
        <f t="shared" si="3"/>
        <v>23.248580550431001</v>
      </c>
      <c r="BU7" s="195">
        <f t="shared" si="4"/>
        <v>-4.7042706255607206E-2</v>
      </c>
      <c r="BV7" s="195">
        <f t="shared" si="5"/>
        <v>-7.2559990469538607E-2</v>
      </c>
      <c r="BW7" s="299">
        <f t="shared" si="6"/>
        <v>9.5168046695405777E-3</v>
      </c>
      <c r="BX7" s="195">
        <f t="shared" si="7"/>
        <v>0.10213799539631185</v>
      </c>
    </row>
    <row r="8" spans="1:76" s="74" customFormat="1" x14ac:dyDescent="0.2">
      <c r="A8" s="56" t="s">
        <v>137</v>
      </c>
      <c r="B8" s="74" t="s">
        <v>2</v>
      </c>
      <c r="C8" s="62">
        <v>205.32347082473001</v>
      </c>
      <c r="D8" s="62">
        <v>183.03793080205301</v>
      </c>
      <c r="E8" s="62">
        <v>185.204529508517</v>
      </c>
      <c r="F8" s="62">
        <v>292.74317688734999</v>
      </c>
      <c r="G8" s="62">
        <v>224.47513061630499</v>
      </c>
      <c r="H8" s="62">
        <v>183.38990518921699</v>
      </c>
      <c r="I8" s="62">
        <v>195.53360879070101</v>
      </c>
      <c r="J8" s="62">
        <v>282.56151055856998</v>
      </c>
      <c r="K8" s="62">
        <v>222.705832591724</v>
      </c>
      <c r="L8" s="62">
        <v>176.74719175735899</v>
      </c>
      <c r="M8" s="62">
        <v>181.180711912059</v>
      </c>
      <c r="N8" s="62">
        <v>278.75183245531599</v>
      </c>
      <c r="O8" s="62">
        <v>214.21344854848499</v>
      </c>
      <c r="P8" s="62">
        <v>190.052738434411</v>
      </c>
      <c r="Q8" s="62">
        <v>187.925178392595</v>
      </c>
      <c r="R8" s="62">
        <v>261.03695939823001</v>
      </c>
      <c r="S8" s="62">
        <v>206.38416493213401</v>
      </c>
      <c r="T8" s="62">
        <v>177.07128894082999</v>
      </c>
      <c r="U8" s="62">
        <v>175.95764113829199</v>
      </c>
      <c r="V8" s="62">
        <v>266.25960336118197</v>
      </c>
      <c r="W8" s="62">
        <v>197.03932506792299</v>
      </c>
      <c r="X8" s="62">
        <v>162.184181026316</v>
      </c>
      <c r="Y8" s="62">
        <v>174.029223013338</v>
      </c>
      <c r="Z8" s="62">
        <v>249.17929725370601</v>
      </c>
      <c r="AA8" s="62">
        <v>191.29107912428501</v>
      </c>
      <c r="AB8" s="62">
        <v>160.579326715977</v>
      </c>
      <c r="AC8" s="62">
        <v>164.810432111876</v>
      </c>
      <c r="AD8" s="62">
        <v>240.15942056241599</v>
      </c>
      <c r="AE8" s="62">
        <v>189.48487074516601</v>
      </c>
      <c r="AF8" s="62">
        <v>151.329485151011</v>
      </c>
      <c r="AG8" s="62">
        <v>146.38562670861501</v>
      </c>
      <c r="AH8" s="62">
        <v>206.32298028656501</v>
      </c>
      <c r="AI8" s="62">
        <v>186.826849172599</v>
      </c>
      <c r="AJ8" s="62">
        <v>147.71776043975899</v>
      </c>
      <c r="AK8" s="62">
        <v>160.719029395852</v>
      </c>
      <c r="AL8" s="62">
        <v>219.74125837188299</v>
      </c>
      <c r="AM8" s="62">
        <v>166.13567568479399</v>
      </c>
      <c r="AN8" s="62">
        <v>144.13559618562701</v>
      </c>
      <c r="AO8" s="62">
        <v>150.266194367113</v>
      </c>
      <c r="AP8" s="62">
        <v>221.35994350656</v>
      </c>
      <c r="AQ8" s="62">
        <v>162.527759245211</v>
      </c>
      <c r="AR8" s="62">
        <v>136.006769790286</v>
      </c>
      <c r="AS8" s="62">
        <v>131.47703669448299</v>
      </c>
      <c r="AT8" s="62">
        <v>218.906006081573</v>
      </c>
      <c r="AU8" s="62">
        <v>156.90252095326699</v>
      </c>
      <c r="AV8" s="62">
        <v>139.66341432894001</v>
      </c>
      <c r="AW8" s="62">
        <v>135.79890341273401</v>
      </c>
      <c r="AX8" s="86">
        <v>196.350424456355</v>
      </c>
      <c r="AY8" s="86">
        <v>165.14876340728</v>
      </c>
      <c r="AZ8" s="86">
        <v>122.378475008134</v>
      </c>
      <c r="BA8" s="86">
        <v>129.38600935794801</v>
      </c>
      <c r="BB8" s="86">
        <v>199.85703405465199</v>
      </c>
      <c r="BC8" s="86">
        <v>146.569572433768</v>
      </c>
      <c r="BD8" s="86">
        <v>111.54697212878899</v>
      </c>
      <c r="BE8" s="86">
        <v>116.15184327989</v>
      </c>
      <c r="BF8" s="86">
        <v>183.50027852223801</v>
      </c>
      <c r="BG8" s="86">
        <v>144.463498138803</v>
      </c>
      <c r="BH8" s="86">
        <v>107.30899464373201</v>
      </c>
      <c r="BI8" s="86">
        <v>113.388255887887</v>
      </c>
      <c r="BJ8" s="86">
        <v>171.555376332902</v>
      </c>
      <c r="BK8" s="86">
        <v>116.42992619402</v>
      </c>
      <c r="BL8" s="202">
        <v>105.84035246082701</v>
      </c>
      <c r="BM8" s="202">
        <v>112.168058933341</v>
      </c>
      <c r="BN8" s="207">
        <v>133.25763786569999</v>
      </c>
      <c r="BO8" s="207"/>
      <c r="BP8" s="194">
        <f t="shared" si="0"/>
        <v>-28.033571944783006</v>
      </c>
      <c r="BQ8" s="194">
        <f t="shared" si="1"/>
        <v>-1.4686421829050005</v>
      </c>
      <c r="BR8" s="194">
        <f t="shared" si="2"/>
        <v>-1.2201969545459974</v>
      </c>
      <c r="BS8" s="194">
        <f t="shared" si="3"/>
        <v>-38.297738467202009</v>
      </c>
      <c r="BU8" s="195">
        <f t="shared" si="4"/>
        <v>-0.24077634385911728</v>
      </c>
      <c r="BV8" s="195">
        <f t="shared" si="5"/>
        <v>-1.3876013720273328E-2</v>
      </c>
      <c r="BW8" s="195">
        <f t="shared" si="6"/>
        <v>-1.0878292502780435E-2</v>
      </c>
      <c r="BX8" s="195">
        <f t="shared" si="7"/>
        <v>-0.28739619792600046</v>
      </c>
    </row>
    <row r="9" spans="1:76" s="74" customFormat="1" x14ac:dyDescent="0.2">
      <c r="A9" s="56" t="s">
        <v>138</v>
      </c>
      <c r="B9" s="74" t="s">
        <v>3</v>
      </c>
      <c r="C9" s="62">
        <v>14.773085820175901</v>
      </c>
      <c r="D9" s="62">
        <v>13.9509829122831</v>
      </c>
      <c r="E9" s="62">
        <v>11.4261845007691</v>
      </c>
      <c r="F9" s="62">
        <v>14.218316840625601</v>
      </c>
      <c r="G9" s="62">
        <v>14.8911058889401</v>
      </c>
      <c r="H9" s="62">
        <v>12.3802735608121</v>
      </c>
      <c r="I9" s="62">
        <v>9.4733638118180608</v>
      </c>
      <c r="J9" s="62">
        <v>12.6775261526269</v>
      </c>
      <c r="K9" s="62">
        <v>14.3918531357189</v>
      </c>
      <c r="L9" s="62">
        <v>12.2214336020335</v>
      </c>
      <c r="M9" s="62">
        <v>9.7656032475569692</v>
      </c>
      <c r="N9" s="62">
        <v>13.834190866903899</v>
      </c>
      <c r="O9" s="62">
        <v>13.50297092457</v>
      </c>
      <c r="P9" s="62">
        <v>11.1784978518637</v>
      </c>
      <c r="Q9" s="62">
        <v>9.3729814407644501</v>
      </c>
      <c r="R9" s="62">
        <v>11.304273269729199</v>
      </c>
      <c r="S9" s="62">
        <v>12.051088679432899</v>
      </c>
      <c r="T9" s="62">
        <v>10.4823060976316</v>
      </c>
      <c r="U9" s="62">
        <v>8.7158919781583801</v>
      </c>
      <c r="V9" s="62">
        <v>10.8122592705821</v>
      </c>
      <c r="W9" s="62">
        <v>12.1557954354692</v>
      </c>
      <c r="X9" s="62">
        <v>9.3192051948784709</v>
      </c>
      <c r="Y9" s="62">
        <v>7.5920279648038802</v>
      </c>
      <c r="Z9" s="62">
        <v>9.8871918862217996</v>
      </c>
      <c r="AA9" s="62">
        <v>10.2223974096439</v>
      </c>
      <c r="AB9" s="62">
        <v>8.3322071355296199</v>
      </c>
      <c r="AC9" s="62">
        <v>7.6583351858521098</v>
      </c>
      <c r="AD9" s="62">
        <v>8.1245613310201392</v>
      </c>
      <c r="AE9" s="62">
        <v>8.1311056451697894</v>
      </c>
      <c r="AF9" s="62">
        <v>7.4904040397992402</v>
      </c>
      <c r="AG9" s="62">
        <v>6.6794278622578096</v>
      </c>
      <c r="AH9" s="62">
        <v>7.7750958910970001</v>
      </c>
      <c r="AI9" s="62">
        <v>8.5857986681125897</v>
      </c>
      <c r="AJ9" s="62">
        <v>6.7146124838071701</v>
      </c>
      <c r="AK9" s="62">
        <v>6.0801278920089104</v>
      </c>
      <c r="AL9" s="62">
        <v>7.4983048777768797</v>
      </c>
      <c r="AM9" s="62">
        <v>7.4715386696274502</v>
      </c>
      <c r="AN9" s="62">
        <v>6.1817476737639403</v>
      </c>
      <c r="AO9" s="62">
        <v>6.0701468256385898</v>
      </c>
      <c r="AP9" s="62">
        <v>6.74319370047216</v>
      </c>
      <c r="AQ9" s="62">
        <v>5.8488208146367402</v>
      </c>
      <c r="AR9" s="62">
        <v>5.1211271690795703</v>
      </c>
      <c r="AS9" s="62">
        <v>4.7308639718607903</v>
      </c>
      <c r="AT9" s="62">
        <v>5.5405187940203104</v>
      </c>
      <c r="AU9" s="62">
        <v>5.6384287975548002</v>
      </c>
      <c r="AV9" s="62">
        <v>4.9657373707948702</v>
      </c>
      <c r="AW9" s="62">
        <v>4.7561737522929102</v>
      </c>
      <c r="AX9" s="86">
        <v>5.3070602475864499</v>
      </c>
      <c r="AY9" s="86">
        <v>5.1649300655554802</v>
      </c>
      <c r="AZ9" s="86">
        <v>4.1446593117167696</v>
      </c>
      <c r="BA9" s="86">
        <v>4.3901447700343397</v>
      </c>
      <c r="BB9" s="86">
        <v>4.8820507114789997</v>
      </c>
      <c r="BC9" s="86">
        <v>4.9574403514348901</v>
      </c>
      <c r="BD9" s="86">
        <v>4.3378595245539602</v>
      </c>
      <c r="BE9" s="86">
        <v>4.0126067920237203</v>
      </c>
      <c r="BF9" s="86">
        <v>4.7617463442583796</v>
      </c>
      <c r="BG9" s="86">
        <v>5.2117230505810896</v>
      </c>
      <c r="BH9" s="86">
        <v>4.6058632389109402</v>
      </c>
      <c r="BI9" s="86">
        <v>4.1971921012941804</v>
      </c>
      <c r="BJ9" s="86">
        <v>5.6343760863843002</v>
      </c>
      <c r="BK9" s="86">
        <v>5.7483775938527302</v>
      </c>
      <c r="BL9" s="202">
        <v>4.9611239293494203</v>
      </c>
      <c r="BM9" s="202">
        <v>4.37701759729788</v>
      </c>
      <c r="BN9" s="207">
        <v>5.6829095877771403</v>
      </c>
      <c r="BO9" s="207"/>
      <c r="BP9" s="194">
        <f t="shared" si="0"/>
        <v>0.53665454327164053</v>
      </c>
      <c r="BQ9" s="194">
        <f t="shared" si="1"/>
        <v>0.35526069043848008</v>
      </c>
      <c r="BR9" s="194">
        <f t="shared" si="2"/>
        <v>0.17982549600369957</v>
      </c>
      <c r="BS9" s="194">
        <f t="shared" si="3"/>
        <v>4.8533501392840073E-2</v>
      </c>
      <c r="BU9" s="195">
        <f t="shared" si="4"/>
        <v>9.3357566462845917E-2</v>
      </c>
      <c r="BV9" s="195">
        <f t="shared" si="5"/>
        <v>7.1608912717700923E-2</v>
      </c>
      <c r="BW9" s="195">
        <f t="shared" si="6"/>
        <v>4.1084023997233536E-2</v>
      </c>
      <c r="BX9" s="195">
        <f t="shared" si="7"/>
        <v>8.5402557691972476E-3</v>
      </c>
    </row>
    <row r="10" spans="1:76" s="74" customFormat="1" x14ac:dyDescent="0.2">
      <c r="A10" s="56" t="s">
        <v>139</v>
      </c>
      <c r="B10" s="74" t="s">
        <v>36</v>
      </c>
      <c r="C10" s="62">
        <v>562.51606506554197</v>
      </c>
      <c r="D10" s="62">
        <v>464.709744883356</v>
      </c>
      <c r="E10" s="62">
        <v>519.36466271693803</v>
      </c>
      <c r="F10" s="62">
        <v>620.96804803125895</v>
      </c>
      <c r="G10" s="62">
        <v>592.84037234215498</v>
      </c>
      <c r="H10" s="62">
        <v>398.10310555222298</v>
      </c>
      <c r="I10" s="62">
        <v>374.24589408406399</v>
      </c>
      <c r="J10" s="62">
        <v>479.79588299620002</v>
      </c>
      <c r="K10" s="62">
        <v>623.16183556780595</v>
      </c>
      <c r="L10" s="62">
        <v>395.28541265944898</v>
      </c>
      <c r="M10" s="62">
        <v>357.67508867663298</v>
      </c>
      <c r="N10" s="62">
        <v>548.68993311813495</v>
      </c>
      <c r="O10" s="62">
        <v>593.343351582026</v>
      </c>
      <c r="P10" s="62">
        <v>399.63508153162701</v>
      </c>
      <c r="Q10" s="62">
        <v>356.23799837049899</v>
      </c>
      <c r="R10" s="62">
        <v>428.15467387306802</v>
      </c>
      <c r="S10" s="62">
        <v>478.50608063324398</v>
      </c>
      <c r="T10" s="62">
        <v>400.88716879048502</v>
      </c>
      <c r="U10" s="62">
        <v>343.98533768488801</v>
      </c>
      <c r="V10" s="62">
        <v>427.868130607056</v>
      </c>
      <c r="W10" s="62">
        <v>431.940629290907</v>
      </c>
      <c r="X10" s="62">
        <v>339.28598387355402</v>
      </c>
      <c r="Y10" s="62">
        <v>303.30183707789303</v>
      </c>
      <c r="Z10" s="62">
        <v>315.08256528856799</v>
      </c>
      <c r="AA10" s="62">
        <v>320.06888509404502</v>
      </c>
      <c r="AB10" s="62">
        <v>301.81052874397898</v>
      </c>
      <c r="AC10" s="62">
        <v>278.31422926591398</v>
      </c>
      <c r="AD10" s="62">
        <v>320.815520906389</v>
      </c>
      <c r="AE10" s="62">
        <v>314.10403392794802</v>
      </c>
      <c r="AF10" s="62">
        <v>279.34728288026997</v>
      </c>
      <c r="AG10" s="62">
        <v>259.53567498484301</v>
      </c>
      <c r="AH10" s="62">
        <v>303.02051287150601</v>
      </c>
      <c r="AI10" s="62">
        <v>374.71383343725699</v>
      </c>
      <c r="AJ10" s="62">
        <v>309.73290388158603</v>
      </c>
      <c r="AK10" s="62">
        <v>303.32943422660799</v>
      </c>
      <c r="AL10" s="62">
        <v>372.55238274779998</v>
      </c>
      <c r="AM10" s="62">
        <v>353.84057353354399</v>
      </c>
      <c r="AN10" s="62">
        <v>319.98997060412898</v>
      </c>
      <c r="AO10" s="62">
        <v>300.98476517674601</v>
      </c>
      <c r="AP10" s="62">
        <v>378.15548525678997</v>
      </c>
      <c r="AQ10" s="62">
        <v>410.82397488476101</v>
      </c>
      <c r="AR10" s="62">
        <v>338.36735581864201</v>
      </c>
      <c r="AS10" s="62">
        <v>325.48846274840099</v>
      </c>
      <c r="AT10" s="62">
        <v>350.81831302040399</v>
      </c>
      <c r="AU10" s="62">
        <v>363.67525308657798</v>
      </c>
      <c r="AV10" s="62">
        <v>317.11200413253999</v>
      </c>
      <c r="AW10" s="62">
        <v>329.76713890044999</v>
      </c>
      <c r="AX10" s="86">
        <v>362.78471118867401</v>
      </c>
      <c r="AY10" s="86">
        <v>342.114616128997</v>
      </c>
      <c r="AZ10" s="86">
        <v>299.48971022410501</v>
      </c>
      <c r="BA10" s="86">
        <v>311.54345413293299</v>
      </c>
      <c r="BB10" s="86">
        <v>343.87925802234201</v>
      </c>
      <c r="BC10" s="86">
        <v>352.33933939713</v>
      </c>
      <c r="BD10" s="86">
        <v>313.60482517353398</v>
      </c>
      <c r="BE10" s="86">
        <v>322.824255070726</v>
      </c>
      <c r="BF10" s="86">
        <v>342.87136395901803</v>
      </c>
      <c r="BG10" s="86">
        <v>294.07301719076901</v>
      </c>
      <c r="BH10" s="86">
        <v>274.08980766204002</v>
      </c>
      <c r="BI10" s="86">
        <v>275.17782120684802</v>
      </c>
      <c r="BJ10" s="86">
        <v>386.00946319231502</v>
      </c>
      <c r="BK10" s="86">
        <v>326.76278965510699</v>
      </c>
      <c r="BL10" s="202">
        <v>300.621062172449</v>
      </c>
      <c r="BM10" s="202">
        <v>260.907817774411</v>
      </c>
      <c r="BN10" s="207">
        <v>316.62838973863899</v>
      </c>
      <c r="BO10" s="207"/>
      <c r="BP10" s="194">
        <f t="shared" si="0"/>
        <v>32.689772464337977</v>
      </c>
      <c r="BQ10" s="194">
        <f t="shared" si="1"/>
        <v>26.531254510408985</v>
      </c>
      <c r="BR10" s="194">
        <f t="shared" si="2"/>
        <v>-14.270003432437022</v>
      </c>
      <c r="BS10" s="194">
        <f t="shared" si="3"/>
        <v>-69.381073453676038</v>
      </c>
      <c r="BU10" s="195">
        <f t="shared" si="4"/>
        <v>0.10004129447799585</v>
      </c>
      <c r="BV10" s="195">
        <f t="shared" si="5"/>
        <v>8.8254809289408778E-2</v>
      </c>
      <c r="BW10" s="195">
        <f t="shared" si="6"/>
        <v>-5.4693659830367024E-2</v>
      </c>
      <c r="BX10" s="195">
        <f t="shared" si="7"/>
        <v>-0.21912461327598157</v>
      </c>
    </row>
    <row r="11" spans="1:76" s="74" customFormat="1" x14ac:dyDescent="0.2">
      <c r="A11" s="56" t="s">
        <v>140</v>
      </c>
      <c r="B11" s="74" t="s">
        <v>37</v>
      </c>
      <c r="C11" s="62">
        <v>1105.02600627116</v>
      </c>
      <c r="D11" s="62">
        <v>1076.41913550757</v>
      </c>
      <c r="E11" s="62">
        <v>1051.2994049993899</v>
      </c>
      <c r="F11" s="62">
        <v>1368.0248887865901</v>
      </c>
      <c r="G11" s="62">
        <v>1164.19711683474</v>
      </c>
      <c r="H11" s="62">
        <v>1150.3818999610301</v>
      </c>
      <c r="I11" s="62">
        <v>984.43957008709503</v>
      </c>
      <c r="J11" s="62">
        <v>1141.16806411014</v>
      </c>
      <c r="K11" s="62">
        <v>1199.26133276166</v>
      </c>
      <c r="L11" s="62">
        <v>1155.2280269486801</v>
      </c>
      <c r="M11" s="62">
        <v>1122.8234461427401</v>
      </c>
      <c r="N11" s="62">
        <v>1155.3870404050399</v>
      </c>
      <c r="O11" s="62">
        <v>1081.8626708977499</v>
      </c>
      <c r="P11" s="62">
        <v>1059.3586393036001</v>
      </c>
      <c r="Q11" s="62">
        <v>1053.486806464</v>
      </c>
      <c r="R11" s="62">
        <v>1018.6411532936499</v>
      </c>
      <c r="S11" s="62">
        <v>1178.33943084015</v>
      </c>
      <c r="T11" s="62">
        <v>1121.6457270313899</v>
      </c>
      <c r="U11" s="62">
        <v>962.39388552247704</v>
      </c>
      <c r="V11" s="62">
        <v>1126.7062050710499</v>
      </c>
      <c r="W11" s="62">
        <v>970.08893815200304</v>
      </c>
      <c r="X11" s="62">
        <v>1018.02964811201</v>
      </c>
      <c r="Y11" s="62">
        <v>991.31590206844896</v>
      </c>
      <c r="Z11" s="62">
        <v>997.59855973160802</v>
      </c>
      <c r="AA11" s="62">
        <v>1028.16277981657</v>
      </c>
      <c r="AB11" s="62">
        <v>998.12828536149095</v>
      </c>
      <c r="AC11" s="62">
        <v>1035.14767784382</v>
      </c>
      <c r="AD11" s="62">
        <v>1031.0811444728199</v>
      </c>
      <c r="AE11" s="62">
        <v>971.87254799902996</v>
      </c>
      <c r="AF11" s="62">
        <v>1214.3413978763399</v>
      </c>
      <c r="AG11" s="62">
        <v>1027.64697159052</v>
      </c>
      <c r="AH11" s="62">
        <v>926.54849551205996</v>
      </c>
      <c r="AI11" s="62">
        <v>1009.2210532392</v>
      </c>
      <c r="AJ11" s="62">
        <v>1007.96910720351</v>
      </c>
      <c r="AK11" s="62">
        <v>1045.74830500848</v>
      </c>
      <c r="AL11" s="62">
        <v>1067.5713970705999</v>
      </c>
      <c r="AM11" s="62">
        <v>1067.93581042143</v>
      </c>
      <c r="AN11" s="62">
        <v>1034.8905482836699</v>
      </c>
      <c r="AO11" s="62">
        <v>1029.2124282909399</v>
      </c>
      <c r="AP11" s="62">
        <v>1072.54543667495</v>
      </c>
      <c r="AQ11" s="62">
        <v>1111.3883293500701</v>
      </c>
      <c r="AR11" s="62">
        <v>1100.2376954426099</v>
      </c>
      <c r="AS11" s="62">
        <v>1020.6330307701299</v>
      </c>
      <c r="AT11" s="62">
        <v>1107.1579435082899</v>
      </c>
      <c r="AU11" s="62">
        <v>868.68185260796599</v>
      </c>
      <c r="AV11" s="62">
        <v>947.79911644261006</v>
      </c>
      <c r="AW11" s="62">
        <v>933.96689807580299</v>
      </c>
      <c r="AX11" s="86">
        <v>950.98960018305604</v>
      </c>
      <c r="AY11" s="86">
        <v>1359.1735111229</v>
      </c>
      <c r="AZ11" s="86">
        <v>737.23443057328598</v>
      </c>
      <c r="BA11" s="86">
        <v>599.14588210166596</v>
      </c>
      <c r="BB11" s="86">
        <v>592.455993697135</v>
      </c>
      <c r="BC11" s="86">
        <v>928.52672595814295</v>
      </c>
      <c r="BD11" s="86">
        <v>1121.8289220234601</v>
      </c>
      <c r="BE11" s="86">
        <v>1004.21752039169</v>
      </c>
      <c r="BF11" s="86">
        <v>1066.87266691178</v>
      </c>
      <c r="BG11" s="86">
        <v>1176.98086383852</v>
      </c>
      <c r="BH11" s="86">
        <v>557.28637043758602</v>
      </c>
      <c r="BI11" s="86">
        <v>996.85921364208195</v>
      </c>
      <c r="BJ11" s="86">
        <v>1092.2017693083501</v>
      </c>
      <c r="BK11" s="86">
        <v>1105.8396956903</v>
      </c>
      <c r="BL11" s="202">
        <v>1098.1513580665301</v>
      </c>
      <c r="BM11" s="202">
        <v>1091.97651033122</v>
      </c>
      <c r="BN11" s="207">
        <v>1069.1445422884001</v>
      </c>
      <c r="BO11" s="207"/>
      <c r="BP11" s="194">
        <f t="shared" si="0"/>
        <v>-71.141168148220004</v>
      </c>
      <c r="BQ11" s="194">
        <f t="shared" si="1"/>
        <v>540.86498762894405</v>
      </c>
      <c r="BR11" s="194">
        <f t="shared" si="2"/>
        <v>95.117296689138016</v>
      </c>
      <c r="BS11" s="194">
        <f t="shared" si="3"/>
        <v>-23.057227019950005</v>
      </c>
      <c r="BU11" s="195">
        <f t="shared" si="4"/>
        <v>-6.433226119976769E-2</v>
      </c>
      <c r="BV11" s="195">
        <f t="shared" si="5"/>
        <v>0.49252316964869286</v>
      </c>
      <c r="BW11" s="195">
        <f t="shared" si="6"/>
        <v>8.7105625248556764E-2</v>
      </c>
      <c r="BX11" s="195">
        <f t="shared" si="7"/>
        <v>-2.1566052210862201E-2</v>
      </c>
    </row>
    <row r="12" spans="1:76" s="74" customFormat="1" x14ac:dyDescent="0.2">
      <c r="A12" s="56" t="s">
        <v>141</v>
      </c>
      <c r="B12" s="74" t="s">
        <v>38</v>
      </c>
      <c r="C12" s="62">
        <v>868.041472032211</v>
      </c>
      <c r="D12" s="62">
        <v>922.28029804135099</v>
      </c>
      <c r="E12" s="62">
        <v>882.46363225194204</v>
      </c>
      <c r="F12" s="62">
        <v>922.16535079278003</v>
      </c>
      <c r="G12" s="62">
        <v>776.87849542307004</v>
      </c>
      <c r="H12" s="62">
        <v>793.55581164095304</v>
      </c>
      <c r="I12" s="62">
        <v>707.93458683616802</v>
      </c>
      <c r="J12" s="62">
        <v>783.43810344746498</v>
      </c>
      <c r="K12" s="62">
        <v>856.86117319632103</v>
      </c>
      <c r="L12" s="62">
        <v>878.63431244933997</v>
      </c>
      <c r="M12" s="62">
        <v>852.10554113887599</v>
      </c>
      <c r="N12" s="62">
        <v>888.63523587863403</v>
      </c>
      <c r="O12" s="62">
        <v>879.46668702392503</v>
      </c>
      <c r="P12" s="62">
        <v>852.45417833216402</v>
      </c>
      <c r="Q12" s="62">
        <v>870.97590707430595</v>
      </c>
      <c r="R12" s="62">
        <v>933.92488847538095</v>
      </c>
      <c r="S12" s="62">
        <v>896.777986886299</v>
      </c>
      <c r="T12" s="62">
        <v>857.07663476879895</v>
      </c>
      <c r="U12" s="62">
        <v>892.91534468413602</v>
      </c>
      <c r="V12" s="62">
        <v>916.52969948516602</v>
      </c>
      <c r="W12" s="62">
        <v>795.28859392297795</v>
      </c>
      <c r="X12" s="62">
        <v>824.01896703626903</v>
      </c>
      <c r="Y12" s="62">
        <v>797.56571283870301</v>
      </c>
      <c r="Z12" s="62">
        <v>833.82847922118299</v>
      </c>
      <c r="AA12" s="62">
        <v>775.13024503443501</v>
      </c>
      <c r="AB12" s="62">
        <v>817.17514517709606</v>
      </c>
      <c r="AC12" s="62">
        <v>765.82690400575996</v>
      </c>
      <c r="AD12" s="62">
        <v>832.11170273257903</v>
      </c>
      <c r="AE12" s="62">
        <v>803.53837949512695</v>
      </c>
      <c r="AF12" s="62">
        <v>866.83217496868599</v>
      </c>
      <c r="AG12" s="62">
        <v>819.28330038056799</v>
      </c>
      <c r="AH12" s="62">
        <v>854.92725204176304</v>
      </c>
      <c r="AI12" s="62">
        <v>823.81528279255599</v>
      </c>
      <c r="AJ12" s="62">
        <v>854.21913390874704</v>
      </c>
      <c r="AK12" s="62">
        <v>836.92966627034195</v>
      </c>
      <c r="AL12" s="62">
        <v>909.49536990556396</v>
      </c>
      <c r="AM12" s="62">
        <v>820.01278149636596</v>
      </c>
      <c r="AN12" s="62">
        <v>862.59571482125102</v>
      </c>
      <c r="AO12" s="62">
        <v>840.15733922322704</v>
      </c>
      <c r="AP12" s="62">
        <v>860.52421652571104</v>
      </c>
      <c r="AQ12" s="62">
        <v>836.66423352188201</v>
      </c>
      <c r="AR12" s="62">
        <v>871.88756724267103</v>
      </c>
      <c r="AS12" s="62">
        <v>863.143555951856</v>
      </c>
      <c r="AT12" s="62">
        <v>886.65616235531502</v>
      </c>
      <c r="AU12" s="62">
        <v>754.756861371014</v>
      </c>
      <c r="AV12" s="62">
        <v>759.51414918051</v>
      </c>
      <c r="AW12" s="62">
        <v>733.144219280583</v>
      </c>
      <c r="AX12" s="86">
        <v>760.10886054959497</v>
      </c>
      <c r="AY12" s="86">
        <v>685.19364595738205</v>
      </c>
      <c r="AZ12" s="86">
        <v>746.31384946424805</v>
      </c>
      <c r="BA12" s="86">
        <v>689.05539851631499</v>
      </c>
      <c r="BB12" s="86">
        <v>719.242993910167</v>
      </c>
      <c r="BC12" s="86">
        <v>689.524142206021</v>
      </c>
      <c r="BD12" s="86">
        <v>745.03659998982801</v>
      </c>
      <c r="BE12" s="86">
        <v>664.72827722509703</v>
      </c>
      <c r="BF12" s="86">
        <v>716.262720091912</v>
      </c>
      <c r="BG12" s="86">
        <v>650.63902164905596</v>
      </c>
      <c r="BH12" s="86">
        <v>719.77786096904504</v>
      </c>
      <c r="BI12" s="86">
        <v>652.89015813582796</v>
      </c>
      <c r="BJ12" s="86">
        <v>683.44655335708205</v>
      </c>
      <c r="BK12" s="86">
        <v>626.96267504770105</v>
      </c>
      <c r="BL12" s="202">
        <v>666.73683088164796</v>
      </c>
      <c r="BM12" s="202">
        <v>623.17724640914503</v>
      </c>
      <c r="BN12" s="207">
        <v>681.211676345363</v>
      </c>
      <c r="BO12" s="207"/>
      <c r="BP12" s="194">
        <f t="shared" si="0"/>
        <v>-23.676346601354908</v>
      </c>
      <c r="BQ12" s="194">
        <f t="shared" si="1"/>
        <v>-53.041030087397075</v>
      </c>
      <c r="BR12" s="194">
        <f t="shared" si="2"/>
        <v>-29.712911726682933</v>
      </c>
      <c r="BS12" s="194">
        <f t="shared" si="3"/>
        <v>-2.2348770117190497</v>
      </c>
      <c r="BU12" s="195">
        <f t="shared" si="4"/>
        <v>-3.7763566387031808E-2</v>
      </c>
      <c r="BV12" s="195">
        <f t="shared" si="5"/>
        <v>-7.9553172452254031E-2</v>
      </c>
      <c r="BW12" s="195">
        <f t="shared" si="6"/>
        <v>-4.7679712149141941E-2</v>
      </c>
      <c r="BX12" s="195">
        <f t="shared" si="7"/>
        <v>-3.2807379693033977E-3</v>
      </c>
    </row>
    <row r="13" spans="1:76" s="74" customFormat="1" x14ac:dyDescent="0.2">
      <c r="A13" s="56" t="s">
        <v>142</v>
      </c>
      <c r="B13" s="74" t="s">
        <v>39</v>
      </c>
      <c r="C13" s="62">
        <v>1614.8987831069601</v>
      </c>
      <c r="D13" s="62">
        <v>1588.10922317214</v>
      </c>
      <c r="E13" s="62">
        <v>1521.6040180043401</v>
      </c>
      <c r="F13" s="62">
        <v>1498.6372801083101</v>
      </c>
      <c r="G13" s="62">
        <v>952.40553227662895</v>
      </c>
      <c r="H13" s="62">
        <v>855.14122206612103</v>
      </c>
      <c r="I13" s="62">
        <v>749.52278041223701</v>
      </c>
      <c r="J13" s="62">
        <v>1072.7797136148799</v>
      </c>
      <c r="K13" s="62">
        <v>1542.56169075209</v>
      </c>
      <c r="L13" s="62">
        <v>1582.8333073435599</v>
      </c>
      <c r="M13" s="62">
        <v>1350.3106766189101</v>
      </c>
      <c r="N13" s="62">
        <v>1449.6523483083399</v>
      </c>
      <c r="O13" s="62">
        <v>1449.5812896970599</v>
      </c>
      <c r="P13" s="62">
        <v>1485.2951686014901</v>
      </c>
      <c r="Q13" s="62">
        <v>1264.1265845984899</v>
      </c>
      <c r="R13" s="62">
        <v>1322.7137136896099</v>
      </c>
      <c r="S13" s="62">
        <v>1238.6187630433701</v>
      </c>
      <c r="T13" s="62">
        <v>1236.72380553157</v>
      </c>
      <c r="U13" s="62">
        <v>1064.5616063510399</v>
      </c>
      <c r="V13" s="62">
        <v>1173.95483845287</v>
      </c>
      <c r="W13" s="62">
        <v>1192.70948102953</v>
      </c>
      <c r="X13" s="62">
        <v>1221.84340387066</v>
      </c>
      <c r="Y13" s="62">
        <v>1140.3528593521601</v>
      </c>
      <c r="Z13" s="62">
        <v>1221.85027832373</v>
      </c>
      <c r="AA13" s="62">
        <v>1241.7144397438799</v>
      </c>
      <c r="AB13" s="62">
        <v>1233.93764890598</v>
      </c>
      <c r="AC13" s="62">
        <v>1120.5784013121099</v>
      </c>
      <c r="AD13" s="62">
        <v>1247.27703712896</v>
      </c>
      <c r="AE13" s="62">
        <v>1326.0975180321</v>
      </c>
      <c r="AF13" s="62">
        <v>1343.09763577128</v>
      </c>
      <c r="AG13" s="62">
        <v>1192.35248433896</v>
      </c>
      <c r="AH13" s="62">
        <v>1196.5301610761401</v>
      </c>
      <c r="AI13" s="62">
        <v>1275.91768508736</v>
      </c>
      <c r="AJ13" s="62">
        <v>1289.6329811687201</v>
      </c>
      <c r="AK13" s="62">
        <v>1224.1946544774</v>
      </c>
      <c r="AL13" s="62">
        <v>1255.91427856683</v>
      </c>
      <c r="AM13" s="62">
        <v>1232.5400839557699</v>
      </c>
      <c r="AN13" s="62">
        <v>1225.39762133968</v>
      </c>
      <c r="AO13" s="62">
        <v>1166.73850537107</v>
      </c>
      <c r="AP13" s="62">
        <v>1238.0689598864201</v>
      </c>
      <c r="AQ13" s="62">
        <v>1179.0195120685601</v>
      </c>
      <c r="AR13" s="62">
        <v>1219.2131572983801</v>
      </c>
      <c r="AS13" s="62">
        <v>1094.7191366954501</v>
      </c>
      <c r="AT13" s="62">
        <v>1151.00833562044</v>
      </c>
      <c r="AU13" s="62">
        <v>1554.4251753415699</v>
      </c>
      <c r="AV13" s="62">
        <v>1527.24880216099</v>
      </c>
      <c r="AW13" s="62">
        <v>1467.0698206624199</v>
      </c>
      <c r="AX13" s="86">
        <v>1302.9516305590901</v>
      </c>
      <c r="AY13" s="86">
        <v>1192.8408715395999</v>
      </c>
      <c r="AZ13" s="86">
        <v>1162.25449374103</v>
      </c>
      <c r="BA13" s="86">
        <v>998.27753214293102</v>
      </c>
      <c r="BB13" s="86">
        <v>1220.08995892594</v>
      </c>
      <c r="BC13" s="86">
        <v>1249.61677275908</v>
      </c>
      <c r="BD13" s="86">
        <v>1260.2347697765499</v>
      </c>
      <c r="BE13" s="86">
        <v>1143.0127061247999</v>
      </c>
      <c r="BF13" s="86">
        <v>1285.8056676804999</v>
      </c>
      <c r="BG13" s="86">
        <v>1333.6411297370601</v>
      </c>
      <c r="BH13" s="86">
        <v>1341.3109099139599</v>
      </c>
      <c r="BI13" s="86">
        <v>1292.479173339</v>
      </c>
      <c r="BJ13" s="86">
        <v>1167.1923001421901</v>
      </c>
      <c r="BK13" s="86">
        <v>1239.3565693386599</v>
      </c>
      <c r="BL13" s="202">
        <v>1217.9433491611801</v>
      </c>
      <c r="BM13" s="202">
        <v>1169.9807542772501</v>
      </c>
      <c r="BN13" s="207">
        <v>1210.34582818372</v>
      </c>
      <c r="BO13" s="207"/>
      <c r="BP13" s="194">
        <f t="shared" si="0"/>
        <v>-94.284560398400117</v>
      </c>
      <c r="BQ13" s="194">
        <f t="shared" si="1"/>
        <v>-123.36756075277981</v>
      </c>
      <c r="BR13" s="194">
        <f t="shared" si="2"/>
        <v>-122.49841906174993</v>
      </c>
      <c r="BS13" s="194">
        <f t="shared" si="3"/>
        <v>43.153528041529853</v>
      </c>
      <c r="BU13" s="195">
        <f t="shared" si="4"/>
        <v>-7.6075411008400776E-2</v>
      </c>
      <c r="BV13" s="195">
        <f t="shared" si="5"/>
        <v>-0.10129170690717701</v>
      </c>
      <c r="BW13" s="195">
        <f t="shared" si="6"/>
        <v>-0.10470122573718978</v>
      </c>
      <c r="BX13" s="195">
        <f t="shared" si="7"/>
        <v>3.5653882581879334E-2</v>
      </c>
    </row>
    <row r="14" spans="1:76" s="74" customFormat="1" x14ac:dyDescent="0.2">
      <c r="A14" s="56" t="s">
        <v>143</v>
      </c>
      <c r="B14" s="74" t="s">
        <v>4</v>
      </c>
      <c r="C14" s="62">
        <v>6.6021395080023204</v>
      </c>
      <c r="D14" s="62">
        <v>6.6006761589760199</v>
      </c>
      <c r="E14" s="62">
        <v>6.6766602793962102</v>
      </c>
      <c r="F14" s="62">
        <v>7.6750998285552701</v>
      </c>
      <c r="G14" s="62">
        <v>5.4098398486324397</v>
      </c>
      <c r="H14" s="62">
        <v>5.6110429375155304</v>
      </c>
      <c r="I14" s="62">
        <v>5.5797027299681297</v>
      </c>
      <c r="J14" s="62">
        <v>5.5577225754994304</v>
      </c>
      <c r="K14" s="62">
        <v>5.1638783849879504</v>
      </c>
      <c r="L14" s="62">
        <v>5.20868109485885</v>
      </c>
      <c r="M14" s="62">
        <v>5.3180702410527099</v>
      </c>
      <c r="N14" s="62">
        <v>5.6217739308977199</v>
      </c>
      <c r="O14" s="62">
        <v>4.7810121003843102</v>
      </c>
      <c r="P14" s="62">
        <v>4.9321539643421897</v>
      </c>
      <c r="Q14" s="62">
        <v>4.9515505455959703</v>
      </c>
      <c r="R14" s="62">
        <v>4.9265764266158296</v>
      </c>
      <c r="S14" s="62">
        <v>4.7264333602536999</v>
      </c>
      <c r="T14" s="62">
        <v>4.72266068068578</v>
      </c>
      <c r="U14" s="62">
        <v>4.8073125819052498</v>
      </c>
      <c r="V14" s="62">
        <v>4.8978496359805703</v>
      </c>
      <c r="W14" s="62">
        <v>4.2058911837181601</v>
      </c>
      <c r="X14" s="62">
        <v>4.3607592003616498</v>
      </c>
      <c r="Y14" s="62">
        <v>4.3932858655758702</v>
      </c>
      <c r="Z14" s="62">
        <v>4.3319499509194097</v>
      </c>
      <c r="AA14" s="62">
        <v>3.4867074082649001</v>
      </c>
      <c r="AB14" s="62">
        <v>3.6544969808983798</v>
      </c>
      <c r="AC14" s="62">
        <v>3.70330460729945</v>
      </c>
      <c r="AD14" s="62">
        <v>3.7003214826212298</v>
      </c>
      <c r="AE14" s="62">
        <v>2.9231114520047101</v>
      </c>
      <c r="AF14" s="62">
        <v>3.0990046037823098</v>
      </c>
      <c r="AG14" s="62">
        <v>3.0928431471062998</v>
      </c>
      <c r="AH14" s="62">
        <v>3.1116352393385101</v>
      </c>
      <c r="AI14" s="62">
        <v>2.8574785296964298</v>
      </c>
      <c r="AJ14" s="62">
        <v>3.0497556645398798</v>
      </c>
      <c r="AK14" s="62">
        <v>3.1303648752620501</v>
      </c>
      <c r="AL14" s="62">
        <v>3.1592320423774201</v>
      </c>
      <c r="AM14" s="62">
        <v>2.5613580418464199</v>
      </c>
      <c r="AN14" s="62">
        <v>2.7020258579509902</v>
      </c>
      <c r="AO14" s="62">
        <v>2.7434955681503101</v>
      </c>
      <c r="AP14" s="62">
        <v>2.7151886060633701</v>
      </c>
      <c r="AQ14" s="62">
        <v>2.4511528543712999</v>
      </c>
      <c r="AR14" s="62">
        <v>2.6697056536596602</v>
      </c>
      <c r="AS14" s="62">
        <v>2.7251885776870601</v>
      </c>
      <c r="AT14" s="62">
        <v>2.6368961442274599</v>
      </c>
      <c r="AU14" s="62">
        <v>2.2959928443982398</v>
      </c>
      <c r="AV14" s="62">
        <v>2.5429059096642099</v>
      </c>
      <c r="AW14" s="62">
        <v>2.5994707244962099</v>
      </c>
      <c r="AX14" s="86">
        <v>2.4898743356942701</v>
      </c>
      <c r="AY14" s="86">
        <v>2.3640781138176901</v>
      </c>
      <c r="AZ14" s="86">
        <v>2.3496229278149698</v>
      </c>
      <c r="BA14" s="86">
        <v>2.5281922175395999</v>
      </c>
      <c r="BB14" s="86">
        <v>2.5241663730082502</v>
      </c>
      <c r="BC14" s="86">
        <v>2.1925603652115</v>
      </c>
      <c r="BD14" s="86">
        <v>2.4978948436347799</v>
      </c>
      <c r="BE14" s="86">
        <v>2.5032292246762302</v>
      </c>
      <c r="BF14" s="86">
        <v>2.37639631095651</v>
      </c>
      <c r="BG14" s="86">
        <v>2.2245942147408901</v>
      </c>
      <c r="BH14" s="86">
        <v>2.1944087653186002</v>
      </c>
      <c r="BI14" s="86">
        <v>2.2786958316861101</v>
      </c>
      <c r="BJ14" s="86">
        <v>2.3100562864087602</v>
      </c>
      <c r="BK14" s="86">
        <v>2.1529809833571099</v>
      </c>
      <c r="BL14" s="202">
        <v>2.1834020598870199</v>
      </c>
      <c r="BM14" s="202">
        <v>2.2279813893627001</v>
      </c>
      <c r="BN14" s="207">
        <v>2.2493010066767698</v>
      </c>
      <c r="BO14" s="207"/>
      <c r="BP14" s="194">
        <f t="shared" si="0"/>
        <v>-7.1613231383780285E-2</v>
      </c>
      <c r="BQ14" s="194">
        <f t="shared" si="1"/>
        <v>-1.1006705431580333E-2</v>
      </c>
      <c r="BR14" s="194">
        <f t="shared" si="2"/>
        <v>-5.0714442323410047E-2</v>
      </c>
      <c r="BS14" s="194">
        <f t="shared" si="3"/>
        <v>-6.0755279731990353E-2</v>
      </c>
      <c r="BU14" s="195">
        <f t="shared" si="4"/>
        <v>-3.3262361320124105E-2</v>
      </c>
      <c r="BV14" s="195">
        <f t="shared" si="5"/>
        <v>-5.0410804467913139E-3</v>
      </c>
      <c r="BW14" s="195">
        <f t="shared" si="6"/>
        <v>-2.2762507158067685E-2</v>
      </c>
      <c r="BX14" s="195">
        <f t="shared" si="7"/>
        <v>-2.7010737803275717E-2</v>
      </c>
    </row>
    <row r="15" spans="1:76" s="74" customFormat="1" x14ac:dyDescent="0.2">
      <c r="A15" s="56" t="s">
        <v>144</v>
      </c>
      <c r="B15" s="74" t="s">
        <v>5</v>
      </c>
      <c r="C15" s="62">
        <v>13.6672471526099</v>
      </c>
      <c r="D15" s="62">
        <v>10.6319692723788</v>
      </c>
      <c r="E15" s="62">
        <v>11.100378348867499</v>
      </c>
      <c r="F15" s="62">
        <v>13.216715250500901</v>
      </c>
      <c r="G15" s="62">
        <v>16.2415143379129</v>
      </c>
      <c r="H15" s="62">
        <v>13.623062108553899</v>
      </c>
      <c r="I15" s="62">
        <v>13.6152908463598</v>
      </c>
      <c r="J15" s="62">
        <v>16.953896268544199</v>
      </c>
      <c r="K15" s="62">
        <v>23.421041302708002</v>
      </c>
      <c r="L15" s="62">
        <v>10.2232661239861</v>
      </c>
      <c r="M15" s="62">
        <v>11.3594326809887</v>
      </c>
      <c r="N15" s="62">
        <v>19.1619124063754</v>
      </c>
      <c r="O15" s="62">
        <v>16.824751441247699</v>
      </c>
      <c r="P15" s="62">
        <v>8.1592734146876307</v>
      </c>
      <c r="Q15" s="62">
        <v>7.5275027023495804</v>
      </c>
      <c r="R15" s="62">
        <v>8.5475488193311193</v>
      </c>
      <c r="S15" s="62">
        <v>9.5788733302261608</v>
      </c>
      <c r="T15" s="62">
        <v>8.1339450320905708</v>
      </c>
      <c r="U15" s="62">
        <v>7.3930355858510897</v>
      </c>
      <c r="V15" s="62">
        <v>9.5528760289509496</v>
      </c>
      <c r="W15" s="62">
        <v>10.0469197876035</v>
      </c>
      <c r="X15" s="62">
        <v>8.1629074495699392</v>
      </c>
      <c r="Y15" s="62">
        <v>7.5149008011162399</v>
      </c>
      <c r="Z15" s="62">
        <v>8.2906279413619792</v>
      </c>
      <c r="AA15" s="62">
        <v>7.8640074795541004</v>
      </c>
      <c r="AB15" s="62">
        <v>6.9513758054638499</v>
      </c>
      <c r="AC15" s="62">
        <v>6.6960036107593499</v>
      </c>
      <c r="AD15" s="62">
        <v>8.5556296522744599</v>
      </c>
      <c r="AE15" s="62">
        <v>8.8867083237550304</v>
      </c>
      <c r="AF15" s="62">
        <v>7.9889430897604203</v>
      </c>
      <c r="AG15" s="62">
        <v>7.9312332940505099</v>
      </c>
      <c r="AH15" s="62">
        <v>8.1806308188136008</v>
      </c>
      <c r="AI15" s="62">
        <v>10.3246923374946</v>
      </c>
      <c r="AJ15" s="62">
        <v>8.2672286779434003</v>
      </c>
      <c r="AK15" s="62">
        <v>7.71983827147585</v>
      </c>
      <c r="AL15" s="62">
        <v>8.8809038865589596</v>
      </c>
      <c r="AM15" s="62">
        <v>6.8297216700646297</v>
      </c>
      <c r="AN15" s="62">
        <v>7.2108453559996901</v>
      </c>
      <c r="AO15" s="62">
        <v>7.3596500059750998</v>
      </c>
      <c r="AP15" s="62">
        <v>7.0867045182435797</v>
      </c>
      <c r="AQ15" s="62">
        <v>6.5831097097708504</v>
      </c>
      <c r="AR15" s="62">
        <v>6.5237260802961101</v>
      </c>
      <c r="AS15" s="62">
        <v>6.7962150970368</v>
      </c>
      <c r="AT15" s="62">
        <v>6.6917967663632298</v>
      </c>
      <c r="AU15" s="62">
        <v>6.4080035388849197</v>
      </c>
      <c r="AV15" s="62">
        <v>6.0944419131384997</v>
      </c>
      <c r="AW15" s="62">
        <v>6.1604282234196299</v>
      </c>
      <c r="AX15" s="86">
        <v>6.4027738106696104</v>
      </c>
      <c r="AY15" s="86">
        <v>4.8580679656038503</v>
      </c>
      <c r="AZ15" s="86">
        <v>4.7502866031965203</v>
      </c>
      <c r="BA15" s="86">
        <v>4.7901634603328898</v>
      </c>
      <c r="BB15" s="86">
        <v>5.0200029405096398</v>
      </c>
      <c r="BC15" s="86">
        <v>5.1214888735620203</v>
      </c>
      <c r="BD15" s="86">
        <v>5.4775554939719102</v>
      </c>
      <c r="BE15" s="86">
        <v>5.2651883778686601</v>
      </c>
      <c r="BF15" s="86">
        <v>5.37808549431091</v>
      </c>
      <c r="BG15" s="86">
        <v>5.0609936676866401</v>
      </c>
      <c r="BH15" s="86">
        <v>4.72333143216213</v>
      </c>
      <c r="BI15" s="86">
        <v>4.7753693342002403</v>
      </c>
      <c r="BJ15" s="86">
        <v>5.12914714140196</v>
      </c>
      <c r="BK15" s="86">
        <v>5.3064340823298801</v>
      </c>
      <c r="BL15" s="202">
        <v>6.5965382754675703</v>
      </c>
      <c r="BM15" s="202">
        <v>5.8748837801246196</v>
      </c>
      <c r="BN15" s="207">
        <v>7.1899243187471003</v>
      </c>
      <c r="BO15" s="242"/>
      <c r="BP15" s="194">
        <f t="shared" si="0"/>
        <v>0.24544041464324007</v>
      </c>
      <c r="BQ15" s="194">
        <f t="shared" si="1"/>
        <v>1.8732068433054403</v>
      </c>
      <c r="BR15" s="194">
        <f t="shared" si="2"/>
        <v>1.0995144459243793</v>
      </c>
      <c r="BS15" s="194">
        <f t="shared" si="3"/>
        <v>2.0607771773451402</v>
      </c>
      <c r="BU15" s="195">
        <f t="shared" si="4"/>
        <v>4.6253361642716435E-2</v>
      </c>
      <c r="BV15" s="195">
        <f t="shared" si="5"/>
        <v>0.28396816103862677</v>
      </c>
      <c r="BW15" s="195">
        <f t="shared" si="6"/>
        <v>0.18715509737301664</v>
      </c>
      <c r="BX15" s="195">
        <f t="shared" si="7"/>
        <v>0.2866201486950069</v>
      </c>
    </row>
    <row r="16" spans="1:76" s="74" customFormat="1" x14ac:dyDescent="0.2">
      <c r="A16" s="56" t="s">
        <v>145</v>
      </c>
      <c r="B16" s="74" t="s">
        <v>6</v>
      </c>
      <c r="C16" s="62">
        <v>56.220209135509997</v>
      </c>
      <c r="D16" s="62">
        <v>46.227406108909797</v>
      </c>
      <c r="E16" s="62">
        <v>41.889792307584997</v>
      </c>
      <c r="F16" s="62">
        <v>51.451963788757404</v>
      </c>
      <c r="G16" s="62">
        <v>42.483656884138703</v>
      </c>
      <c r="H16" s="62">
        <v>37.809956105984703</v>
      </c>
      <c r="I16" s="62">
        <v>32.875013422344701</v>
      </c>
      <c r="J16" s="62">
        <v>38.265940173582699</v>
      </c>
      <c r="K16" s="62">
        <v>44.079438158406198</v>
      </c>
      <c r="L16" s="62">
        <v>37.863728014680497</v>
      </c>
      <c r="M16" s="62">
        <v>36.101405589826399</v>
      </c>
      <c r="N16" s="62">
        <v>44.948491748455602</v>
      </c>
      <c r="O16" s="62">
        <v>37.544897063443997</v>
      </c>
      <c r="P16" s="62">
        <v>34.0926150642618</v>
      </c>
      <c r="Q16" s="62">
        <v>31.258108668433302</v>
      </c>
      <c r="R16" s="62">
        <v>35.965521991345298</v>
      </c>
      <c r="S16" s="62">
        <v>37.641392808160603</v>
      </c>
      <c r="T16" s="62">
        <v>32.642770506201003</v>
      </c>
      <c r="U16" s="62">
        <v>30.528146349058101</v>
      </c>
      <c r="V16" s="62">
        <v>35.3854035779339</v>
      </c>
      <c r="W16" s="62">
        <v>35.177751052533502</v>
      </c>
      <c r="X16" s="62">
        <v>32.2729944215221</v>
      </c>
      <c r="Y16" s="62">
        <v>30.4225572590633</v>
      </c>
      <c r="Z16" s="62">
        <v>32.820374139686699</v>
      </c>
      <c r="AA16" s="62">
        <v>37.4430409144843</v>
      </c>
      <c r="AB16" s="62">
        <v>34.929273456837699</v>
      </c>
      <c r="AC16" s="62">
        <v>31.973247007363501</v>
      </c>
      <c r="AD16" s="62">
        <v>35.1430596176668</v>
      </c>
      <c r="AE16" s="62">
        <v>38.809029897197497</v>
      </c>
      <c r="AF16" s="62">
        <v>37.299176876266401</v>
      </c>
      <c r="AG16" s="62">
        <v>31.697526519843301</v>
      </c>
      <c r="AH16" s="62">
        <v>35.508438191559698</v>
      </c>
      <c r="AI16" s="62">
        <v>36.6787053324189</v>
      </c>
      <c r="AJ16" s="62">
        <v>36.065788284727802</v>
      </c>
      <c r="AK16" s="62">
        <v>34.972556752351998</v>
      </c>
      <c r="AL16" s="62">
        <v>39.241964602108098</v>
      </c>
      <c r="AM16" s="62">
        <v>35.397670060670698</v>
      </c>
      <c r="AN16" s="62">
        <v>34.644529919363997</v>
      </c>
      <c r="AO16" s="62">
        <v>34.942102580225097</v>
      </c>
      <c r="AP16" s="62">
        <v>36.729589008513102</v>
      </c>
      <c r="AQ16" s="62">
        <v>34.138532376834</v>
      </c>
      <c r="AR16" s="62">
        <v>34.521417479434398</v>
      </c>
      <c r="AS16" s="62">
        <v>30.098223305031699</v>
      </c>
      <c r="AT16" s="62">
        <v>33.975370180826197</v>
      </c>
      <c r="AU16" s="62">
        <v>35.275862389741199</v>
      </c>
      <c r="AV16" s="62">
        <v>29.654208143238701</v>
      </c>
      <c r="AW16" s="62">
        <v>27.068688040058699</v>
      </c>
      <c r="AX16" s="86">
        <v>27.776501541547599</v>
      </c>
      <c r="AY16" s="86">
        <v>30.706818936919699</v>
      </c>
      <c r="AZ16" s="86">
        <v>23.077614755707199</v>
      </c>
      <c r="BA16" s="86">
        <v>24.4272724712133</v>
      </c>
      <c r="BB16" s="86">
        <v>24.539344026986399</v>
      </c>
      <c r="BC16" s="86">
        <v>28.610359566883702</v>
      </c>
      <c r="BD16" s="86">
        <v>30.713490116286302</v>
      </c>
      <c r="BE16" s="86">
        <v>28.8720711499254</v>
      </c>
      <c r="BF16" s="86">
        <v>28.572922295870399</v>
      </c>
      <c r="BG16" s="86">
        <v>26.838249934711101</v>
      </c>
      <c r="BH16" s="86">
        <v>27.8322223794931</v>
      </c>
      <c r="BI16" s="86">
        <v>24.9399360389869</v>
      </c>
      <c r="BJ16" s="86">
        <v>27.609307103481001</v>
      </c>
      <c r="BK16" s="86">
        <v>30.065905008212699</v>
      </c>
      <c r="BL16" s="202">
        <v>25.940006711995199</v>
      </c>
      <c r="BM16" s="202">
        <v>23.4084781358758</v>
      </c>
      <c r="BN16" s="207">
        <v>30.505684736867298</v>
      </c>
      <c r="BO16" s="242"/>
      <c r="BP16" s="194">
        <f t="shared" si="0"/>
        <v>3.2276550735015981</v>
      </c>
      <c r="BQ16" s="194">
        <f t="shared" si="1"/>
        <v>-1.8922156674979007</v>
      </c>
      <c r="BR16" s="194">
        <f t="shared" si="2"/>
        <v>-1.5314579031111002</v>
      </c>
      <c r="BS16" s="194">
        <f t="shared" si="3"/>
        <v>2.8963776333862974</v>
      </c>
      <c r="BU16" s="195">
        <f t="shared" si="4"/>
        <v>0.10735266650446554</v>
      </c>
      <c r="BV16" s="195">
        <f t="shared" si="5"/>
        <v>-7.2945843403459901E-2</v>
      </c>
      <c r="BW16" s="195">
        <f t="shared" si="6"/>
        <v>-6.5423215222351006E-2</v>
      </c>
      <c r="BX16" s="195">
        <f t="shared" si="7"/>
        <v>9.4945504694274679E-2</v>
      </c>
    </row>
    <row r="17" spans="1:76" s="74" customFormat="1" x14ac:dyDescent="0.2">
      <c r="A17" s="56" t="s">
        <v>146</v>
      </c>
      <c r="B17" s="74" t="s">
        <v>7</v>
      </c>
      <c r="C17" s="62">
        <v>79.987571542241795</v>
      </c>
      <c r="D17" s="62">
        <v>70.790779139600104</v>
      </c>
      <c r="E17" s="62">
        <v>51.962503899555003</v>
      </c>
      <c r="F17" s="62">
        <v>58.358500497116999</v>
      </c>
      <c r="G17" s="62">
        <v>59.6819661810054</v>
      </c>
      <c r="H17" s="62">
        <v>52.247185221543504</v>
      </c>
      <c r="I17" s="62">
        <v>38.457806298168798</v>
      </c>
      <c r="J17" s="62">
        <v>56.6011040993587</v>
      </c>
      <c r="K17" s="62">
        <v>59.299650282319497</v>
      </c>
      <c r="L17" s="62">
        <v>59.439747153358802</v>
      </c>
      <c r="M17" s="62">
        <v>51.049406671869001</v>
      </c>
      <c r="N17" s="62">
        <v>70.188853882074795</v>
      </c>
      <c r="O17" s="62">
        <v>69.4932818838613</v>
      </c>
      <c r="P17" s="62">
        <v>51.151551516116797</v>
      </c>
      <c r="Q17" s="62">
        <v>44.241420554124801</v>
      </c>
      <c r="R17" s="62">
        <v>54.242105630911702</v>
      </c>
      <c r="S17" s="62">
        <v>60.612681238536197</v>
      </c>
      <c r="T17" s="62">
        <v>52.557508284797102</v>
      </c>
      <c r="U17" s="62">
        <v>46.1471002355105</v>
      </c>
      <c r="V17" s="62">
        <v>56.621574810100803</v>
      </c>
      <c r="W17" s="62">
        <v>58.673405486060702</v>
      </c>
      <c r="X17" s="62">
        <v>58.515135164732897</v>
      </c>
      <c r="Y17" s="62">
        <v>50.422605997733299</v>
      </c>
      <c r="Z17" s="62">
        <v>55.736364253220799</v>
      </c>
      <c r="AA17" s="62">
        <v>45.523723644710898</v>
      </c>
      <c r="AB17" s="62">
        <v>45.171733760857798</v>
      </c>
      <c r="AC17" s="62">
        <v>39.067002477773698</v>
      </c>
      <c r="AD17" s="62">
        <v>51.269513961020202</v>
      </c>
      <c r="AE17" s="62">
        <v>49.458679192959202</v>
      </c>
      <c r="AF17" s="62">
        <v>48.6647859083863</v>
      </c>
      <c r="AG17" s="62">
        <v>39.747644357148403</v>
      </c>
      <c r="AH17" s="62">
        <v>47.047908573448296</v>
      </c>
      <c r="AI17" s="62">
        <v>39.249443683342697</v>
      </c>
      <c r="AJ17" s="62">
        <v>42.104682178779399</v>
      </c>
      <c r="AK17" s="62">
        <v>34.327474923949502</v>
      </c>
      <c r="AL17" s="62">
        <v>38.780964041957397</v>
      </c>
      <c r="AM17" s="62">
        <v>48.0811274047091</v>
      </c>
      <c r="AN17" s="62">
        <v>47.928176843682699</v>
      </c>
      <c r="AO17" s="62">
        <v>38.145677467753003</v>
      </c>
      <c r="AP17" s="62">
        <v>48.754973120685897</v>
      </c>
      <c r="AQ17" s="62">
        <v>49.429878037961799</v>
      </c>
      <c r="AR17" s="62">
        <v>46.027707560852399</v>
      </c>
      <c r="AS17" s="62">
        <v>42.068574269775603</v>
      </c>
      <c r="AT17" s="62">
        <v>50.076592157921603</v>
      </c>
      <c r="AU17" s="62">
        <v>47.920105558142097</v>
      </c>
      <c r="AV17" s="62">
        <v>45.900457674845903</v>
      </c>
      <c r="AW17" s="62">
        <v>40.610038024373601</v>
      </c>
      <c r="AX17" s="86">
        <v>39.602815623085398</v>
      </c>
      <c r="AY17" s="86">
        <v>44.862870509226603</v>
      </c>
      <c r="AZ17" s="86">
        <v>27.2547870743721</v>
      </c>
      <c r="BA17" s="86">
        <v>28.4070178869298</v>
      </c>
      <c r="BB17" s="86">
        <v>37.245585983236602</v>
      </c>
      <c r="BC17" s="86">
        <v>40.339588675509397</v>
      </c>
      <c r="BD17" s="86">
        <v>39.181824119367299</v>
      </c>
      <c r="BE17" s="86">
        <v>30.155069884892999</v>
      </c>
      <c r="BF17" s="86">
        <v>38.553525804850899</v>
      </c>
      <c r="BG17" s="86">
        <v>33.492535102144998</v>
      </c>
      <c r="BH17" s="86">
        <v>31.723420372859401</v>
      </c>
      <c r="BI17" s="86">
        <v>28.104684607474798</v>
      </c>
      <c r="BJ17" s="86">
        <v>32.655178185823999</v>
      </c>
      <c r="BK17" s="86">
        <v>29.267163944917598</v>
      </c>
      <c r="BL17" s="202">
        <v>34.750161316513797</v>
      </c>
      <c r="BM17" s="202">
        <v>27.946390823870502</v>
      </c>
      <c r="BN17" s="207">
        <v>36.622612187227404</v>
      </c>
      <c r="BO17" s="242"/>
      <c r="BP17" s="194">
        <f t="shared" si="0"/>
        <v>-4.2253711572274</v>
      </c>
      <c r="BQ17" s="194">
        <f t="shared" si="1"/>
        <v>3.0267409436543957</v>
      </c>
      <c r="BR17" s="194">
        <f t="shared" si="2"/>
        <v>-0.15829378360429658</v>
      </c>
      <c r="BS17" s="194">
        <f t="shared" si="3"/>
        <v>3.9674340014034044</v>
      </c>
      <c r="BU17" s="195">
        <f t="shared" si="4"/>
        <v>-0.14437241562523034</v>
      </c>
      <c r="BV17" s="195">
        <f t="shared" si="5"/>
        <v>8.7100054474165647E-2</v>
      </c>
      <c r="BW17" s="195">
        <f t="shared" si="6"/>
        <v>-5.6641941566597364E-3</v>
      </c>
      <c r="BX17" s="195">
        <f t="shared" si="7"/>
        <v>0.1083329059412943</v>
      </c>
    </row>
    <row r="18" spans="1:76" s="74" customFormat="1" x14ac:dyDescent="0.2">
      <c r="A18" s="56" t="s">
        <v>147</v>
      </c>
      <c r="B18" s="74" t="s">
        <v>8</v>
      </c>
      <c r="C18" s="62">
        <v>14.7837314194978</v>
      </c>
      <c r="D18" s="62">
        <v>5.9044361908694896</v>
      </c>
      <c r="E18" s="62">
        <v>5.3112827060562102</v>
      </c>
      <c r="F18" s="62">
        <v>6.7814914341046304</v>
      </c>
      <c r="G18" s="62">
        <v>6.7915175849177798</v>
      </c>
      <c r="H18" s="62">
        <v>7.4232447393368499</v>
      </c>
      <c r="I18" s="62">
        <v>5.4810181665750699</v>
      </c>
      <c r="J18" s="62">
        <v>6.7350482059295498</v>
      </c>
      <c r="K18" s="62">
        <v>7.9313860341078399</v>
      </c>
      <c r="L18" s="62">
        <v>5.8156689342022796</v>
      </c>
      <c r="M18" s="62">
        <v>6.2160846753377799</v>
      </c>
      <c r="N18" s="62">
        <v>7.9340687388301001</v>
      </c>
      <c r="O18" s="62">
        <v>6.9353769994188603</v>
      </c>
      <c r="P18" s="62">
        <v>5.8499158435389003</v>
      </c>
      <c r="Q18" s="62">
        <v>5.8847727153207696</v>
      </c>
      <c r="R18" s="62">
        <v>6.4820961337347196</v>
      </c>
      <c r="S18" s="62">
        <v>4.74465626654621</v>
      </c>
      <c r="T18" s="62">
        <v>4.4807499316718404</v>
      </c>
      <c r="U18" s="62">
        <v>4.6711551270701701</v>
      </c>
      <c r="V18" s="62">
        <v>4.9287943960704901</v>
      </c>
      <c r="W18" s="62">
        <v>4.6717570193163001</v>
      </c>
      <c r="X18" s="62">
        <v>4.55184069572325</v>
      </c>
      <c r="Y18" s="62">
        <v>4.6110731772693399</v>
      </c>
      <c r="Z18" s="62">
        <v>4.6842100659222403</v>
      </c>
      <c r="AA18" s="62">
        <v>4.3130620757913896</v>
      </c>
      <c r="AB18" s="62">
        <v>4.2010424707918697</v>
      </c>
      <c r="AC18" s="62">
        <v>4.3520386898330301</v>
      </c>
      <c r="AD18" s="62">
        <v>4.4150772644670502</v>
      </c>
      <c r="AE18" s="62">
        <v>4.1936397014483502</v>
      </c>
      <c r="AF18" s="62">
        <v>4.3203681613620297</v>
      </c>
      <c r="AG18" s="62">
        <v>4.36473247270394</v>
      </c>
      <c r="AH18" s="62">
        <v>4.4880874798845003</v>
      </c>
      <c r="AI18" s="62">
        <v>5.8749678422569698</v>
      </c>
      <c r="AJ18" s="62">
        <v>4.4707904062435597</v>
      </c>
      <c r="AK18" s="62">
        <v>4.4421732669587204</v>
      </c>
      <c r="AL18" s="62">
        <v>4.8349372700637501</v>
      </c>
      <c r="AM18" s="62">
        <v>4.7447488174760801</v>
      </c>
      <c r="AN18" s="62">
        <v>4.0738379397291702</v>
      </c>
      <c r="AO18" s="62">
        <v>4.0118297268296796</v>
      </c>
      <c r="AP18" s="62">
        <v>4.1149084873847599</v>
      </c>
      <c r="AQ18" s="62">
        <v>3.8702004553258802</v>
      </c>
      <c r="AR18" s="62">
        <v>3.97981762497903</v>
      </c>
      <c r="AS18" s="62">
        <v>4.1349724508296797</v>
      </c>
      <c r="AT18" s="62">
        <v>4.1175431002973601</v>
      </c>
      <c r="AU18" s="62">
        <v>4.0573029552821902</v>
      </c>
      <c r="AV18" s="62">
        <v>4.0556731621955997</v>
      </c>
      <c r="AW18" s="62">
        <v>4.2681873358129598</v>
      </c>
      <c r="AX18" s="86">
        <v>4.2227644970214202</v>
      </c>
      <c r="AY18" s="86">
        <v>5.0723783673965501</v>
      </c>
      <c r="AZ18" s="86">
        <v>4.6337493136449099</v>
      </c>
      <c r="BA18" s="86">
        <v>5.3095373015524503</v>
      </c>
      <c r="BB18" s="86">
        <v>5.4399981670343198</v>
      </c>
      <c r="BC18" s="86">
        <v>3.1482589578431099</v>
      </c>
      <c r="BD18" s="86">
        <v>3.4892147575300201</v>
      </c>
      <c r="BE18" s="86">
        <v>3.58617621045991</v>
      </c>
      <c r="BF18" s="86">
        <v>3.4164253976907299</v>
      </c>
      <c r="BG18" s="86">
        <v>2.8048936106754501</v>
      </c>
      <c r="BH18" s="86">
        <v>2.7928110323108899</v>
      </c>
      <c r="BI18" s="86">
        <v>2.9166142932273802</v>
      </c>
      <c r="BJ18" s="86">
        <v>2.9261782984290901</v>
      </c>
      <c r="BK18" s="86">
        <v>2.7312759279969798</v>
      </c>
      <c r="BL18" s="202">
        <v>2.7866609205152302</v>
      </c>
      <c r="BM18" s="202">
        <v>2.8607488134413099</v>
      </c>
      <c r="BN18" s="207">
        <v>2.8546909743809201</v>
      </c>
      <c r="BO18" s="242"/>
      <c r="BP18" s="194">
        <f t="shared" si="0"/>
        <v>-7.3617682678470242E-2</v>
      </c>
      <c r="BQ18" s="194">
        <f t="shared" si="1"/>
        <v>-6.1501117956597184E-3</v>
      </c>
      <c r="BR18" s="194">
        <f t="shared" si="2"/>
        <v>-5.586547978607026E-2</v>
      </c>
      <c r="BS18" s="194">
        <f t="shared" si="3"/>
        <v>-7.1487324048169931E-2</v>
      </c>
      <c r="BU18" s="195">
        <f t="shared" si="4"/>
        <v>-2.6953586755498124E-2</v>
      </c>
      <c r="BV18" s="195">
        <f t="shared" si="5"/>
        <v>-2.2069824679360754E-3</v>
      </c>
      <c r="BW18" s="195">
        <f t="shared" si="6"/>
        <v>-1.9528271592243511E-2</v>
      </c>
      <c r="BX18" s="195">
        <f t="shared" si="7"/>
        <v>-2.504205347959702E-2</v>
      </c>
    </row>
    <row r="19" spans="1:76" s="74" customFormat="1" x14ac:dyDescent="0.2">
      <c r="A19" s="56" t="s">
        <v>148</v>
      </c>
      <c r="B19" s="74" t="s">
        <v>40</v>
      </c>
      <c r="C19" s="62">
        <v>37.0592870080092</v>
      </c>
      <c r="D19" s="62">
        <v>37.244895198108601</v>
      </c>
      <c r="E19" s="62">
        <v>36.537144487356798</v>
      </c>
      <c r="F19" s="62">
        <v>40.744587432216903</v>
      </c>
      <c r="G19" s="62">
        <v>34.418815399880998</v>
      </c>
      <c r="H19" s="62">
        <v>34.142805293968699</v>
      </c>
      <c r="I19" s="62">
        <v>33.2300427470106</v>
      </c>
      <c r="J19" s="62">
        <v>34.735807971371997</v>
      </c>
      <c r="K19" s="62">
        <v>38.367534532024798</v>
      </c>
      <c r="L19" s="62">
        <v>35.252088109819603</v>
      </c>
      <c r="M19" s="62">
        <v>34.822979923444002</v>
      </c>
      <c r="N19" s="62">
        <v>40.9565750657518</v>
      </c>
      <c r="O19" s="62">
        <v>38.570748041867802</v>
      </c>
      <c r="P19" s="62">
        <v>35.188305358500301</v>
      </c>
      <c r="Q19" s="62">
        <v>35.588328067242898</v>
      </c>
      <c r="R19" s="62">
        <v>36.306220181313897</v>
      </c>
      <c r="S19" s="62">
        <v>36.5336063757875</v>
      </c>
      <c r="T19" s="62">
        <v>35.294326634859601</v>
      </c>
      <c r="U19" s="62">
        <v>35.224600605854697</v>
      </c>
      <c r="V19" s="62">
        <v>37.316669741635202</v>
      </c>
      <c r="W19" s="62">
        <v>37.203708271196803</v>
      </c>
      <c r="X19" s="62">
        <v>35.845253636193704</v>
      </c>
      <c r="Y19" s="62">
        <v>35.791558817279103</v>
      </c>
      <c r="Z19" s="62">
        <v>35.819106497781902</v>
      </c>
      <c r="AA19" s="62">
        <v>33.729430906209302</v>
      </c>
      <c r="AB19" s="62">
        <v>32.454346582433402</v>
      </c>
      <c r="AC19" s="62">
        <v>32.9135248665144</v>
      </c>
      <c r="AD19" s="62">
        <v>33.771094849010701</v>
      </c>
      <c r="AE19" s="62">
        <v>30.457198019133699</v>
      </c>
      <c r="AF19" s="62">
        <v>31.042910106196601</v>
      </c>
      <c r="AG19" s="62">
        <v>30.563832834333901</v>
      </c>
      <c r="AH19" s="62">
        <v>31.6071454873439</v>
      </c>
      <c r="AI19" s="62">
        <v>29.670525548633599</v>
      </c>
      <c r="AJ19" s="62">
        <v>30.479424209112398</v>
      </c>
      <c r="AK19" s="62">
        <v>30.6647085652897</v>
      </c>
      <c r="AL19" s="62">
        <v>31.555671819838199</v>
      </c>
      <c r="AM19" s="62">
        <v>28.548071717419901</v>
      </c>
      <c r="AN19" s="62">
        <v>29.2901902755547</v>
      </c>
      <c r="AO19" s="62">
        <v>29.534025557067601</v>
      </c>
      <c r="AP19" s="62">
        <v>29.579762081155302</v>
      </c>
      <c r="AQ19" s="62">
        <v>26.727733972749899</v>
      </c>
      <c r="AR19" s="62">
        <v>27.788806171048702</v>
      </c>
      <c r="AS19" s="62">
        <v>28.174902323530901</v>
      </c>
      <c r="AT19" s="62">
        <v>28.266371088318699</v>
      </c>
      <c r="AU19" s="62">
        <v>26.336399035987199</v>
      </c>
      <c r="AV19" s="62">
        <v>27.9686439822202</v>
      </c>
      <c r="AW19" s="62">
        <v>28.5525224014266</v>
      </c>
      <c r="AX19" s="86">
        <v>27.853589735785299</v>
      </c>
      <c r="AY19" s="86">
        <v>26.764964284952299</v>
      </c>
      <c r="AZ19" s="86">
        <v>26.0016620491179</v>
      </c>
      <c r="BA19" s="86">
        <v>27.3532788362471</v>
      </c>
      <c r="BB19" s="86">
        <v>28.514394828226798</v>
      </c>
      <c r="BC19" s="86">
        <v>27.287823626649502</v>
      </c>
      <c r="BD19" s="86">
        <v>29.395796495476102</v>
      </c>
      <c r="BE19" s="86">
        <v>29.6526029261669</v>
      </c>
      <c r="BF19" s="86">
        <v>28.813853340682801</v>
      </c>
      <c r="BG19" s="86">
        <v>25.595298170261199</v>
      </c>
      <c r="BH19" s="86">
        <v>25.335894858947299</v>
      </c>
      <c r="BI19" s="86">
        <v>25.949132842443898</v>
      </c>
      <c r="BJ19" s="86">
        <v>26.642016368066301</v>
      </c>
      <c r="BK19" s="86">
        <v>26.508450291541799</v>
      </c>
      <c r="BL19" s="202">
        <v>25.0217115175362</v>
      </c>
      <c r="BM19" s="202">
        <v>25.7046314452821</v>
      </c>
      <c r="BN19" s="207">
        <v>26.1166050524036</v>
      </c>
      <c r="BO19" s="242"/>
      <c r="BP19" s="194">
        <f t="shared" si="0"/>
        <v>0.91315212128059997</v>
      </c>
      <c r="BQ19" s="194">
        <f t="shared" si="1"/>
        <v>-0.31418334141109838</v>
      </c>
      <c r="BR19" s="194">
        <f t="shared" si="2"/>
        <v>-0.2445013971617982</v>
      </c>
      <c r="BS19" s="194">
        <f t="shared" si="3"/>
        <v>-0.52541131566270138</v>
      </c>
      <c r="BU19" s="195">
        <f t="shared" si="4"/>
        <v>3.4447586005130017E-2</v>
      </c>
      <c r="BV19" s="195">
        <f t="shared" si="5"/>
        <v>-1.2556428891401227E-2</v>
      </c>
      <c r="BW19" s="195">
        <f t="shared" si="6"/>
        <v>-9.5119588733366053E-3</v>
      </c>
      <c r="BX19" s="195">
        <f t="shared" si="7"/>
        <v>-2.0117902560782722E-2</v>
      </c>
    </row>
    <row r="20" spans="1:76" s="74" customFormat="1" x14ac:dyDescent="0.2">
      <c r="A20" s="56" t="s">
        <v>149</v>
      </c>
      <c r="B20" s="74" t="s">
        <v>41</v>
      </c>
      <c r="C20" s="62">
        <v>3279.6826843670701</v>
      </c>
      <c r="D20" s="62">
        <v>2146.3350112788198</v>
      </c>
      <c r="E20" s="62">
        <v>1827.89666626449</v>
      </c>
      <c r="F20" s="62">
        <v>3144.5499306137199</v>
      </c>
      <c r="G20" s="62">
        <v>3587.5693573243602</v>
      </c>
      <c r="H20" s="62">
        <v>2069.2158610053002</v>
      </c>
      <c r="I20" s="62">
        <v>1528.9035090575101</v>
      </c>
      <c r="J20" s="62">
        <v>3447.5917514254702</v>
      </c>
      <c r="K20" s="62">
        <v>4923.6310840960496</v>
      </c>
      <c r="L20" s="62">
        <v>2482.9791846947001</v>
      </c>
      <c r="M20" s="62">
        <v>1575.2959670129701</v>
      </c>
      <c r="N20" s="62">
        <v>4092.3392056124899</v>
      </c>
      <c r="O20" s="62">
        <v>4286.1687553861302</v>
      </c>
      <c r="P20" s="62">
        <v>2168.6966239501999</v>
      </c>
      <c r="Q20" s="62">
        <v>1521.5530752085399</v>
      </c>
      <c r="R20" s="62">
        <v>2761.52682615907</v>
      </c>
      <c r="S20" s="62">
        <v>3678.63135483936</v>
      </c>
      <c r="T20" s="62">
        <v>1978.61373553146</v>
      </c>
      <c r="U20" s="62">
        <v>1445.95367548949</v>
      </c>
      <c r="V20" s="62">
        <v>2911.84213146103</v>
      </c>
      <c r="W20" s="62">
        <v>3749.4453415892599</v>
      </c>
      <c r="X20" s="62">
        <v>1954.4473245029601</v>
      </c>
      <c r="Y20" s="62">
        <v>1497.00731946122</v>
      </c>
      <c r="Z20" s="62">
        <v>2466.0048261868101</v>
      </c>
      <c r="AA20" s="62">
        <v>2867.9816101667102</v>
      </c>
      <c r="AB20" s="62">
        <v>1878.7182346726399</v>
      </c>
      <c r="AC20" s="62">
        <v>1373.9029066133701</v>
      </c>
      <c r="AD20" s="62">
        <v>2495.5675105076598</v>
      </c>
      <c r="AE20" s="62">
        <v>2946.1458471951501</v>
      </c>
      <c r="AF20" s="62">
        <v>1659.5806621075999</v>
      </c>
      <c r="AG20" s="62">
        <v>1191.13655862378</v>
      </c>
      <c r="AH20" s="62">
        <v>2387.69733148258</v>
      </c>
      <c r="AI20" s="62">
        <v>3122.3130108849</v>
      </c>
      <c r="AJ20" s="62">
        <v>1762.8360114785</v>
      </c>
      <c r="AK20" s="62">
        <v>1335.9552419055401</v>
      </c>
      <c r="AL20" s="62">
        <v>2435.82852957571</v>
      </c>
      <c r="AM20" s="62">
        <v>2616.0592614345401</v>
      </c>
      <c r="AN20" s="62">
        <v>1744.15713771486</v>
      </c>
      <c r="AO20" s="62">
        <v>1502.09068314459</v>
      </c>
      <c r="AP20" s="62">
        <v>2316.28843093972</v>
      </c>
      <c r="AQ20" s="62">
        <v>2883.0870260225101</v>
      </c>
      <c r="AR20" s="62">
        <v>1626.29764407062</v>
      </c>
      <c r="AS20" s="62">
        <v>1386.9506734521201</v>
      </c>
      <c r="AT20" s="62">
        <v>2393.2017182293998</v>
      </c>
      <c r="AU20" s="62">
        <v>2632.6582272237401</v>
      </c>
      <c r="AV20" s="62">
        <v>1314.1644400069099</v>
      </c>
      <c r="AW20" s="62">
        <v>1237.84851629133</v>
      </c>
      <c r="AX20" s="86">
        <v>1876.38754482632</v>
      </c>
      <c r="AY20" s="86">
        <v>1910.78181108577</v>
      </c>
      <c r="AZ20" s="86">
        <v>1483.7943900886401</v>
      </c>
      <c r="BA20" s="86">
        <v>1312.4694729403</v>
      </c>
      <c r="BB20" s="86">
        <v>1819.18492367722</v>
      </c>
      <c r="BC20" s="86">
        <v>2184.25717549928</v>
      </c>
      <c r="BD20" s="86">
        <v>1643.0030942271301</v>
      </c>
      <c r="BE20" s="86">
        <v>1356.5716906743601</v>
      </c>
      <c r="BF20" s="86">
        <v>2157.2474293905898</v>
      </c>
      <c r="BG20" s="86">
        <v>1956.40123921689</v>
      </c>
      <c r="BH20" s="86">
        <v>1595.3877542703499</v>
      </c>
      <c r="BI20" s="86">
        <v>1269.1790800189001</v>
      </c>
      <c r="BJ20" s="86">
        <v>2007.6513882525701</v>
      </c>
      <c r="BK20" s="86">
        <v>1864.54538330166</v>
      </c>
      <c r="BL20" s="202">
        <v>1465.85669951351</v>
      </c>
      <c r="BM20" s="202">
        <v>1239.9246083390999</v>
      </c>
      <c r="BN20" s="207">
        <v>1837.3562028280701</v>
      </c>
      <c r="BO20" s="242"/>
      <c r="BP20" s="194">
        <f t="shared" si="0"/>
        <v>-91.855855915229995</v>
      </c>
      <c r="BQ20" s="194">
        <f t="shared" si="1"/>
        <v>-129.53105475683992</v>
      </c>
      <c r="BR20" s="194">
        <f t="shared" si="2"/>
        <v>-29.25447167980019</v>
      </c>
      <c r="BS20" s="194">
        <f t="shared" si="3"/>
        <v>-170.2951854245</v>
      </c>
      <c r="BU20" s="195">
        <f t="shared" ref="BU20:BU41" si="8">BP20/BK20</f>
        <v>-4.9264478482457442E-2</v>
      </c>
      <c r="BV20" s="195">
        <f t="shared" ref="BV20:BV41" si="9">BQ20/BL20</f>
        <v>-8.8365428080267885E-2</v>
      </c>
      <c r="BW20" s="195">
        <f>BR20/BI20</f>
        <v>-2.3049916391124681E-2</v>
      </c>
      <c r="BX20" s="195">
        <f t="shared" ref="BX20:BX41" si="10">BS20/BN20</f>
        <v>-9.268490517101724E-2</v>
      </c>
    </row>
    <row r="21" spans="1:76" s="74" customFormat="1" x14ac:dyDescent="0.2">
      <c r="A21" s="56" t="s">
        <v>150</v>
      </c>
      <c r="B21" s="74" t="s">
        <v>9</v>
      </c>
      <c r="C21" s="62">
        <v>464.04375420818502</v>
      </c>
      <c r="D21" s="62">
        <v>496.38727765972999</v>
      </c>
      <c r="E21" s="62">
        <v>485.30856401610902</v>
      </c>
      <c r="F21" s="62">
        <v>504.87341958153701</v>
      </c>
      <c r="G21" s="62">
        <v>464.70736980569302</v>
      </c>
      <c r="H21" s="62">
        <v>481.65195397675001</v>
      </c>
      <c r="I21" s="62">
        <v>479.64834758807802</v>
      </c>
      <c r="J21" s="62">
        <v>493.18792594580998</v>
      </c>
      <c r="K21" s="62">
        <v>489.55007206152902</v>
      </c>
      <c r="L21" s="62">
        <v>489.14241485752399</v>
      </c>
      <c r="M21" s="62">
        <v>496.86811789017702</v>
      </c>
      <c r="N21" s="62">
        <v>542.576624551804</v>
      </c>
      <c r="O21" s="62">
        <v>498.00489554798997</v>
      </c>
      <c r="P21" s="62">
        <v>516.31342456355503</v>
      </c>
      <c r="Q21" s="62">
        <v>510.87084573879099</v>
      </c>
      <c r="R21" s="62">
        <v>516.76897691685201</v>
      </c>
      <c r="S21" s="62">
        <v>497.88202272532999</v>
      </c>
      <c r="T21" s="62">
        <v>486.68364593732701</v>
      </c>
      <c r="U21" s="62">
        <v>494.82803847793502</v>
      </c>
      <c r="V21" s="62">
        <v>509.63433572384503</v>
      </c>
      <c r="W21" s="62">
        <v>481.104725613921</v>
      </c>
      <c r="X21" s="62">
        <v>494.00535329564701</v>
      </c>
      <c r="Y21" s="62">
        <v>497.36703518755297</v>
      </c>
      <c r="Z21" s="62">
        <v>496.03634401571401</v>
      </c>
      <c r="AA21" s="62">
        <v>463.70807182802901</v>
      </c>
      <c r="AB21" s="62">
        <v>471.89884039218202</v>
      </c>
      <c r="AC21" s="62">
        <v>482.18073932396698</v>
      </c>
      <c r="AD21" s="62">
        <v>489.34044331709902</v>
      </c>
      <c r="AE21" s="62">
        <v>473.10271430119798</v>
      </c>
      <c r="AF21" s="62">
        <v>494.92683476661398</v>
      </c>
      <c r="AG21" s="62">
        <v>490.39572694153799</v>
      </c>
      <c r="AH21" s="62">
        <v>508.381071268163</v>
      </c>
      <c r="AI21" s="62">
        <v>464.35113179975099</v>
      </c>
      <c r="AJ21" s="62">
        <v>492.324030180161</v>
      </c>
      <c r="AK21" s="62">
        <v>501.67126893220501</v>
      </c>
      <c r="AL21" s="62">
        <v>521.20294905954995</v>
      </c>
      <c r="AM21" s="62">
        <v>445.61252166998503</v>
      </c>
      <c r="AN21" s="62">
        <v>485.33129971429298</v>
      </c>
      <c r="AO21" s="62">
        <v>486.40532049146498</v>
      </c>
      <c r="AP21" s="62">
        <v>476.07530241718001</v>
      </c>
      <c r="AQ21" s="62">
        <v>430.268895745718</v>
      </c>
      <c r="AR21" s="62">
        <v>483.236834621703</v>
      </c>
      <c r="AS21" s="62">
        <v>487.26543592574802</v>
      </c>
      <c r="AT21" s="62">
        <v>466.62424088530503</v>
      </c>
      <c r="AU21" s="62">
        <v>447.27456641814001</v>
      </c>
      <c r="AV21" s="62">
        <v>502.59688782664</v>
      </c>
      <c r="AW21" s="62">
        <v>506.53925578616401</v>
      </c>
      <c r="AX21" s="86">
        <v>485.17898696643903</v>
      </c>
      <c r="AY21" s="86">
        <v>467.50383323096599</v>
      </c>
      <c r="AZ21" s="86">
        <v>466.51981092037499</v>
      </c>
      <c r="BA21" s="86">
        <v>495.27529061658498</v>
      </c>
      <c r="BB21" s="86">
        <v>500.79500436012398</v>
      </c>
      <c r="BC21" s="86">
        <v>461.46612731021901</v>
      </c>
      <c r="BD21" s="86">
        <v>527.78697288617502</v>
      </c>
      <c r="BE21" s="86">
        <v>520.10895790992595</v>
      </c>
      <c r="BF21" s="86">
        <v>497.90844928131003</v>
      </c>
      <c r="BG21" s="86">
        <v>447.72150353787299</v>
      </c>
      <c r="BH21" s="86">
        <v>449.007148806148</v>
      </c>
      <c r="BI21" s="86">
        <v>453.03489140483498</v>
      </c>
      <c r="BJ21" s="86">
        <v>459.43475256044798</v>
      </c>
      <c r="BK21" s="86">
        <v>429.31730980657898</v>
      </c>
      <c r="BL21" s="202">
        <v>445.23245616063201</v>
      </c>
      <c r="BM21" s="202">
        <v>441.54787139147999</v>
      </c>
      <c r="BN21" s="207">
        <v>445.89058489953101</v>
      </c>
      <c r="BO21" s="242"/>
      <c r="BP21" s="194">
        <f t="shared" si="0"/>
        <v>-18.404193731294015</v>
      </c>
      <c r="BQ21" s="194">
        <f t="shared" si="1"/>
        <v>-3.7746926455159837</v>
      </c>
      <c r="BR21" s="194">
        <f t="shared" si="2"/>
        <v>-11.487020013354993</v>
      </c>
      <c r="BS21" s="194">
        <f t="shared" si="3"/>
        <v>-13.544167660916969</v>
      </c>
      <c r="BU21" s="195">
        <f t="shared" si="8"/>
        <v>-4.2868510798191872E-2</v>
      </c>
      <c r="BV21" s="195">
        <f t="shared" si="9"/>
        <v>-8.478026687601007E-3</v>
      </c>
      <c r="BW21" s="195">
        <f t="shared" ref="BW21:BW41" si="11">BR21/BM21</f>
        <v>-2.6015344558575633E-2</v>
      </c>
      <c r="BX21" s="195">
        <f t="shared" si="10"/>
        <v>-3.0375540815621323E-2</v>
      </c>
    </row>
    <row r="22" spans="1:76" s="74" customFormat="1" x14ac:dyDescent="0.2">
      <c r="A22" s="56" t="s">
        <v>151</v>
      </c>
      <c r="B22" s="74" t="s">
        <v>10</v>
      </c>
      <c r="C22" s="62">
        <v>510.15287996101802</v>
      </c>
      <c r="D22" s="62">
        <v>546.48782266612</v>
      </c>
      <c r="E22" s="62">
        <v>533.74406672563703</v>
      </c>
      <c r="F22" s="62">
        <v>525.031739779448</v>
      </c>
      <c r="G22" s="62">
        <v>454.26077070430102</v>
      </c>
      <c r="H22" s="62">
        <v>489.744624374068</v>
      </c>
      <c r="I22" s="62">
        <v>491.87937446063899</v>
      </c>
      <c r="J22" s="62">
        <v>488.76689622397799</v>
      </c>
      <c r="K22" s="62">
        <v>479.44640181946198</v>
      </c>
      <c r="L22" s="62">
        <v>501.40532253770402</v>
      </c>
      <c r="M22" s="62">
        <v>504.97126239101601</v>
      </c>
      <c r="N22" s="62">
        <v>516.38463032372601</v>
      </c>
      <c r="O22" s="62">
        <v>504.76300197535801</v>
      </c>
      <c r="P22" s="62">
        <v>527.91172510677598</v>
      </c>
      <c r="Q22" s="62">
        <v>521.43686669573503</v>
      </c>
      <c r="R22" s="62">
        <v>511.585571081848</v>
      </c>
      <c r="S22" s="62">
        <v>460.080442852982</v>
      </c>
      <c r="T22" s="62">
        <v>468.94994096073299</v>
      </c>
      <c r="U22" s="62">
        <v>467.59193902609502</v>
      </c>
      <c r="V22" s="62">
        <v>474.20425479532599</v>
      </c>
      <c r="W22" s="62">
        <v>452.50388296783302</v>
      </c>
      <c r="X22" s="62">
        <v>472.33840384466401</v>
      </c>
      <c r="Y22" s="62">
        <v>470.28325250058799</v>
      </c>
      <c r="Z22" s="62">
        <v>460.57095504763203</v>
      </c>
      <c r="AA22" s="62">
        <v>417.34581813218898</v>
      </c>
      <c r="AB22" s="62">
        <v>439.41139845856497</v>
      </c>
      <c r="AC22" s="62">
        <v>437.37081712425299</v>
      </c>
      <c r="AD22" s="62">
        <v>434.750012636311</v>
      </c>
      <c r="AE22" s="62">
        <v>421.10227437260397</v>
      </c>
      <c r="AF22" s="62">
        <v>438.15360591630599</v>
      </c>
      <c r="AG22" s="62">
        <v>434.09168851226701</v>
      </c>
      <c r="AH22" s="62">
        <v>434.81516029074402</v>
      </c>
      <c r="AI22" s="62">
        <v>404.76742280592202</v>
      </c>
      <c r="AJ22" s="62">
        <v>427.089866971037</v>
      </c>
      <c r="AK22" s="62">
        <v>432.39161464127699</v>
      </c>
      <c r="AL22" s="62">
        <v>435.86468168133399</v>
      </c>
      <c r="AM22" s="62">
        <v>397.50185368765602</v>
      </c>
      <c r="AN22" s="62">
        <v>420.19979443952701</v>
      </c>
      <c r="AO22" s="62">
        <v>420.75791391105201</v>
      </c>
      <c r="AP22" s="62">
        <v>411.46076569884599</v>
      </c>
      <c r="AQ22" s="62">
        <v>391.08982894081902</v>
      </c>
      <c r="AR22" s="62">
        <v>420.79020953923202</v>
      </c>
      <c r="AS22" s="62">
        <v>425.34319818426798</v>
      </c>
      <c r="AT22" s="62">
        <v>409.79539539983301</v>
      </c>
      <c r="AU22" s="62">
        <v>396.60512418586501</v>
      </c>
      <c r="AV22" s="62">
        <v>427.12762468417799</v>
      </c>
      <c r="AW22" s="62">
        <v>432.09277619940201</v>
      </c>
      <c r="AX22" s="86">
        <v>415.71111690427199</v>
      </c>
      <c r="AY22" s="86">
        <v>374.90513981852803</v>
      </c>
      <c r="AZ22" s="86">
        <v>369.31420688419001</v>
      </c>
      <c r="BA22" s="86">
        <v>390.54471402201602</v>
      </c>
      <c r="BB22" s="86">
        <v>383.510707628425</v>
      </c>
      <c r="BC22" s="86">
        <v>348.42899238336702</v>
      </c>
      <c r="BD22" s="86">
        <v>381.86254797864302</v>
      </c>
      <c r="BE22" s="86">
        <v>385.00997505389898</v>
      </c>
      <c r="BF22" s="86">
        <v>366.13900310143202</v>
      </c>
      <c r="BG22" s="86">
        <v>356.11517442076303</v>
      </c>
      <c r="BH22" s="86">
        <v>358.48483315723701</v>
      </c>
      <c r="BI22" s="86">
        <v>363.13809847130199</v>
      </c>
      <c r="BJ22" s="86">
        <v>362.57181890307697</v>
      </c>
      <c r="BK22" s="86">
        <v>346.55982959193801</v>
      </c>
      <c r="BL22" s="202">
        <v>355.48642631238101</v>
      </c>
      <c r="BM22" s="202">
        <v>353.60667784415</v>
      </c>
      <c r="BN22" s="207">
        <v>351.48619001247999</v>
      </c>
      <c r="BO22" s="242"/>
      <c r="BP22" s="194">
        <f t="shared" si="0"/>
        <v>-9.5553448288250138</v>
      </c>
      <c r="BQ22" s="194">
        <f t="shared" si="1"/>
        <v>-2.9984068448559924</v>
      </c>
      <c r="BR22" s="194">
        <f t="shared" si="2"/>
        <v>-9.5314206271519879</v>
      </c>
      <c r="BS22" s="194">
        <f t="shared" si="3"/>
        <v>-11.085628890596979</v>
      </c>
      <c r="BU22" s="195">
        <f t="shared" si="8"/>
        <v>-2.7571991941697616E-2</v>
      </c>
      <c r="BV22" s="195">
        <f t="shared" si="9"/>
        <v>-8.4346591681707835E-3</v>
      </c>
      <c r="BW22" s="195">
        <f t="shared" si="11"/>
        <v>-2.6954866025898142E-2</v>
      </c>
      <c r="BX22" s="195">
        <f t="shared" si="10"/>
        <v>-3.1539301416659837E-2</v>
      </c>
    </row>
    <row r="23" spans="1:76" s="74" customFormat="1" x14ac:dyDescent="0.2">
      <c r="A23" s="56" t="s">
        <v>152</v>
      </c>
      <c r="B23" s="74" t="s">
        <v>42</v>
      </c>
      <c r="C23" s="62">
        <v>2607.9518610831201</v>
      </c>
      <c r="D23" s="62">
        <v>2799.1564608465301</v>
      </c>
      <c r="E23" s="62">
        <v>2726.8018020529698</v>
      </c>
      <c r="F23" s="62">
        <v>2799.9861576186499</v>
      </c>
      <c r="G23" s="62">
        <v>2325.80485893788</v>
      </c>
      <c r="H23" s="62">
        <v>2495.1716871686199</v>
      </c>
      <c r="I23" s="62">
        <v>2448.65703521758</v>
      </c>
      <c r="J23" s="62">
        <v>2474.35915214839</v>
      </c>
      <c r="K23" s="62">
        <v>2432.1193743528302</v>
      </c>
      <c r="L23" s="62">
        <v>2426.7929927324599</v>
      </c>
      <c r="M23" s="62">
        <v>2459.51760875228</v>
      </c>
      <c r="N23" s="62">
        <v>2518.1163442205798</v>
      </c>
      <c r="O23" s="62">
        <v>2142.7286119302298</v>
      </c>
      <c r="P23" s="62">
        <v>2223.8421037186699</v>
      </c>
      <c r="Q23" s="62">
        <v>2166.8315428938899</v>
      </c>
      <c r="R23" s="62">
        <v>2050.3568229930202</v>
      </c>
      <c r="S23" s="62">
        <v>1770.9793969679399</v>
      </c>
      <c r="T23" s="62">
        <v>1863.8579238616601</v>
      </c>
      <c r="U23" s="62">
        <v>1884.18090369878</v>
      </c>
      <c r="V23" s="62">
        <v>1940.76627425422</v>
      </c>
      <c r="W23" s="62">
        <v>1882.8284169984099</v>
      </c>
      <c r="X23" s="62">
        <v>2046.03683917695</v>
      </c>
      <c r="Y23" s="62">
        <v>1873.39727745607</v>
      </c>
      <c r="Z23" s="62">
        <v>1853.50411321567</v>
      </c>
      <c r="AA23" s="62">
        <v>1740.1238310163601</v>
      </c>
      <c r="AB23" s="62">
        <v>1939.4432832361699</v>
      </c>
      <c r="AC23" s="62">
        <v>2147.0728440490602</v>
      </c>
      <c r="AD23" s="62">
        <v>1878.3863430966501</v>
      </c>
      <c r="AE23" s="62">
        <v>2077.4191874683602</v>
      </c>
      <c r="AF23" s="62">
        <v>2020.7289054135499</v>
      </c>
      <c r="AG23" s="62">
        <v>2120.3848244788701</v>
      </c>
      <c r="AH23" s="62">
        <v>2001.8321417813399</v>
      </c>
      <c r="AI23" s="62">
        <v>2147.1723423489598</v>
      </c>
      <c r="AJ23" s="62">
        <v>2132.2889034917298</v>
      </c>
      <c r="AK23" s="62">
        <v>2359.83269206153</v>
      </c>
      <c r="AL23" s="62">
        <v>2321.3427034217598</v>
      </c>
      <c r="AM23" s="62">
        <v>2029.5064066755001</v>
      </c>
      <c r="AN23" s="62">
        <v>2085.6900282841302</v>
      </c>
      <c r="AO23" s="62">
        <v>2150.1879196975301</v>
      </c>
      <c r="AP23" s="62">
        <v>2104.4119762876699</v>
      </c>
      <c r="AQ23" s="62">
        <v>1893.98794713089</v>
      </c>
      <c r="AR23" s="62">
        <v>2127.33148571222</v>
      </c>
      <c r="AS23" s="62">
        <v>2191.28612284476</v>
      </c>
      <c r="AT23" s="62">
        <v>2048.84023370053</v>
      </c>
      <c r="AU23" s="62">
        <v>1869.45525698441</v>
      </c>
      <c r="AV23" s="62">
        <v>2096.1592517429399</v>
      </c>
      <c r="AW23" s="62">
        <v>2169.5978180440202</v>
      </c>
      <c r="AX23" s="86">
        <v>1992.2886796599801</v>
      </c>
      <c r="AY23" s="86">
        <v>1788.97118145166</v>
      </c>
      <c r="AZ23" s="86">
        <v>1295.5230641163901</v>
      </c>
      <c r="BA23" s="86">
        <v>1465.41353148844</v>
      </c>
      <c r="BB23" s="86">
        <v>1410.0795098551901</v>
      </c>
      <c r="BC23" s="86">
        <v>1417.9852061188899</v>
      </c>
      <c r="BD23" s="86">
        <v>1571.82354048309</v>
      </c>
      <c r="BE23" s="86">
        <v>1604.85692827292</v>
      </c>
      <c r="BF23" s="86">
        <v>1669.9470171171199</v>
      </c>
      <c r="BG23" s="86">
        <v>1579.2672138786099</v>
      </c>
      <c r="BH23" s="86">
        <v>1680.31465074164</v>
      </c>
      <c r="BI23" s="86">
        <v>1806.22760111721</v>
      </c>
      <c r="BJ23" s="86">
        <v>1933.6806374681801</v>
      </c>
      <c r="BK23" s="86">
        <v>1638.2115270193699</v>
      </c>
      <c r="BL23" s="202">
        <v>1641.96611436429</v>
      </c>
      <c r="BM23" s="202">
        <v>1744.5251393542501</v>
      </c>
      <c r="BN23" s="207">
        <v>1756.3195916069701</v>
      </c>
      <c r="BO23" s="242"/>
      <c r="BP23" s="194">
        <f t="shared" si="0"/>
        <v>58.944313140759959</v>
      </c>
      <c r="BQ23" s="194">
        <f t="shared" si="1"/>
        <v>-38.348536377350001</v>
      </c>
      <c r="BR23" s="194">
        <f t="shared" si="2"/>
        <v>-61.702461762959956</v>
      </c>
      <c r="BS23" s="194">
        <f t="shared" si="3"/>
        <v>-177.36104586120996</v>
      </c>
      <c r="BU23" s="195">
        <f t="shared" si="8"/>
        <v>3.5980892679961601E-2</v>
      </c>
      <c r="BV23" s="195">
        <f t="shared" si="9"/>
        <v>-2.3355254436658805E-2</v>
      </c>
      <c r="BW23" s="195">
        <f t="shared" si="11"/>
        <v>-3.5369201836666919E-2</v>
      </c>
      <c r="BX23" s="195">
        <f t="shared" si="10"/>
        <v>-0.10098449434190443</v>
      </c>
    </row>
    <row r="24" spans="1:76" s="74" customFormat="1" x14ac:dyDescent="0.2">
      <c r="A24" s="56" t="s">
        <v>153</v>
      </c>
      <c r="B24" s="74" t="s">
        <v>11</v>
      </c>
      <c r="C24" s="62">
        <v>21.343471284015699</v>
      </c>
      <c r="D24" s="62">
        <v>22.336066221976399</v>
      </c>
      <c r="E24" s="62">
        <v>21.826631806026199</v>
      </c>
      <c r="F24" s="62">
        <v>21.282649409820198</v>
      </c>
      <c r="G24" s="62">
        <v>20.507849365105301</v>
      </c>
      <c r="H24" s="62">
        <v>22.014642199933999</v>
      </c>
      <c r="I24" s="62">
        <v>22.186434036922702</v>
      </c>
      <c r="J24" s="62">
        <v>22.185459459302699</v>
      </c>
      <c r="K24" s="62">
        <v>22.614303802662299</v>
      </c>
      <c r="L24" s="62">
        <v>22.6297356948266</v>
      </c>
      <c r="M24" s="62">
        <v>22.754531495921199</v>
      </c>
      <c r="N24" s="62">
        <v>23.799805787279801</v>
      </c>
      <c r="O24" s="62">
        <v>21.301632686184298</v>
      </c>
      <c r="P24" s="62">
        <v>22.1849697196721</v>
      </c>
      <c r="Q24" s="62">
        <v>21.902607517538101</v>
      </c>
      <c r="R24" s="62">
        <v>21.108292259236201</v>
      </c>
      <c r="S24" s="62">
        <v>19.849053028382599</v>
      </c>
      <c r="T24" s="62">
        <v>20.424324937568901</v>
      </c>
      <c r="U24" s="62">
        <v>20.577986910212999</v>
      </c>
      <c r="V24" s="62">
        <v>20.485990518342199</v>
      </c>
      <c r="W24" s="62">
        <v>19.643454703868599</v>
      </c>
      <c r="X24" s="62">
        <v>20.733825018075802</v>
      </c>
      <c r="Y24" s="62">
        <v>20.799641614773801</v>
      </c>
      <c r="Z24" s="62">
        <v>19.8949150181687</v>
      </c>
      <c r="AA24" s="62">
        <v>18.778387765215101</v>
      </c>
      <c r="AB24" s="62">
        <v>20.069199861847</v>
      </c>
      <c r="AC24" s="62">
        <v>20.158219702848999</v>
      </c>
      <c r="AD24" s="62">
        <v>19.557117037446201</v>
      </c>
      <c r="AE24" s="62">
        <v>19.239653205516099</v>
      </c>
      <c r="AF24" s="62">
        <v>20.456692918532902</v>
      </c>
      <c r="AG24" s="62">
        <v>20.4979550521428</v>
      </c>
      <c r="AH24" s="62">
        <v>20.111319938166499</v>
      </c>
      <c r="AI24" s="62">
        <v>18.365746241546098</v>
      </c>
      <c r="AJ24" s="62">
        <v>19.716168458472598</v>
      </c>
      <c r="AK24" s="62">
        <v>20.095629031837198</v>
      </c>
      <c r="AL24" s="62">
        <v>19.931245806773902</v>
      </c>
      <c r="AM24" s="62">
        <v>18.236722068163601</v>
      </c>
      <c r="AN24" s="62">
        <v>19.681188700012399</v>
      </c>
      <c r="AO24" s="62">
        <v>19.8398522450237</v>
      </c>
      <c r="AP24" s="62">
        <v>19.0467455154972</v>
      </c>
      <c r="AQ24" s="62">
        <v>17.3805958697316</v>
      </c>
      <c r="AR24" s="62">
        <v>19.065584026635399</v>
      </c>
      <c r="AS24" s="62">
        <v>19.461813995438401</v>
      </c>
      <c r="AT24" s="62">
        <v>18.4397044765342</v>
      </c>
      <c r="AU24" s="62">
        <v>16.927780049973499</v>
      </c>
      <c r="AV24" s="62">
        <v>18.543305838187301</v>
      </c>
      <c r="AW24" s="62">
        <v>18.891125230700499</v>
      </c>
      <c r="AX24" s="86">
        <v>17.940593279479199</v>
      </c>
      <c r="AY24" s="86">
        <v>16.551033703463801</v>
      </c>
      <c r="AZ24" s="86">
        <v>16.274085919664198</v>
      </c>
      <c r="BA24" s="86">
        <v>17.5509995529527</v>
      </c>
      <c r="BB24" s="86">
        <v>16.967656882877101</v>
      </c>
      <c r="BC24" s="86">
        <v>15.5868219439988</v>
      </c>
      <c r="BD24" s="86">
        <v>17.498662793045899</v>
      </c>
      <c r="BE24" s="86">
        <v>17.836135570694299</v>
      </c>
      <c r="BF24" s="86">
        <v>16.623348095713698</v>
      </c>
      <c r="BG24" s="86">
        <v>15.0731880384356</v>
      </c>
      <c r="BH24" s="86">
        <v>15.290923745710201</v>
      </c>
      <c r="BI24" s="86">
        <v>15.607946331787099</v>
      </c>
      <c r="BJ24" s="86">
        <v>15.4501148049709</v>
      </c>
      <c r="BK24" s="86">
        <v>14.812039290912701</v>
      </c>
      <c r="BL24" s="202">
        <v>15.3252879862769</v>
      </c>
      <c r="BM24" s="202">
        <v>15.2813628734473</v>
      </c>
      <c r="BN24" s="207">
        <v>15.039859428160799</v>
      </c>
      <c r="BO24" s="242"/>
      <c r="BP24" s="194">
        <f t="shared" si="0"/>
        <v>-0.26114874752289907</v>
      </c>
      <c r="BQ24" s="194">
        <f t="shared" si="1"/>
        <v>3.4364240566699067E-2</v>
      </c>
      <c r="BR24" s="194">
        <f t="shared" si="2"/>
        <v>-0.32658345833979929</v>
      </c>
      <c r="BS24" s="194">
        <f t="shared" si="3"/>
        <v>-0.41025537681010071</v>
      </c>
      <c r="BU24" s="195">
        <f t="shared" si="8"/>
        <v>-1.7630843558666214E-2</v>
      </c>
      <c r="BV24" s="195">
        <f t="shared" si="9"/>
        <v>2.2423226628739824E-3</v>
      </c>
      <c r="BW24" s="195">
        <f t="shared" si="11"/>
        <v>-2.1371356798762141E-2</v>
      </c>
      <c r="BX24" s="195">
        <f t="shared" si="10"/>
        <v>-2.7277873092479442E-2</v>
      </c>
    </row>
    <row r="25" spans="1:76" s="74" customFormat="1" x14ac:dyDescent="0.2">
      <c r="A25" s="56" t="s">
        <v>154</v>
      </c>
      <c r="B25" s="74" t="s">
        <v>43</v>
      </c>
      <c r="C25" s="62">
        <v>10.4270516280023</v>
      </c>
      <c r="D25" s="62">
        <v>11.107978366073599</v>
      </c>
      <c r="E25" s="62">
        <v>11.0335551241432</v>
      </c>
      <c r="F25" s="62">
        <v>10.599454922749601</v>
      </c>
      <c r="G25" s="62">
        <v>9.7859583332392095</v>
      </c>
      <c r="H25" s="62">
        <v>10.546540003836</v>
      </c>
      <c r="I25" s="62">
        <v>10.7229400567622</v>
      </c>
      <c r="J25" s="62">
        <v>10.4145751029214</v>
      </c>
      <c r="K25" s="62">
        <v>10.2627554486264</v>
      </c>
      <c r="L25" s="62">
        <v>10.463849840655699</v>
      </c>
      <c r="M25" s="62">
        <v>10.7037190908583</v>
      </c>
      <c r="N25" s="62">
        <v>10.877943354674001</v>
      </c>
      <c r="O25" s="62">
        <v>9.7081818338499204</v>
      </c>
      <c r="P25" s="62">
        <v>10.28605055251</v>
      </c>
      <c r="Q25" s="62">
        <v>10.2793303759775</v>
      </c>
      <c r="R25" s="62">
        <v>9.7633403335113798</v>
      </c>
      <c r="S25" s="62">
        <v>8.8067747848810303</v>
      </c>
      <c r="T25" s="62">
        <v>9.1324354961896699</v>
      </c>
      <c r="U25" s="62">
        <v>9.2847376577632605</v>
      </c>
      <c r="V25" s="62">
        <v>9.0990095846559207</v>
      </c>
      <c r="W25" s="62">
        <v>8.07464976864002</v>
      </c>
      <c r="X25" s="62">
        <v>8.6440479414030005</v>
      </c>
      <c r="Y25" s="62">
        <v>8.7504407764229306</v>
      </c>
      <c r="Z25" s="62">
        <v>8.2524055536987504</v>
      </c>
      <c r="AA25" s="62">
        <v>7.5794914738662298</v>
      </c>
      <c r="AB25" s="62">
        <v>8.1481679960723508</v>
      </c>
      <c r="AC25" s="62">
        <v>8.2625524570548396</v>
      </c>
      <c r="AD25" s="62">
        <v>7.9381764383876297</v>
      </c>
      <c r="AE25" s="62">
        <v>7.07431357825301</v>
      </c>
      <c r="AF25" s="62">
        <v>7.6040692846267897</v>
      </c>
      <c r="AG25" s="62">
        <v>7.7074003319605504</v>
      </c>
      <c r="AH25" s="62">
        <v>7.4631594897250499</v>
      </c>
      <c r="AI25" s="62">
        <v>6.3736900577082301</v>
      </c>
      <c r="AJ25" s="62">
        <v>6.8791309124512798</v>
      </c>
      <c r="AK25" s="62">
        <v>7.0524696749370896</v>
      </c>
      <c r="AL25" s="62">
        <v>6.8663217172339204</v>
      </c>
      <c r="AM25" s="62">
        <v>6.0384422809470202</v>
      </c>
      <c r="AN25" s="62">
        <v>6.5526689959398601</v>
      </c>
      <c r="AO25" s="62">
        <v>6.6531027250447501</v>
      </c>
      <c r="AP25" s="62">
        <v>6.3117104218820197</v>
      </c>
      <c r="AQ25" s="62">
        <v>5.7189648507395701</v>
      </c>
      <c r="AR25" s="62">
        <v>6.2895897003909997</v>
      </c>
      <c r="AS25" s="62">
        <v>6.4914599727219402</v>
      </c>
      <c r="AT25" s="62">
        <v>6.0781235987141198</v>
      </c>
      <c r="AU25" s="62">
        <v>5.3394112894776899</v>
      </c>
      <c r="AV25" s="62">
        <v>5.8868604494504098</v>
      </c>
      <c r="AW25" s="62">
        <v>6.0697803223453901</v>
      </c>
      <c r="AX25" s="86">
        <v>5.6752972882667301</v>
      </c>
      <c r="AY25" s="86">
        <v>5.3043788683858004</v>
      </c>
      <c r="AZ25" s="86">
        <v>5.2657912438718304</v>
      </c>
      <c r="BA25" s="86">
        <v>5.7680217971062504</v>
      </c>
      <c r="BB25" s="86">
        <v>5.3892346833355198</v>
      </c>
      <c r="BC25" s="86">
        <v>4.83489044500788</v>
      </c>
      <c r="BD25" s="86">
        <v>5.4660945585993499</v>
      </c>
      <c r="BE25" s="86">
        <v>5.69791700740699</v>
      </c>
      <c r="BF25" s="86">
        <v>5.1935415683281096</v>
      </c>
      <c r="BG25" s="86">
        <v>4.6165600394904702</v>
      </c>
      <c r="BH25" s="86">
        <v>4.7830832008350699</v>
      </c>
      <c r="BI25" s="86">
        <v>4.9393945262960903</v>
      </c>
      <c r="BJ25" s="86">
        <v>4.7829466670012399</v>
      </c>
      <c r="BK25" s="86">
        <v>4.5884976482343101</v>
      </c>
      <c r="BL25" s="202">
        <v>4.8189033834412802</v>
      </c>
      <c r="BM25" s="202">
        <v>4.84543486089024</v>
      </c>
      <c r="BN25" s="207">
        <v>4.6604400204877301</v>
      </c>
      <c r="BO25" s="242"/>
      <c r="BP25" s="194">
        <f t="shared" si="0"/>
        <v>-2.8062391256160168E-2</v>
      </c>
      <c r="BQ25" s="194">
        <f t="shared" si="1"/>
        <v>3.5820182606210338E-2</v>
      </c>
      <c r="BR25" s="194">
        <f t="shared" si="2"/>
        <v>-9.3959665405850323E-2</v>
      </c>
      <c r="BS25" s="194">
        <f t="shared" si="3"/>
        <v>-0.12250664651350984</v>
      </c>
      <c r="BU25" s="195">
        <f t="shared" si="8"/>
        <v>-6.1158124962663535E-3</v>
      </c>
      <c r="BV25" s="195">
        <f t="shared" si="9"/>
        <v>7.433264325094311E-3</v>
      </c>
      <c r="BW25" s="195">
        <f t="shared" si="11"/>
        <v>-1.9391379329901329E-2</v>
      </c>
      <c r="BX25" s="195">
        <f t="shared" si="10"/>
        <v>-2.6286497836032471E-2</v>
      </c>
    </row>
    <row r="26" spans="1:76" s="74" customFormat="1" x14ac:dyDescent="0.2">
      <c r="A26" s="56" t="s">
        <v>155</v>
      </c>
      <c r="B26" s="74" t="s">
        <v>12</v>
      </c>
      <c r="C26" s="62">
        <v>10.2775519259717</v>
      </c>
      <c r="D26" s="62">
        <v>10.237768270236799</v>
      </c>
      <c r="E26" s="62">
        <v>9.5872370412338608</v>
      </c>
      <c r="F26" s="62">
        <v>9.7002837841204705</v>
      </c>
      <c r="G26" s="62">
        <v>8.0423638586914006</v>
      </c>
      <c r="H26" s="62">
        <v>8.3246289032942702</v>
      </c>
      <c r="I26" s="62">
        <v>8.1656924867767309</v>
      </c>
      <c r="J26" s="62">
        <v>9.0804731863538795</v>
      </c>
      <c r="K26" s="62">
        <v>8.4018363045428099</v>
      </c>
      <c r="L26" s="62">
        <v>7.7973899232728803</v>
      </c>
      <c r="M26" s="62">
        <v>7.3598175520996598</v>
      </c>
      <c r="N26" s="62">
        <v>8.6413667156841605</v>
      </c>
      <c r="O26" s="62">
        <v>9.0406815216089793</v>
      </c>
      <c r="P26" s="62">
        <v>8.25910626444802</v>
      </c>
      <c r="Q26" s="62">
        <v>7.56608770025366</v>
      </c>
      <c r="R26" s="62">
        <v>8.0315278865569795</v>
      </c>
      <c r="S26" s="62">
        <v>6.8384700920207004</v>
      </c>
      <c r="T26" s="62">
        <v>6.2878400815713897</v>
      </c>
      <c r="U26" s="62">
        <v>5.9673884762879901</v>
      </c>
      <c r="V26" s="62">
        <v>7.0586836114259803</v>
      </c>
      <c r="W26" s="62">
        <v>6.8093342523151996</v>
      </c>
      <c r="X26" s="62">
        <v>6.2001027753918896</v>
      </c>
      <c r="Y26" s="62">
        <v>5.8165358480346603</v>
      </c>
      <c r="Z26" s="62">
        <v>6.2974264039728496</v>
      </c>
      <c r="AA26" s="62">
        <v>6.3773102964620696</v>
      </c>
      <c r="AB26" s="62">
        <v>5.9783259835209996</v>
      </c>
      <c r="AC26" s="62">
        <v>5.6850027775874903</v>
      </c>
      <c r="AD26" s="62">
        <v>6.0812297030841904</v>
      </c>
      <c r="AE26" s="62">
        <v>5.7516190467113502</v>
      </c>
      <c r="AF26" s="62">
        <v>5.38033725703899</v>
      </c>
      <c r="AG26" s="62">
        <v>4.9772064105785798</v>
      </c>
      <c r="AH26" s="62">
        <v>5.5007701536141296</v>
      </c>
      <c r="AI26" s="62">
        <v>5.2973788978363201</v>
      </c>
      <c r="AJ26" s="62">
        <v>4.9347906044912699</v>
      </c>
      <c r="AK26" s="62">
        <v>4.8151533251280201</v>
      </c>
      <c r="AL26" s="62">
        <v>5.7604978313106701</v>
      </c>
      <c r="AM26" s="62">
        <v>4.9550310292502298</v>
      </c>
      <c r="AN26" s="62">
        <v>4.6484140842504296</v>
      </c>
      <c r="AO26" s="62">
        <v>4.5330868279102798</v>
      </c>
      <c r="AP26" s="62">
        <v>4.8274484215956104</v>
      </c>
      <c r="AQ26" s="62">
        <v>4.8784137788046698</v>
      </c>
      <c r="AR26" s="62">
        <v>4.6400518523649597</v>
      </c>
      <c r="AS26" s="62">
        <v>4.5445183710580297</v>
      </c>
      <c r="AT26" s="62">
        <v>4.7739820119019702</v>
      </c>
      <c r="AU26" s="62">
        <v>4.77567216440272</v>
      </c>
      <c r="AV26" s="62">
        <v>4.4695660875240701</v>
      </c>
      <c r="AW26" s="62">
        <v>4.3662585303587198</v>
      </c>
      <c r="AX26" s="86">
        <v>4.6301714548056303</v>
      </c>
      <c r="AY26" s="86">
        <v>4.7806056937801698</v>
      </c>
      <c r="AZ26" s="86">
        <v>4.1549494510362903</v>
      </c>
      <c r="BA26" s="86">
        <v>4.2515740378036702</v>
      </c>
      <c r="BB26" s="86">
        <v>4.6017901083419099</v>
      </c>
      <c r="BC26" s="86">
        <v>4.5204413267120396</v>
      </c>
      <c r="BD26" s="86">
        <v>4.3876368166915398</v>
      </c>
      <c r="BE26" s="86">
        <v>4.2910920361392497</v>
      </c>
      <c r="BF26" s="86">
        <v>4.4261699722073899</v>
      </c>
      <c r="BG26" s="86">
        <v>4.3738078589973997</v>
      </c>
      <c r="BH26" s="86">
        <v>3.8581845979375098</v>
      </c>
      <c r="BI26" s="86">
        <v>3.8033419671451498</v>
      </c>
      <c r="BJ26" s="86">
        <v>4.13413961699053</v>
      </c>
      <c r="BK26" s="86">
        <v>4.2917534612142001</v>
      </c>
      <c r="BL26" s="202">
        <v>3.8507536654415002</v>
      </c>
      <c r="BM26" s="202">
        <v>3.7344627078002799</v>
      </c>
      <c r="BN26" s="207">
        <v>4.05037014983027</v>
      </c>
      <c r="BO26" s="242"/>
      <c r="BP26" s="194">
        <f t="shared" si="0"/>
        <v>-8.2054397783199562E-2</v>
      </c>
      <c r="BQ26" s="194">
        <f t="shared" si="1"/>
        <v>-7.430932496009568E-3</v>
      </c>
      <c r="BR26" s="194">
        <f t="shared" si="2"/>
        <v>-6.8879259344869936E-2</v>
      </c>
      <c r="BS26" s="194">
        <f t="shared" si="3"/>
        <v>-8.3769467160260014E-2</v>
      </c>
      <c r="BU26" s="195">
        <f t="shared" si="8"/>
        <v>-1.9119084664286651E-2</v>
      </c>
      <c r="BV26" s="195">
        <f t="shared" si="9"/>
        <v>-1.9297345770772874E-3</v>
      </c>
      <c r="BW26" s="195">
        <f t="shared" si="11"/>
        <v>-1.8444222029851801E-2</v>
      </c>
      <c r="BX26" s="195">
        <f t="shared" si="10"/>
        <v>-2.0681928826621034E-2</v>
      </c>
    </row>
    <row r="27" spans="1:76" s="74" customFormat="1" x14ac:dyDescent="0.2">
      <c r="A27" s="56" t="s">
        <v>156</v>
      </c>
      <c r="B27" s="74" t="s">
        <v>13</v>
      </c>
      <c r="C27" s="62">
        <v>21.688609466442099</v>
      </c>
      <c r="D27" s="62">
        <v>24.341202676687701</v>
      </c>
      <c r="E27" s="62">
        <v>24.468747992722601</v>
      </c>
      <c r="F27" s="62">
        <v>22.778734957622099</v>
      </c>
      <c r="G27" s="62">
        <v>21.771876191363098</v>
      </c>
      <c r="H27" s="62">
        <v>24.660159539231099</v>
      </c>
      <c r="I27" s="62">
        <v>25.2012114123253</v>
      </c>
      <c r="J27" s="62">
        <v>23.129168274253399</v>
      </c>
      <c r="K27" s="62">
        <v>19.888427652484602</v>
      </c>
      <c r="L27" s="62">
        <v>21.987582175493401</v>
      </c>
      <c r="M27" s="62">
        <v>22.742368737866599</v>
      </c>
      <c r="N27" s="62">
        <v>21.562236834712898</v>
      </c>
      <c r="O27" s="62">
        <v>21.2932411311679</v>
      </c>
      <c r="P27" s="62">
        <v>23.752223669789601</v>
      </c>
      <c r="Q27" s="62">
        <v>23.959537167979001</v>
      </c>
      <c r="R27" s="62">
        <v>22.2375750069037</v>
      </c>
      <c r="S27" s="62">
        <v>19.735446421685801</v>
      </c>
      <c r="T27" s="62">
        <v>21.020287373640599</v>
      </c>
      <c r="U27" s="62">
        <v>21.3271312599149</v>
      </c>
      <c r="V27" s="62">
        <v>20.332390758801601</v>
      </c>
      <c r="W27" s="62">
        <v>18.391762578415602</v>
      </c>
      <c r="X27" s="62">
        <v>20.339768468553999</v>
      </c>
      <c r="Y27" s="62">
        <v>20.6720324875836</v>
      </c>
      <c r="Z27" s="62">
        <v>19.2464943808694</v>
      </c>
      <c r="AA27" s="62">
        <v>16.967573378974201</v>
      </c>
      <c r="AB27" s="62">
        <v>18.929939181115699</v>
      </c>
      <c r="AC27" s="62">
        <v>19.146310827813998</v>
      </c>
      <c r="AD27" s="62">
        <v>18.276960163468502</v>
      </c>
      <c r="AE27" s="62">
        <v>16.849929898966099</v>
      </c>
      <c r="AF27" s="62">
        <v>18.420156170495499</v>
      </c>
      <c r="AG27" s="62">
        <v>18.6375433626934</v>
      </c>
      <c r="AH27" s="62">
        <v>17.963842659285699</v>
      </c>
      <c r="AI27" s="62">
        <v>15.5480180661723</v>
      </c>
      <c r="AJ27" s="62">
        <v>17.316876506282401</v>
      </c>
      <c r="AK27" s="62">
        <v>17.78029363309</v>
      </c>
      <c r="AL27" s="62">
        <v>16.999868050188098</v>
      </c>
      <c r="AM27" s="62">
        <v>15.3453276258766</v>
      </c>
      <c r="AN27" s="62">
        <v>17.1434523674654</v>
      </c>
      <c r="AO27" s="62">
        <v>17.3525344602152</v>
      </c>
      <c r="AP27" s="62">
        <v>16.319747087444402</v>
      </c>
      <c r="AQ27" s="62">
        <v>14.7399158141453</v>
      </c>
      <c r="AR27" s="62">
        <v>16.819208810473299</v>
      </c>
      <c r="AS27" s="62">
        <v>17.3130083246424</v>
      </c>
      <c r="AT27" s="62">
        <v>15.969669065312999</v>
      </c>
      <c r="AU27" s="62">
        <v>13.838550285840601</v>
      </c>
      <c r="AV27" s="62">
        <v>15.806576682123801</v>
      </c>
      <c r="AW27" s="62">
        <v>16.297719090229801</v>
      </c>
      <c r="AX27" s="86">
        <v>14.993107870447799</v>
      </c>
      <c r="AY27" s="86">
        <v>12.9320580032559</v>
      </c>
      <c r="AZ27" s="86">
        <v>13.227687956293099</v>
      </c>
      <c r="BA27" s="86">
        <v>14.5661050576314</v>
      </c>
      <c r="BB27" s="86">
        <v>13.365577960052301</v>
      </c>
      <c r="BC27" s="86">
        <v>10.915427982095199</v>
      </c>
      <c r="BD27" s="86">
        <v>12.8419591212088</v>
      </c>
      <c r="BE27" s="86">
        <v>13.451604540555</v>
      </c>
      <c r="BF27" s="86">
        <v>11.9687912089703</v>
      </c>
      <c r="BG27" s="86">
        <v>9.6378525813648697</v>
      </c>
      <c r="BH27" s="86">
        <v>10.404068296813801</v>
      </c>
      <c r="BI27" s="86">
        <v>10.8012015454027</v>
      </c>
      <c r="BJ27" s="86">
        <v>10.199744585149</v>
      </c>
      <c r="BK27" s="86">
        <v>9.5977891268079496</v>
      </c>
      <c r="BL27" s="202">
        <v>10.497788470914101</v>
      </c>
      <c r="BM27" s="202">
        <v>10.5887866611052</v>
      </c>
      <c r="BN27" s="207">
        <v>9.9205475190307695</v>
      </c>
      <c r="BO27" s="242"/>
      <c r="BP27" s="194">
        <f t="shared" si="0"/>
        <v>-4.0063454556920064E-2</v>
      </c>
      <c r="BQ27" s="194">
        <f t="shared" si="1"/>
        <v>9.3720174100299758E-2</v>
      </c>
      <c r="BR27" s="194">
        <f t="shared" si="2"/>
        <v>-0.2124148842975</v>
      </c>
      <c r="BS27" s="194">
        <f t="shared" si="3"/>
        <v>-0.27919706611823081</v>
      </c>
      <c r="BU27" s="195">
        <f t="shared" si="8"/>
        <v>-4.1742378403602665E-3</v>
      </c>
      <c r="BV27" s="195">
        <f t="shared" si="9"/>
        <v>8.9276112163973742E-3</v>
      </c>
      <c r="BW27" s="195">
        <f t="shared" si="11"/>
        <v>-2.0060361125013856E-2</v>
      </c>
      <c r="BX27" s="195">
        <f t="shared" si="10"/>
        <v>-2.8143312209597496E-2</v>
      </c>
    </row>
    <row r="28" spans="1:76" s="74" customFormat="1" x14ac:dyDescent="0.2">
      <c r="A28" s="56" t="s">
        <v>157</v>
      </c>
      <c r="B28" s="74" t="s">
        <v>44</v>
      </c>
      <c r="C28" s="62">
        <v>18.097187661793701</v>
      </c>
      <c r="D28" s="62">
        <v>20.05542460573</v>
      </c>
      <c r="E28" s="62">
        <v>19.967637082723598</v>
      </c>
      <c r="F28" s="62">
        <v>19.130506792961299</v>
      </c>
      <c r="G28" s="62">
        <v>18.737569003336301</v>
      </c>
      <c r="H28" s="62">
        <v>20.695104105068701</v>
      </c>
      <c r="I28" s="62">
        <v>21.0267688778852</v>
      </c>
      <c r="J28" s="62">
        <v>20.017685437011799</v>
      </c>
      <c r="K28" s="62">
        <v>22.1987375793917</v>
      </c>
      <c r="L28" s="62">
        <v>23.8863071148185</v>
      </c>
      <c r="M28" s="62">
        <v>24.560329790056102</v>
      </c>
      <c r="N28" s="62">
        <v>24.2663917061302</v>
      </c>
      <c r="O28" s="62">
        <v>20.1113267877382</v>
      </c>
      <c r="P28" s="62">
        <v>21.881205669410001</v>
      </c>
      <c r="Q28" s="62">
        <v>22.013372091148401</v>
      </c>
      <c r="R28" s="62">
        <v>21.138825072141699</v>
      </c>
      <c r="S28" s="62">
        <v>22.016444610715901</v>
      </c>
      <c r="T28" s="62">
        <v>22.911752542634201</v>
      </c>
      <c r="U28" s="62">
        <v>23.059429216304</v>
      </c>
      <c r="V28" s="62">
        <v>22.842952386540102</v>
      </c>
      <c r="W28" s="62">
        <v>20.4292718680482</v>
      </c>
      <c r="X28" s="62">
        <v>22.1585100694879</v>
      </c>
      <c r="Y28" s="62">
        <v>22.3048701562468</v>
      </c>
      <c r="Z28" s="62">
        <v>21.432310669625501</v>
      </c>
      <c r="AA28" s="62">
        <v>19.249709246995401</v>
      </c>
      <c r="AB28" s="62">
        <v>20.971426433588999</v>
      </c>
      <c r="AC28" s="62">
        <v>21.070606448586499</v>
      </c>
      <c r="AD28" s="62">
        <v>20.839278247045399</v>
      </c>
      <c r="AE28" s="62">
        <v>20.429445620595601</v>
      </c>
      <c r="AF28" s="62">
        <v>21.8303506381388</v>
      </c>
      <c r="AG28" s="62">
        <v>21.772166265333201</v>
      </c>
      <c r="AH28" s="62">
        <v>21.706943959453898</v>
      </c>
      <c r="AI28" s="62">
        <v>19.520346965690699</v>
      </c>
      <c r="AJ28" s="62">
        <v>21.459958158909199</v>
      </c>
      <c r="AK28" s="62">
        <v>21.9523603279479</v>
      </c>
      <c r="AL28" s="62">
        <v>21.6437512641774</v>
      </c>
      <c r="AM28" s="62">
        <v>20.343128896324899</v>
      </c>
      <c r="AN28" s="62">
        <v>22.393059580800202</v>
      </c>
      <c r="AO28" s="62">
        <v>22.5086171416336</v>
      </c>
      <c r="AP28" s="62">
        <v>21.645755333260901</v>
      </c>
      <c r="AQ28" s="62">
        <v>18.525182287984599</v>
      </c>
      <c r="AR28" s="62">
        <v>20.944141423818898</v>
      </c>
      <c r="AS28" s="62">
        <v>21.2957938472357</v>
      </c>
      <c r="AT28" s="62">
        <v>20.0522996605796</v>
      </c>
      <c r="AU28" s="62">
        <v>18.0725399899788</v>
      </c>
      <c r="AV28" s="62">
        <v>20.484765573339502</v>
      </c>
      <c r="AW28" s="62">
        <v>20.881180309915798</v>
      </c>
      <c r="AX28" s="86">
        <v>19.571375620434299</v>
      </c>
      <c r="AY28" s="86">
        <v>18.182501718200701</v>
      </c>
      <c r="AZ28" s="86">
        <v>18.457453211134599</v>
      </c>
      <c r="BA28" s="86">
        <v>20.120455760557999</v>
      </c>
      <c r="BB28" s="86">
        <v>18.9526574008141</v>
      </c>
      <c r="BC28" s="86">
        <v>22.686555863458398</v>
      </c>
      <c r="BD28" s="86">
        <v>26.606658535590501</v>
      </c>
      <c r="BE28" s="86">
        <v>27.578576498565699</v>
      </c>
      <c r="BF28" s="86">
        <v>24.826337345667099</v>
      </c>
      <c r="BG28" s="86">
        <v>22.487893395676402</v>
      </c>
      <c r="BH28" s="86">
        <v>24.1717267140274</v>
      </c>
      <c r="BI28" s="86">
        <v>25.046667602349402</v>
      </c>
      <c r="BJ28" s="86">
        <v>23.771559864381899</v>
      </c>
      <c r="BK28" s="86">
        <v>22.3157565260769</v>
      </c>
      <c r="BL28" s="202">
        <v>24.352584722002199</v>
      </c>
      <c r="BM28" s="202">
        <v>24.540623704820899</v>
      </c>
      <c r="BN28" s="207">
        <v>23.1136351904543</v>
      </c>
      <c r="BO28" s="242"/>
      <c r="BP28" s="194">
        <f t="shared" si="0"/>
        <v>-0.17213686959950181</v>
      </c>
      <c r="BQ28" s="194">
        <f t="shared" si="1"/>
        <v>0.18085800797479834</v>
      </c>
      <c r="BR28" s="194">
        <f t="shared" si="2"/>
        <v>-0.50604389752850309</v>
      </c>
      <c r="BS28" s="194">
        <f t="shared" si="3"/>
        <v>-0.65792467392759946</v>
      </c>
      <c r="BU28" s="195">
        <f t="shared" si="8"/>
        <v>-7.713691866029845E-3</v>
      </c>
      <c r="BV28" s="195">
        <f t="shared" si="9"/>
        <v>7.4266452633011812E-3</v>
      </c>
      <c r="BW28" s="195">
        <f t="shared" si="11"/>
        <v>-2.0620661626831144E-2</v>
      </c>
      <c r="BX28" s="195">
        <f t="shared" si="10"/>
        <v>-2.8464785764175934E-2</v>
      </c>
    </row>
    <row r="29" spans="1:76" s="74" customFormat="1" x14ac:dyDescent="0.2">
      <c r="A29" s="56" t="s">
        <v>158</v>
      </c>
      <c r="B29" s="74" t="s">
        <v>14</v>
      </c>
      <c r="C29" s="62">
        <v>74.854653533590493</v>
      </c>
      <c r="D29" s="62">
        <v>68.279033708578893</v>
      </c>
      <c r="E29" s="62">
        <v>64.364450601476605</v>
      </c>
      <c r="F29" s="62">
        <v>69.989077591560203</v>
      </c>
      <c r="G29" s="62">
        <v>70.466934848367103</v>
      </c>
      <c r="H29" s="62">
        <v>62.384626217157503</v>
      </c>
      <c r="I29" s="62">
        <v>61.3997176373868</v>
      </c>
      <c r="J29" s="62">
        <v>76.082086686030607</v>
      </c>
      <c r="K29" s="62">
        <v>86.452199978178101</v>
      </c>
      <c r="L29" s="62">
        <v>68.639172688576394</v>
      </c>
      <c r="M29" s="62">
        <v>66.363333633054197</v>
      </c>
      <c r="N29" s="62">
        <v>86.6311343360357</v>
      </c>
      <c r="O29" s="62">
        <v>70.792031055788001</v>
      </c>
      <c r="P29" s="62">
        <v>61.901390746227698</v>
      </c>
      <c r="Q29" s="62">
        <v>58.7781696688671</v>
      </c>
      <c r="R29" s="62">
        <v>62.857997243690903</v>
      </c>
      <c r="S29" s="62">
        <v>58.8215138943483</v>
      </c>
      <c r="T29" s="62">
        <v>52.951945755063797</v>
      </c>
      <c r="U29" s="62">
        <v>52.064807549343897</v>
      </c>
      <c r="V29" s="62">
        <v>61.129910974920101</v>
      </c>
      <c r="W29" s="62">
        <v>55.591921542136298</v>
      </c>
      <c r="X29" s="62">
        <v>49.582848998975699</v>
      </c>
      <c r="Y29" s="62">
        <v>47.366028516918703</v>
      </c>
      <c r="Z29" s="62">
        <v>50.842903461618803</v>
      </c>
      <c r="AA29" s="62">
        <v>57.017790586732602</v>
      </c>
      <c r="AB29" s="62">
        <v>51.191505484730499</v>
      </c>
      <c r="AC29" s="62">
        <v>50.243185260152202</v>
      </c>
      <c r="AD29" s="62">
        <v>53.053271457576301</v>
      </c>
      <c r="AE29" s="62">
        <v>53.309064434810502</v>
      </c>
      <c r="AF29" s="62">
        <v>50.241836614608602</v>
      </c>
      <c r="AG29" s="62">
        <v>48.220114289410098</v>
      </c>
      <c r="AH29" s="62">
        <v>51.9784496884498</v>
      </c>
      <c r="AI29" s="62">
        <v>51.463186104560997</v>
      </c>
      <c r="AJ29" s="62">
        <v>47.373336051756901</v>
      </c>
      <c r="AK29" s="62">
        <v>46.864330409942298</v>
      </c>
      <c r="AL29" s="62">
        <v>54.397838893158799</v>
      </c>
      <c r="AM29" s="62">
        <v>49.021939678578299</v>
      </c>
      <c r="AN29" s="62">
        <v>45.582542142660202</v>
      </c>
      <c r="AO29" s="62">
        <v>45.1999589010317</v>
      </c>
      <c r="AP29" s="62">
        <v>47.710130632653502</v>
      </c>
      <c r="AQ29" s="62">
        <v>47.490623686013897</v>
      </c>
      <c r="AR29" s="62">
        <v>44.461561016950803</v>
      </c>
      <c r="AS29" s="62">
        <v>44.416815529108803</v>
      </c>
      <c r="AT29" s="62">
        <v>46.526956284010303</v>
      </c>
      <c r="AU29" s="62">
        <v>47.016320959769203</v>
      </c>
      <c r="AV29" s="62">
        <v>44.384020105942703</v>
      </c>
      <c r="AW29" s="62">
        <v>44.174339905434003</v>
      </c>
      <c r="AX29" s="86">
        <v>46.084877338471699</v>
      </c>
      <c r="AY29" s="86">
        <v>45.305855744700999</v>
      </c>
      <c r="AZ29" s="86">
        <v>39.360220296559099</v>
      </c>
      <c r="BA29" s="86">
        <v>40.861540863051999</v>
      </c>
      <c r="BB29" s="86">
        <v>43.626004685378</v>
      </c>
      <c r="BC29" s="86">
        <v>42.707836098187101</v>
      </c>
      <c r="BD29" s="86">
        <v>41.018344113267801</v>
      </c>
      <c r="BE29" s="86">
        <v>40.709953514407303</v>
      </c>
      <c r="BF29" s="86">
        <v>41.9795776759929</v>
      </c>
      <c r="BG29" s="86">
        <v>41.190639050691303</v>
      </c>
      <c r="BH29" s="86">
        <v>36.068623731458203</v>
      </c>
      <c r="BI29" s="86">
        <v>35.860310692924003</v>
      </c>
      <c r="BJ29" s="86">
        <v>39.039115315272703</v>
      </c>
      <c r="BK29" s="86">
        <v>40.536375513680298</v>
      </c>
      <c r="BL29" s="202">
        <v>36.032601264439499</v>
      </c>
      <c r="BM29" s="202">
        <v>35.261023523500498</v>
      </c>
      <c r="BN29" s="207">
        <v>38.301495678385997</v>
      </c>
      <c r="BO29" s="242"/>
      <c r="BP29" s="194">
        <f t="shared" si="0"/>
        <v>-0.65426353701100481</v>
      </c>
      <c r="BQ29" s="194">
        <f t="shared" si="1"/>
        <v>-3.6022467018703708E-2</v>
      </c>
      <c r="BR29" s="194">
        <f t="shared" si="2"/>
        <v>-0.59928716942350491</v>
      </c>
      <c r="BS29" s="194">
        <f t="shared" si="3"/>
        <v>-0.73761963688670562</v>
      </c>
      <c r="BU29" s="195">
        <f t="shared" si="8"/>
        <v>-1.6140158776410649E-2</v>
      </c>
      <c r="BV29" s="195">
        <f t="shared" si="9"/>
        <v>-9.9971874787331007E-4</v>
      </c>
      <c r="BW29" s="195">
        <f t="shared" si="11"/>
        <v>-1.6995739474893478E-2</v>
      </c>
      <c r="BX29" s="195">
        <f t="shared" si="10"/>
        <v>-1.9258246285743703E-2</v>
      </c>
    </row>
    <row r="30" spans="1:76" s="74" customFormat="1" x14ac:dyDescent="0.2">
      <c r="A30" s="56" t="s">
        <v>159</v>
      </c>
      <c r="B30" s="74" t="s">
        <v>45</v>
      </c>
      <c r="C30" s="62">
        <v>110.454478703672</v>
      </c>
      <c r="D30" s="62">
        <v>120.003042264155</v>
      </c>
      <c r="E30" s="62">
        <v>118.185419126531</v>
      </c>
      <c r="F30" s="62">
        <v>113.260088973881</v>
      </c>
      <c r="G30" s="62">
        <v>104.115602693497</v>
      </c>
      <c r="H30" s="62">
        <v>115.11157779319799</v>
      </c>
      <c r="I30" s="62">
        <v>116.50809484115</v>
      </c>
      <c r="J30" s="62">
        <v>112.262034496819</v>
      </c>
      <c r="K30" s="62">
        <v>105.19627834228299</v>
      </c>
      <c r="L30" s="62">
        <v>111.185186296388</v>
      </c>
      <c r="M30" s="62">
        <v>112.66936228974799</v>
      </c>
      <c r="N30" s="62">
        <v>113.168554929366</v>
      </c>
      <c r="O30" s="62">
        <v>107.679145084032</v>
      </c>
      <c r="P30" s="62">
        <v>114.652704103177</v>
      </c>
      <c r="Q30" s="62">
        <v>113.563322547366</v>
      </c>
      <c r="R30" s="62">
        <v>109.162220821517</v>
      </c>
      <c r="S30" s="62">
        <v>99.777348189355493</v>
      </c>
      <c r="T30" s="62">
        <v>103.187220910284</v>
      </c>
      <c r="U30" s="62">
        <v>103.429592965292</v>
      </c>
      <c r="V30" s="62">
        <v>103.04979744773399</v>
      </c>
      <c r="W30" s="62">
        <v>95.640102860447101</v>
      </c>
      <c r="X30" s="62">
        <v>101.82677291997</v>
      </c>
      <c r="Y30" s="62">
        <v>101.953555230093</v>
      </c>
      <c r="Z30" s="62">
        <v>98.049370767139493</v>
      </c>
      <c r="AA30" s="62">
        <v>90.716456847199794</v>
      </c>
      <c r="AB30" s="62">
        <v>97.657472854955302</v>
      </c>
      <c r="AC30" s="62">
        <v>97.622404516895898</v>
      </c>
      <c r="AD30" s="62">
        <v>95.854649562818807</v>
      </c>
      <c r="AE30" s="62">
        <v>90.402514227320495</v>
      </c>
      <c r="AF30" s="62">
        <v>95.761086182304297</v>
      </c>
      <c r="AG30" s="62">
        <v>95.171210627980102</v>
      </c>
      <c r="AH30" s="62">
        <v>94.645062795307297</v>
      </c>
      <c r="AI30" s="62">
        <v>82.636979600680604</v>
      </c>
      <c r="AJ30" s="62">
        <v>89.230052260472206</v>
      </c>
      <c r="AK30" s="62">
        <v>90.862861670643198</v>
      </c>
      <c r="AL30" s="62">
        <v>90.753417307810196</v>
      </c>
      <c r="AM30" s="62">
        <v>80.599478079198505</v>
      </c>
      <c r="AN30" s="62">
        <v>87.261265106987807</v>
      </c>
      <c r="AO30" s="62">
        <v>87.613209518126297</v>
      </c>
      <c r="AP30" s="62">
        <v>84.619716951420202</v>
      </c>
      <c r="AQ30" s="62">
        <v>76.950491682689901</v>
      </c>
      <c r="AR30" s="62">
        <v>85.140587655188597</v>
      </c>
      <c r="AS30" s="62">
        <v>86.580469367060701</v>
      </c>
      <c r="AT30" s="62">
        <v>82.032083851745497</v>
      </c>
      <c r="AU30" s="62">
        <v>77.011531688124194</v>
      </c>
      <c r="AV30" s="62">
        <v>85.142758628564394</v>
      </c>
      <c r="AW30" s="62">
        <v>86.609333310681293</v>
      </c>
      <c r="AX30" s="86">
        <v>82.036455743159806</v>
      </c>
      <c r="AY30" s="86">
        <v>75.0031007144066</v>
      </c>
      <c r="AZ30" s="86">
        <v>74.386710590044501</v>
      </c>
      <c r="BA30" s="86">
        <v>80.338601973416203</v>
      </c>
      <c r="BB30" s="86">
        <v>77.270651729228405</v>
      </c>
      <c r="BC30" s="86">
        <v>59.192474807971898</v>
      </c>
      <c r="BD30" s="86">
        <v>66.844673657260202</v>
      </c>
      <c r="BE30" s="86">
        <v>68.308541811815402</v>
      </c>
      <c r="BF30" s="86">
        <v>63.287650873435602</v>
      </c>
      <c r="BG30" s="86">
        <v>55.117858378840197</v>
      </c>
      <c r="BH30" s="86">
        <v>56.3966638813556</v>
      </c>
      <c r="BI30" s="86">
        <v>57.6699985846858</v>
      </c>
      <c r="BJ30" s="86">
        <v>56.681473402451097</v>
      </c>
      <c r="BK30" s="86">
        <v>54.3070748072616</v>
      </c>
      <c r="BL30" s="202">
        <v>56.596409688135502</v>
      </c>
      <c r="BM30" s="202">
        <v>56.482498516605297</v>
      </c>
      <c r="BN30" s="207">
        <v>55.176578882632903</v>
      </c>
      <c r="BO30" s="242"/>
      <c r="BP30" s="194">
        <f t="shared" si="0"/>
        <v>-0.81078357157859671</v>
      </c>
      <c r="BQ30" s="194">
        <f t="shared" si="1"/>
        <v>0.19974580677990161</v>
      </c>
      <c r="BR30" s="194">
        <f t="shared" si="2"/>
        <v>-1.187500068080503</v>
      </c>
      <c r="BS30" s="194">
        <f t="shared" si="3"/>
        <v>-1.504894519818194</v>
      </c>
      <c r="BU30" s="195">
        <f t="shared" si="8"/>
        <v>-1.4929612291881054E-2</v>
      </c>
      <c r="BV30" s="195">
        <f t="shared" si="9"/>
        <v>3.5293017327524046E-3</v>
      </c>
      <c r="BW30" s="195">
        <f t="shared" si="11"/>
        <v>-2.1024212796312291E-2</v>
      </c>
      <c r="BX30" s="195">
        <f t="shared" si="10"/>
        <v>-2.727415418450068E-2</v>
      </c>
    </row>
    <row r="31" spans="1:76" s="74" customFormat="1" x14ac:dyDescent="0.2">
      <c r="A31" s="56" t="s">
        <v>160</v>
      </c>
      <c r="B31" s="74" t="s">
        <v>15</v>
      </c>
      <c r="C31" s="62">
        <v>21.264661730172701</v>
      </c>
      <c r="D31" s="62">
        <v>23.717587779375499</v>
      </c>
      <c r="E31" s="62">
        <v>23.844977200166898</v>
      </c>
      <c r="F31" s="62">
        <v>22.333600804322899</v>
      </c>
      <c r="G31" s="62">
        <v>21.067619271057101</v>
      </c>
      <c r="H31" s="62">
        <v>23.676493853999201</v>
      </c>
      <c r="I31" s="62">
        <v>24.2006915895956</v>
      </c>
      <c r="J31" s="62">
        <v>22.337893690902099</v>
      </c>
      <c r="K31" s="62">
        <v>20.5345636378369</v>
      </c>
      <c r="L31" s="62">
        <v>22.4044738263432</v>
      </c>
      <c r="M31" s="62">
        <v>23.211921561069602</v>
      </c>
      <c r="N31" s="62">
        <v>22.178916797646998</v>
      </c>
      <c r="O31" s="62">
        <v>20.878286808933101</v>
      </c>
      <c r="P31" s="62">
        <v>23.2506634896767</v>
      </c>
      <c r="Q31" s="62">
        <v>23.493834112356399</v>
      </c>
      <c r="R31" s="62">
        <v>21.708197879130399</v>
      </c>
      <c r="S31" s="62">
        <v>19.656223752956301</v>
      </c>
      <c r="T31" s="62">
        <v>21.020632743743398</v>
      </c>
      <c r="U31" s="62">
        <v>21.430597942517899</v>
      </c>
      <c r="V31" s="62">
        <v>20.2298649284436</v>
      </c>
      <c r="W31" s="62">
        <v>18.2338200799296</v>
      </c>
      <c r="X31" s="62">
        <v>20.267532525593602</v>
      </c>
      <c r="Y31" s="62">
        <v>20.7013542928226</v>
      </c>
      <c r="Z31" s="62">
        <v>19.031886696981999</v>
      </c>
      <c r="AA31" s="62">
        <v>17.525192127458801</v>
      </c>
      <c r="AB31" s="62">
        <v>19.629289326434598</v>
      </c>
      <c r="AC31" s="62">
        <v>19.962019875819301</v>
      </c>
      <c r="AD31" s="62">
        <v>18.780065027830201</v>
      </c>
      <c r="AE31" s="62">
        <v>17.667745444593599</v>
      </c>
      <c r="AF31" s="62">
        <v>19.478551746091298</v>
      </c>
      <c r="AG31" s="62">
        <v>19.86754404601</v>
      </c>
      <c r="AH31" s="62">
        <v>18.881975609843</v>
      </c>
      <c r="AI31" s="62">
        <v>16.451312616761602</v>
      </c>
      <c r="AJ31" s="62">
        <v>18.3513387184978</v>
      </c>
      <c r="AK31" s="62">
        <v>18.8804384599622</v>
      </c>
      <c r="AL31" s="62">
        <v>17.843822351123599</v>
      </c>
      <c r="AM31" s="62">
        <v>15.9578770468221</v>
      </c>
      <c r="AN31" s="62">
        <v>17.8696417619811</v>
      </c>
      <c r="AO31" s="62">
        <v>18.151783697501699</v>
      </c>
      <c r="AP31" s="62">
        <v>16.9457354954544</v>
      </c>
      <c r="AQ31" s="62">
        <v>15.3375281728923</v>
      </c>
      <c r="AR31" s="62">
        <v>17.467767647650199</v>
      </c>
      <c r="AS31" s="62">
        <v>18.027558264695099</v>
      </c>
      <c r="AT31" s="62">
        <v>16.601157067186499</v>
      </c>
      <c r="AU31" s="62">
        <v>14.7263053038295</v>
      </c>
      <c r="AV31" s="62">
        <v>16.780971691770102</v>
      </c>
      <c r="AW31" s="62">
        <v>17.299809354767</v>
      </c>
      <c r="AX31" s="86">
        <v>15.9444309076981</v>
      </c>
      <c r="AY31" s="86">
        <v>14.265135526020901</v>
      </c>
      <c r="AZ31" s="86">
        <v>14.524602280791999</v>
      </c>
      <c r="BA31" s="86">
        <v>15.9288214769799</v>
      </c>
      <c r="BB31" s="86">
        <v>14.789788150938801</v>
      </c>
      <c r="BC31" s="86">
        <v>12.8705923949745</v>
      </c>
      <c r="BD31" s="86">
        <v>15.0290724180556</v>
      </c>
      <c r="BE31" s="86">
        <v>15.558090572327901</v>
      </c>
      <c r="BF31" s="86">
        <v>14.052740948630399</v>
      </c>
      <c r="BG31" s="86">
        <v>11.8297140185487</v>
      </c>
      <c r="BH31" s="86">
        <v>12.5427017219577</v>
      </c>
      <c r="BI31" s="86">
        <v>12.944125693872399</v>
      </c>
      <c r="BJ31" s="86">
        <v>12.425194531747101</v>
      </c>
      <c r="BK31" s="86">
        <v>11.685847881907399</v>
      </c>
      <c r="BL31" s="202">
        <v>12.6097745685377</v>
      </c>
      <c r="BM31" s="202">
        <v>12.675069530956399</v>
      </c>
      <c r="BN31" s="207">
        <v>12.0803324233196</v>
      </c>
      <c r="BO31" s="242"/>
      <c r="BP31" s="194">
        <f t="shared" si="0"/>
        <v>-0.1438661366413001</v>
      </c>
      <c r="BQ31" s="194">
        <f t="shared" si="1"/>
        <v>6.7072846580000345E-2</v>
      </c>
      <c r="BR31" s="194">
        <f t="shared" si="2"/>
        <v>-0.26905616291599976</v>
      </c>
      <c r="BS31" s="194">
        <f t="shared" si="3"/>
        <v>-0.34486210842750076</v>
      </c>
      <c r="BU31" s="195">
        <f t="shared" si="8"/>
        <v>-1.2311142340303838E-2</v>
      </c>
      <c r="BV31" s="195">
        <f t="shared" si="9"/>
        <v>5.3191154382213899E-3</v>
      </c>
      <c r="BW31" s="195">
        <f t="shared" si="11"/>
        <v>-2.122719423817615E-2</v>
      </c>
      <c r="BX31" s="195">
        <f t="shared" si="10"/>
        <v>-2.8547402202425055E-2</v>
      </c>
    </row>
    <row r="32" spans="1:76" s="74" customFormat="1" x14ac:dyDescent="0.2">
      <c r="A32" s="56" t="s">
        <v>161</v>
      </c>
      <c r="B32" s="74" t="s">
        <v>46</v>
      </c>
      <c r="C32" s="62">
        <v>104.148076554344</v>
      </c>
      <c r="D32" s="62">
        <v>115.06516203508301</v>
      </c>
      <c r="E32" s="62">
        <v>112.978247241402</v>
      </c>
      <c r="F32" s="62">
        <v>110.53261986779501</v>
      </c>
      <c r="G32" s="62">
        <v>107.15890330042301</v>
      </c>
      <c r="H32" s="62">
        <v>117.721349368679</v>
      </c>
      <c r="I32" s="62">
        <v>118.77504802180199</v>
      </c>
      <c r="J32" s="62">
        <v>115.71268429845399</v>
      </c>
      <c r="K32" s="62">
        <v>119.180037747463</v>
      </c>
      <c r="L32" s="62">
        <v>128.232011734119</v>
      </c>
      <c r="M32" s="62">
        <v>130.60326929831299</v>
      </c>
      <c r="N32" s="62">
        <v>132.02507311364499</v>
      </c>
      <c r="O32" s="62">
        <v>125.08858400713299</v>
      </c>
      <c r="P32" s="62">
        <v>135.72798073620999</v>
      </c>
      <c r="Q32" s="62">
        <v>136.042956915529</v>
      </c>
      <c r="R32" s="62">
        <v>132.27684476888501</v>
      </c>
      <c r="S32" s="62">
        <v>121.48795598978801</v>
      </c>
      <c r="T32" s="62">
        <v>126.277573413821</v>
      </c>
      <c r="U32" s="62">
        <v>126.665213657401</v>
      </c>
      <c r="V32" s="62">
        <v>126.164645364984</v>
      </c>
      <c r="W32" s="62">
        <v>126.519594811357</v>
      </c>
      <c r="X32" s="62">
        <v>137.15056744730501</v>
      </c>
      <c r="Y32" s="62">
        <v>137.69857822578501</v>
      </c>
      <c r="Z32" s="62">
        <v>132.983673050541</v>
      </c>
      <c r="AA32" s="62">
        <v>110.136989934996</v>
      </c>
      <c r="AB32" s="62">
        <v>120.49756787808199</v>
      </c>
      <c r="AC32" s="62">
        <v>120.831461742513</v>
      </c>
      <c r="AD32" s="62">
        <v>119.540967784755</v>
      </c>
      <c r="AE32" s="62">
        <v>115.413919655943</v>
      </c>
      <c r="AF32" s="62">
        <v>123.445367782924</v>
      </c>
      <c r="AG32" s="62">
        <v>122.959124923338</v>
      </c>
      <c r="AH32" s="62">
        <v>122.568973260626</v>
      </c>
      <c r="AI32" s="62">
        <v>108.925343680943</v>
      </c>
      <c r="AJ32" s="62">
        <v>119.89846544964399</v>
      </c>
      <c r="AK32" s="62">
        <v>122.49093212319001</v>
      </c>
      <c r="AL32" s="62">
        <v>120.780766514891</v>
      </c>
      <c r="AM32" s="62">
        <v>109.072085715415</v>
      </c>
      <c r="AN32" s="62">
        <v>119.72358714326</v>
      </c>
      <c r="AO32" s="62">
        <v>119.97153679337799</v>
      </c>
      <c r="AP32" s="62">
        <v>116.053631162637</v>
      </c>
      <c r="AQ32" s="62">
        <v>110.06222854252</v>
      </c>
      <c r="AR32" s="62">
        <v>124.44752601655</v>
      </c>
      <c r="AS32" s="62">
        <v>126.075051542187</v>
      </c>
      <c r="AT32" s="62">
        <v>119.161298372139</v>
      </c>
      <c r="AU32" s="62">
        <v>112.714838252505</v>
      </c>
      <c r="AV32" s="62">
        <v>127.45411341485099</v>
      </c>
      <c r="AW32" s="62">
        <v>129.10008024553201</v>
      </c>
      <c r="AX32" s="86">
        <v>122.030242616001</v>
      </c>
      <c r="AY32" s="86">
        <v>111.89460348015599</v>
      </c>
      <c r="AZ32" s="86">
        <v>112.644360257765</v>
      </c>
      <c r="BA32" s="86">
        <v>120.87525797639201</v>
      </c>
      <c r="BB32" s="86">
        <v>118.21524228926999</v>
      </c>
      <c r="BC32" s="86">
        <v>107.81369002354501</v>
      </c>
      <c r="BD32" s="86">
        <v>124.817710587181</v>
      </c>
      <c r="BE32" s="86">
        <v>125.68647945520399</v>
      </c>
      <c r="BF32" s="86">
        <v>116.911996292387</v>
      </c>
      <c r="BG32" s="86">
        <v>107.207451512117</v>
      </c>
      <c r="BH32" s="86">
        <v>110.663583831113</v>
      </c>
      <c r="BI32" s="86">
        <v>112.730651800852</v>
      </c>
      <c r="BJ32" s="86">
        <v>111.28708219667899</v>
      </c>
      <c r="BK32" s="86">
        <v>104.291201033335</v>
      </c>
      <c r="BL32" s="202">
        <v>110.4727255255</v>
      </c>
      <c r="BM32" s="202">
        <v>110.127251582002</v>
      </c>
      <c r="BN32" s="207">
        <v>108.094716571883</v>
      </c>
      <c r="BO32" s="242"/>
      <c r="BP32" s="194">
        <f t="shared" si="0"/>
        <v>-2.9162504787820041</v>
      </c>
      <c r="BQ32" s="194">
        <f t="shared" si="1"/>
        <v>-0.19085830561300554</v>
      </c>
      <c r="BR32" s="194">
        <f t="shared" si="2"/>
        <v>-2.6034002188499983</v>
      </c>
      <c r="BS32" s="194">
        <f t="shared" si="3"/>
        <v>-3.1923656247959968</v>
      </c>
      <c r="BU32" s="195">
        <f t="shared" si="8"/>
        <v>-2.7962574501849601E-2</v>
      </c>
      <c r="BV32" s="195">
        <f t="shared" si="9"/>
        <v>-1.727650917501356E-3</v>
      </c>
      <c r="BW32" s="195">
        <f t="shared" si="11"/>
        <v>-2.3639927279139231E-2</v>
      </c>
      <c r="BX32" s="195">
        <f t="shared" si="10"/>
        <v>-2.9533040337573514E-2</v>
      </c>
    </row>
    <row r="33" spans="1:76" s="74" customFormat="1" x14ac:dyDescent="0.2">
      <c r="A33" s="56" t="s">
        <v>162</v>
      </c>
      <c r="B33" s="74" t="s">
        <v>16</v>
      </c>
      <c r="C33" s="62">
        <v>17.026587269726601</v>
      </c>
      <c r="D33" s="62">
        <v>18.313433354858901</v>
      </c>
      <c r="E33" s="62">
        <v>18.045058277575801</v>
      </c>
      <c r="F33" s="62">
        <v>17.3898474834645</v>
      </c>
      <c r="G33" s="62">
        <v>16.8468151914375</v>
      </c>
      <c r="H33" s="62">
        <v>18.479891369078299</v>
      </c>
      <c r="I33" s="62">
        <v>18.720746253813701</v>
      </c>
      <c r="J33" s="62">
        <v>18.102816402634499</v>
      </c>
      <c r="K33" s="62">
        <v>17.813001419759701</v>
      </c>
      <c r="L33" s="62">
        <v>18.595529434134601</v>
      </c>
      <c r="M33" s="62">
        <v>18.910916364039501</v>
      </c>
      <c r="N33" s="62">
        <v>19.070063164634501</v>
      </c>
      <c r="O33" s="62">
        <v>17.283475571472501</v>
      </c>
      <c r="P33" s="62">
        <v>18.6325542208996</v>
      </c>
      <c r="Q33" s="62">
        <v>18.616104510968</v>
      </c>
      <c r="R33" s="62">
        <v>17.618166776016501</v>
      </c>
      <c r="S33" s="62">
        <v>16.514730602472699</v>
      </c>
      <c r="T33" s="62">
        <v>17.339660218275299</v>
      </c>
      <c r="U33" s="62">
        <v>17.551620759687498</v>
      </c>
      <c r="V33" s="62">
        <v>17.0301180893746</v>
      </c>
      <c r="W33" s="62">
        <v>16.115347984888</v>
      </c>
      <c r="X33" s="62">
        <v>17.5121678299972</v>
      </c>
      <c r="Y33" s="62">
        <v>17.728494253541001</v>
      </c>
      <c r="Z33" s="62">
        <v>16.628355305974701</v>
      </c>
      <c r="AA33" s="62">
        <v>15.6458715462727</v>
      </c>
      <c r="AB33" s="62">
        <v>17.132904578234001</v>
      </c>
      <c r="AC33" s="62">
        <v>17.2849083268706</v>
      </c>
      <c r="AD33" s="62">
        <v>16.5521209059544</v>
      </c>
      <c r="AE33" s="62">
        <v>15.9148678727739</v>
      </c>
      <c r="AF33" s="62">
        <v>17.219172030930601</v>
      </c>
      <c r="AG33" s="62">
        <v>17.381337087209999</v>
      </c>
      <c r="AH33" s="62">
        <v>16.807505337441398</v>
      </c>
      <c r="AI33" s="62">
        <v>14.7454075947145</v>
      </c>
      <c r="AJ33" s="62">
        <v>16.160072919804701</v>
      </c>
      <c r="AK33" s="62">
        <v>16.5510230144519</v>
      </c>
      <c r="AL33" s="62">
        <v>16.004960175807401</v>
      </c>
      <c r="AM33" s="62">
        <v>14.378713634624599</v>
      </c>
      <c r="AN33" s="62">
        <v>15.8534074022638</v>
      </c>
      <c r="AO33" s="62">
        <v>16.0574033220967</v>
      </c>
      <c r="AP33" s="62">
        <v>15.1436540196538</v>
      </c>
      <c r="AQ33" s="62">
        <v>14.1004249576573</v>
      </c>
      <c r="AR33" s="62">
        <v>15.8017466862081</v>
      </c>
      <c r="AS33" s="62">
        <v>16.255637180715599</v>
      </c>
      <c r="AT33" s="62">
        <v>15.1148531526709</v>
      </c>
      <c r="AU33" s="62">
        <v>14.0120251802586</v>
      </c>
      <c r="AV33" s="62">
        <v>15.689864633782699</v>
      </c>
      <c r="AW33" s="62">
        <v>16.1229034076229</v>
      </c>
      <c r="AX33" s="86">
        <v>15.010957128253199</v>
      </c>
      <c r="AY33" s="86">
        <v>13.7522684322647</v>
      </c>
      <c r="AZ33" s="86">
        <v>13.8209628139742</v>
      </c>
      <c r="BA33" s="86">
        <v>15.116714363562499</v>
      </c>
      <c r="BB33" s="86">
        <v>14.1163992327195</v>
      </c>
      <c r="BC33" s="86">
        <v>12.6687124694588</v>
      </c>
      <c r="BD33" s="86">
        <v>14.5707910812972</v>
      </c>
      <c r="BE33" s="86">
        <v>15.088825110415399</v>
      </c>
      <c r="BF33" s="86">
        <v>13.706228729900101</v>
      </c>
      <c r="BG33" s="86">
        <v>12.055031811370201</v>
      </c>
      <c r="BH33" s="86">
        <v>12.6219314609809</v>
      </c>
      <c r="BI33" s="86">
        <v>12.999563747654699</v>
      </c>
      <c r="BJ33" s="86">
        <v>12.5562434168893</v>
      </c>
      <c r="BK33" s="86">
        <v>11.9296598192901</v>
      </c>
      <c r="BL33" s="202">
        <v>12.6966578910659</v>
      </c>
      <c r="BM33" s="202">
        <v>12.7362664790043</v>
      </c>
      <c r="BN33" s="207">
        <v>12.217432857546999</v>
      </c>
      <c r="BO33" s="242"/>
      <c r="BP33" s="194">
        <f t="shared" si="0"/>
        <v>-0.12537199208010108</v>
      </c>
      <c r="BQ33" s="194">
        <f t="shared" si="1"/>
        <v>7.4726430085000572E-2</v>
      </c>
      <c r="BR33" s="194">
        <f t="shared" si="2"/>
        <v>-0.26329726865039937</v>
      </c>
      <c r="BS33" s="194">
        <f t="shared" si="3"/>
        <v>-0.33881055934230098</v>
      </c>
      <c r="BU33" s="195">
        <f t="shared" si="8"/>
        <v>-1.0509267990808611E-2</v>
      </c>
      <c r="BV33" s="195">
        <f t="shared" si="9"/>
        <v>5.8855196955084057E-3</v>
      </c>
      <c r="BW33" s="195">
        <f t="shared" si="11"/>
        <v>-2.0673033897684552E-2</v>
      </c>
      <c r="BX33" s="195">
        <f t="shared" si="10"/>
        <v>-2.7731730822077701E-2</v>
      </c>
    </row>
    <row r="34" spans="1:76" s="74" customFormat="1" x14ac:dyDescent="0.2">
      <c r="A34" s="74" t="s">
        <v>163</v>
      </c>
      <c r="B34" s="74" t="s">
        <v>17</v>
      </c>
      <c r="C34" s="152">
        <v>39.785257737683203</v>
      </c>
      <c r="D34" s="152">
        <v>41.422800733907302</v>
      </c>
      <c r="E34" s="152">
        <v>41.554351869360097</v>
      </c>
      <c r="F34" s="152">
        <v>40.499243270914</v>
      </c>
      <c r="G34" s="152">
        <v>36.795646158249099</v>
      </c>
      <c r="H34" s="152">
        <v>38.5084078114023</v>
      </c>
      <c r="I34" s="152">
        <v>38.868117741721001</v>
      </c>
      <c r="J34" s="152">
        <v>37.575231295954403</v>
      </c>
      <c r="K34" s="152">
        <v>39.6938004295857</v>
      </c>
      <c r="L34" s="152">
        <v>40.931202547413697</v>
      </c>
      <c r="M34" s="152">
        <v>41.4933767759616</v>
      </c>
      <c r="N34" s="152">
        <v>40.723507566730298</v>
      </c>
      <c r="O34" s="152">
        <v>34.244835927992298</v>
      </c>
      <c r="P34" s="152">
        <v>35.823240878763897</v>
      </c>
      <c r="Q34" s="152">
        <v>36.006540249611298</v>
      </c>
      <c r="R34" s="152">
        <v>34.7985488917327</v>
      </c>
      <c r="S34" s="152">
        <v>33.652020209721002</v>
      </c>
      <c r="T34" s="152">
        <v>34.6273646861803</v>
      </c>
      <c r="U34" s="152">
        <v>34.921164068914003</v>
      </c>
      <c r="V34" s="152">
        <v>34.027084083736902</v>
      </c>
      <c r="W34" s="152">
        <v>29.227867685298001</v>
      </c>
      <c r="X34" s="152">
        <v>30.657145640415902</v>
      </c>
      <c r="Y34" s="152">
        <v>30.975577561721501</v>
      </c>
      <c r="Z34" s="152">
        <v>29.789379174814801</v>
      </c>
      <c r="AA34" s="152">
        <v>30.3594915657341</v>
      </c>
      <c r="AB34" s="152">
        <v>31.829669019648399</v>
      </c>
      <c r="AC34" s="152">
        <v>32.068306114579102</v>
      </c>
      <c r="AD34" s="152">
        <v>31.220184355001901</v>
      </c>
      <c r="AE34" s="152">
        <v>30.978978180136199</v>
      </c>
      <c r="AF34" s="152">
        <v>32.218745102267498</v>
      </c>
      <c r="AG34" s="152">
        <v>32.505008882432897</v>
      </c>
      <c r="AH34" s="152">
        <v>31.795899054589501</v>
      </c>
      <c r="AI34" s="152">
        <v>27.814089470156599</v>
      </c>
      <c r="AJ34" s="152">
        <v>29.147218091689702</v>
      </c>
      <c r="AK34" s="152">
        <v>29.512779231574999</v>
      </c>
      <c r="AL34" s="152">
        <v>28.7251776637947</v>
      </c>
      <c r="AM34" s="152">
        <v>36.5220937108828</v>
      </c>
      <c r="AN34" s="152">
        <v>37.875368525321797</v>
      </c>
      <c r="AO34" s="152">
        <v>38.084321142018901</v>
      </c>
      <c r="AP34" s="152">
        <v>37.201229297271198</v>
      </c>
      <c r="AQ34" s="152">
        <v>29.534752098235</v>
      </c>
      <c r="AR34" s="152">
        <v>30.9895209743697</v>
      </c>
      <c r="AS34" s="152">
        <v>31.403473519631898</v>
      </c>
      <c r="AT34" s="152">
        <v>30.380062629964701</v>
      </c>
      <c r="AU34" s="152">
        <v>27.951353257761401</v>
      </c>
      <c r="AV34" s="152">
        <v>29.3422242670499</v>
      </c>
      <c r="AW34" s="152">
        <v>29.7335713821628</v>
      </c>
      <c r="AX34" s="86">
        <v>28.7570498760156</v>
      </c>
      <c r="AY34" s="86">
        <v>26.971273272196399</v>
      </c>
      <c r="AZ34" s="86">
        <v>27.226481808156301</v>
      </c>
      <c r="BA34" s="86">
        <v>28.211922514643302</v>
      </c>
      <c r="BB34" s="86">
        <v>27.275010944944601</v>
      </c>
      <c r="BC34" s="86">
        <v>25.211777243272799</v>
      </c>
      <c r="BD34" s="86">
        <v>26.673914352247301</v>
      </c>
      <c r="BE34" s="86">
        <v>27.128699394354999</v>
      </c>
      <c r="BF34" s="86">
        <v>26.015706562427798</v>
      </c>
      <c r="BG34" s="86">
        <v>23.665400418280399</v>
      </c>
      <c r="BH34" s="86">
        <v>24.258340102803398</v>
      </c>
      <c r="BI34" s="86">
        <v>24.563473055677701</v>
      </c>
      <c r="BJ34" s="86">
        <v>24.106847417255601</v>
      </c>
      <c r="BK34" s="86">
        <v>23.624722709455401</v>
      </c>
      <c r="BL34" s="297">
        <v>24.3252041955453</v>
      </c>
      <c r="BM34" s="297">
        <v>24.399665301874101</v>
      </c>
      <c r="BN34" s="242">
        <v>23.892540046286399</v>
      </c>
      <c r="BO34" s="242"/>
      <c r="BP34" s="194">
        <f t="shared" si="0"/>
        <v>-4.0677708824997438E-2</v>
      </c>
      <c r="BQ34" s="194">
        <f t="shared" si="1"/>
        <v>6.686409274190197E-2</v>
      </c>
      <c r="BR34" s="194">
        <f t="shared" si="2"/>
        <v>-0.16380775380359935</v>
      </c>
      <c r="BS34" s="194">
        <f t="shared" si="3"/>
        <v>-0.21430737096920183</v>
      </c>
      <c r="BU34" s="195">
        <f t="shared" si="8"/>
        <v>-1.7218279903330616E-3</v>
      </c>
      <c r="BV34" s="195">
        <f t="shared" si="9"/>
        <v>2.7487577166627388E-3</v>
      </c>
      <c r="BW34" s="195">
        <f t="shared" si="11"/>
        <v>-6.7135246232667596E-3</v>
      </c>
      <c r="BX34" s="195">
        <f t="shared" si="10"/>
        <v>-8.9696353152084168E-3</v>
      </c>
    </row>
    <row r="35" spans="1:76" s="74" customFormat="1" x14ac:dyDescent="0.2">
      <c r="A35" s="56" t="s">
        <v>164</v>
      </c>
      <c r="B35" s="74" t="s">
        <v>18</v>
      </c>
      <c r="C35" s="62">
        <v>6.77366427860788</v>
      </c>
      <c r="D35" s="62">
        <v>7.3751604961622697</v>
      </c>
      <c r="E35" s="62">
        <v>7.3518015095914402</v>
      </c>
      <c r="F35" s="62">
        <v>7.1843952006095799</v>
      </c>
      <c r="G35" s="62">
        <v>7.0334602814802096</v>
      </c>
      <c r="H35" s="62">
        <v>7.6018360656833002</v>
      </c>
      <c r="I35" s="62">
        <v>7.7317391592610099</v>
      </c>
      <c r="J35" s="62">
        <v>7.4602793466182096</v>
      </c>
      <c r="K35" s="62">
        <v>7.5698580444507302</v>
      </c>
      <c r="L35" s="62">
        <v>7.8818251697823403</v>
      </c>
      <c r="M35" s="62">
        <v>8.1487322487886207</v>
      </c>
      <c r="N35" s="62">
        <v>8.2075570486151506</v>
      </c>
      <c r="O35" s="62">
        <v>7.8509127659474904</v>
      </c>
      <c r="P35" s="62">
        <v>8.5414503733997904</v>
      </c>
      <c r="Q35" s="62">
        <v>8.6433668149550993</v>
      </c>
      <c r="R35" s="62">
        <v>8.1775455160551296</v>
      </c>
      <c r="S35" s="62">
        <v>7.65213030780341</v>
      </c>
      <c r="T35" s="62">
        <v>8.0644223153969801</v>
      </c>
      <c r="U35" s="62">
        <v>8.2354825983716093</v>
      </c>
      <c r="V35" s="62">
        <v>7.9201452649638098</v>
      </c>
      <c r="W35" s="62">
        <v>7.5204377221855596</v>
      </c>
      <c r="X35" s="62">
        <v>8.2727544095362209</v>
      </c>
      <c r="Y35" s="62">
        <v>8.4358201617975705</v>
      </c>
      <c r="Z35" s="62">
        <v>7.85133114528404</v>
      </c>
      <c r="AA35" s="62">
        <v>7.3855240475572401</v>
      </c>
      <c r="AB35" s="62">
        <v>8.1612731755139905</v>
      </c>
      <c r="AC35" s="62">
        <v>8.3151459390872997</v>
      </c>
      <c r="AD35" s="62">
        <v>7.9130541995735904</v>
      </c>
      <c r="AE35" s="62">
        <v>7.8724241322590096</v>
      </c>
      <c r="AF35" s="62">
        <v>8.6199137945708006</v>
      </c>
      <c r="AG35" s="62">
        <v>8.78199529156546</v>
      </c>
      <c r="AH35" s="62">
        <v>8.4259753926365608</v>
      </c>
      <c r="AI35" s="62">
        <v>7.9455722642027302</v>
      </c>
      <c r="AJ35" s="62">
        <v>8.8216649285685094</v>
      </c>
      <c r="AK35" s="62">
        <v>9.0820783388056494</v>
      </c>
      <c r="AL35" s="62">
        <v>8.6319799848953895</v>
      </c>
      <c r="AM35" s="62">
        <v>7.5776031756453799</v>
      </c>
      <c r="AN35" s="62">
        <v>8.4329617103496997</v>
      </c>
      <c r="AO35" s="62">
        <v>8.5605878313594808</v>
      </c>
      <c r="AP35" s="62">
        <v>8.0488634475933392</v>
      </c>
      <c r="AQ35" s="62">
        <v>7.1359462500832498</v>
      </c>
      <c r="AR35" s="62">
        <v>8.0971815740166395</v>
      </c>
      <c r="AS35" s="62">
        <v>8.35998970210618</v>
      </c>
      <c r="AT35" s="62">
        <v>7.72247851551968</v>
      </c>
      <c r="AU35" s="62">
        <v>6.5326928603140901</v>
      </c>
      <c r="AV35" s="62">
        <v>7.44529839869063</v>
      </c>
      <c r="AW35" s="62">
        <v>7.69061592557079</v>
      </c>
      <c r="AX35" s="86">
        <v>7.0811499267654803</v>
      </c>
      <c r="AY35" s="86">
        <v>6.4323212036830597</v>
      </c>
      <c r="AZ35" s="86">
        <v>6.5577927050150997</v>
      </c>
      <c r="BA35" s="86">
        <v>7.2195135731529803</v>
      </c>
      <c r="BB35" s="86">
        <v>6.6656171850533097</v>
      </c>
      <c r="BC35" s="86">
        <v>5.9132309043893203</v>
      </c>
      <c r="BD35" s="86">
        <v>6.9185271955212997</v>
      </c>
      <c r="BE35" s="86">
        <v>7.2201346340531902</v>
      </c>
      <c r="BF35" s="86">
        <v>6.4754131951212797</v>
      </c>
      <c r="BG35" s="86">
        <v>5.5460388462897896</v>
      </c>
      <c r="BH35" s="86">
        <v>5.9256443015372398</v>
      </c>
      <c r="BI35" s="86">
        <v>6.1468908017745596</v>
      </c>
      <c r="BJ35" s="86">
        <v>5.8548890319189599</v>
      </c>
      <c r="BK35" s="86">
        <v>5.5031369940190897</v>
      </c>
      <c r="BL35" s="202">
        <v>5.9699947505384197</v>
      </c>
      <c r="BM35" s="202">
        <v>6.0230072100336098</v>
      </c>
      <c r="BN35" s="207">
        <v>5.6939521377065399</v>
      </c>
      <c r="BO35" s="242"/>
      <c r="BP35" s="194">
        <f t="shared" si="0"/>
        <v>-4.290185227069987E-2</v>
      </c>
      <c r="BQ35" s="194">
        <f t="shared" si="1"/>
        <v>4.4350449001179904E-2</v>
      </c>
      <c r="BR35" s="194">
        <f t="shared" si="2"/>
        <v>-0.12388359174094976</v>
      </c>
      <c r="BS35" s="194">
        <f t="shared" si="3"/>
        <v>-0.16093689421242008</v>
      </c>
      <c r="BU35" s="195">
        <f t="shared" si="8"/>
        <v>-7.7958902926324363E-3</v>
      </c>
      <c r="BV35" s="195">
        <f t="shared" si="9"/>
        <v>7.4288924621215193E-3</v>
      </c>
      <c r="BW35" s="195">
        <f t="shared" si="11"/>
        <v>-2.0568395059294385E-2</v>
      </c>
      <c r="BX35" s="195">
        <f t="shared" si="10"/>
        <v>-2.8264532317836388E-2</v>
      </c>
    </row>
    <row r="36" spans="1:76" s="74" customFormat="1" x14ac:dyDescent="0.2">
      <c r="A36" s="56" t="s">
        <v>165</v>
      </c>
      <c r="B36" s="74" t="s">
        <v>19</v>
      </c>
      <c r="C36" s="62">
        <v>33.338993528191899</v>
      </c>
      <c r="D36" s="62">
        <v>37.237392395982504</v>
      </c>
      <c r="E36" s="62">
        <v>36.754961878689997</v>
      </c>
      <c r="F36" s="62">
        <v>35.566754120836301</v>
      </c>
      <c r="G36" s="62">
        <v>33.468115040141299</v>
      </c>
      <c r="H36" s="62">
        <v>37.228340077899603</v>
      </c>
      <c r="I36" s="62">
        <v>37.706854738394497</v>
      </c>
      <c r="J36" s="62">
        <v>35.966858852117298</v>
      </c>
      <c r="K36" s="62">
        <v>33.440794782047902</v>
      </c>
      <c r="L36" s="62">
        <v>36.609640506481703</v>
      </c>
      <c r="M36" s="62">
        <v>37.519895720085401</v>
      </c>
      <c r="N36" s="62">
        <v>36.972963709206603</v>
      </c>
      <c r="O36" s="62">
        <v>35.909205369038801</v>
      </c>
      <c r="P36" s="62">
        <v>39.6882252735329</v>
      </c>
      <c r="Q36" s="62">
        <v>39.947850731608</v>
      </c>
      <c r="R36" s="62">
        <v>37.901560785017097</v>
      </c>
      <c r="S36" s="62">
        <v>35.536719423227602</v>
      </c>
      <c r="T36" s="62">
        <v>37.617753188707297</v>
      </c>
      <c r="U36" s="62">
        <v>38.032282006339997</v>
      </c>
      <c r="V36" s="62">
        <v>36.7379233677581</v>
      </c>
      <c r="W36" s="62">
        <v>34.149725346999503</v>
      </c>
      <c r="X36" s="62">
        <v>37.7087197985242</v>
      </c>
      <c r="Y36" s="62">
        <v>38.239133557760901</v>
      </c>
      <c r="Z36" s="62">
        <v>35.890055138665097</v>
      </c>
      <c r="AA36" s="62">
        <v>33.003827419314803</v>
      </c>
      <c r="AB36" s="62">
        <v>36.882052434737503</v>
      </c>
      <c r="AC36" s="62">
        <v>37.254908502070499</v>
      </c>
      <c r="AD36" s="62">
        <v>35.798333478366501</v>
      </c>
      <c r="AE36" s="62">
        <v>33.470155183849499</v>
      </c>
      <c r="AF36" s="62">
        <v>36.575761329709003</v>
      </c>
      <c r="AG36" s="62">
        <v>36.926595262539799</v>
      </c>
      <c r="AH36" s="62">
        <v>35.770243613311003</v>
      </c>
      <c r="AI36" s="62">
        <v>30.887691434267499</v>
      </c>
      <c r="AJ36" s="62">
        <v>34.531405906654598</v>
      </c>
      <c r="AK36" s="62">
        <v>35.463660880963197</v>
      </c>
      <c r="AL36" s="62">
        <v>33.960194654797</v>
      </c>
      <c r="AM36" s="62">
        <v>31.056060059261402</v>
      </c>
      <c r="AN36" s="62">
        <v>34.712094374669299</v>
      </c>
      <c r="AO36" s="62">
        <v>35.052262221023597</v>
      </c>
      <c r="AP36" s="62">
        <v>33.1448792671193</v>
      </c>
      <c r="AQ36" s="62">
        <v>28.8303791475421</v>
      </c>
      <c r="AR36" s="62">
        <v>32.962497784381398</v>
      </c>
      <c r="AS36" s="62">
        <v>33.715598916138298</v>
      </c>
      <c r="AT36" s="62">
        <v>31.333671521453098</v>
      </c>
      <c r="AU36" s="62">
        <v>29.030403325039</v>
      </c>
      <c r="AV36" s="62">
        <v>33.178186974491602</v>
      </c>
      <c r="AW36" s="62">
        <v>33.895276155463897</v>
      </c>
      <c r="AX36" s="86">
        <v>31.5564760740731</v>
      </c>
      <c r="AY36" s="86">
        <v>28.760156528731599</v>
      </c>
      <c r="AZ36" s="86">
        <v>29.2181081561911</v>
      </c>
      <c r="BA36" s="86">
        <v>31.6674124147426</v>
      </c>
      <c r="BB36" s="86">
        <v>30.277451900002202</v>
      </c>
      <c r="BC36" s="86">
        <v>26.917600966337702</v>
      </c>
      <c r="BD36" s="86">
        <v>31.4413314674897</v>
      </c>
      <c r="BE36" s="86">
        <v>31.885577687861201</v>
      </c>
      <c r="BF36" s="86">
        <v>29.347778050196698</v>
      </c>
      <c r="BG36" s="86">
        <v>27.110761735249099</v>
      </c>
      <c r="BH36" s="86">
        <v>28.176607595263299</v>
      </c>
      <c r="BI36" s="86">
        <v>28.765408884478699</v>
      </c>
      <c r="BJ36" s="86">
        <v>28.2534349645546</v>
      </c>
      <c r="BK36" s="86">
        <v>26.397374650145899</v>
      </c>
      <c r="BL36" s="202">
        <v>28.155837743849599</v>
      </c>
      <c r="BM36" s="202">
        <v>28.0917584749719</v>
      </c>
      <c r="BN36" s="207">
        <v>27.424000649265999</v>
      </c>
      <c r="BO36" s="242"/>
      <c r="BP36" s="194">
        <f t="shared" si="0"/>
        <v>-0.71338708510320004</v>
      </c>
      <c r="BQ36" s="194">
        <f t="shared" si="1"/>
        <v>-2.0769851413700025E-2</v>
      </c>
      <c r="BR36" s="194">
        <f t="shared" si="2"/>
        <v>-0.67365040950679855</v>
      </c>
      <c r="BS36" s="194">
        <f t="shared" si="3"/>
        <v>-0.82943431528860145</v>
      </c>
      <c r="BU36" s="195">
        <f t="shared" si="8"/>
        <v>-2.7024925567711983E-2</v>
      </c>
      <c r="BV36" s="195">
        <f t="shared" si="9"/>
        <v>-7.3767478001030245E-4</v>
      </c>
      <c r="BW36" s="195">
        <f t="shared" si="11"/>
        <v>-2.3980357445653726E-2</v>
      </c>
      <c r="BX36" s="195">
        <f t="shared" si="10"/>
        <v>-3.0244832834439173E-2</v>
      </c>
    </row>
    <row r="37" spans="1:76" s="74" customFormat="1" x14ac:dyDescent="0.2">
      <c r="A37" s="56" t="s">
        <v>166</v>
      </c>
      <c r="B37" s="74" t="s">
        <v>20</v>
      </c>
      <c r="C37" s="62">
        <v>34.015452855453297</v>
      </c>
      <c r="D37" s="62">
        <v>34.992127876121998</v>
      </c>
      <c r="E37" s="62">
        <v>33.868296269047498</v>
      </c>
      <c r="F37" s="62">
        <v>32.745995434124602</v>
      </c>
      <c r="G37" s="62">
        <v>30.5353099005684</v>
      </c>
      <c r="H37" s="62">
        <v>33.077673997619499</v>
      </c>
      <c r="I37" s="62">
        <v>33.277440863415002</v>
      </c>
      <c r="J37" s="62">
        <v>33.294566659615498</v>
      </c>
      <c r="K37" s="62">
        <v>34.786077625659701</v>
      </c>
      <c r="L37" s="62">
        <v>34.784470268457198</v>
      </c>
      <c r="M37" s="62">
        <v>34.5426168778137</v>
      </c>
      <c r="N37" s="62">
        <v>36.030098683905202</v>
      </c>
      <c r="O37" s="62">
        <v>37.2960607552032</v>
      </c>
      <c r="P37" s="62">
        <v>37.272380860034602</v>
      </c>
      <c r="Q37" s="62">
        <v>35.794999593776303</v>
      </c>
      <c r="R37" s="62">
        <v>34.953814055574703</v>
      </c>
      <c r="S37" s="62">
        <v>31.6054210225691</v>
      </c>
      <c r="T37" s="62">
        <v>31.581477245421301</v>
      </c>
      <c r="U37" s="62">
        <v>31.318758072927501</v>
      </c>
      <c r="V37" s="62">
        <v>32.4368234955937</v>
      </c>
      <c r="W37" s="62">
        <v>31.000174918776299</v>
      </c>
      <c r="X37" s="62">
        <v>30.920060994723698</v>
      </c>
      <c r="Y37" s="62">
        <v>30.388412908554301</v>
      </c>
      <c r="Z37" s="62">
        <v>29.894446023114401</v>
      </c>
      <c r="AA37" s="62">
        <v>30.507729951021201</v>
      </c>
      <c r="AB37" s="62">
        <v>31.198134937653101</v>
      </c>
      <c r="AC37" s="62">
        <v>30.8346102167433</v>
      </c>
      <c r="AD37" s="62">
        <v>30.274819224859002</v>
      </c>
      <c r="AE37" s="62">
        <v>29.3264138579795</v>
      </c>
      <c r="AF37" s="62">
        <v>30.054653624575501</v>
      </c>
      <c r="AG37" s="62">
        <v>29.6054798250792</v>
      </c>
      <c r="AH37" s="62">
        <v>29.537821948723298</v>
      </c>
      <c r="AI37" s="62">
        <v>28.099070834880798</v>
      </c>
      <c r="AJ37" s="62">
        <v>28.6514856118397</v>
      </c>
      <c r="AK37" s="62">
        <v>28.803341807796699</v>
      </c>
      <c r="AL37" s="62">
        <v>30.0017808461347</v>
      </c>
      <c r="AM37" s="62">
        <v>26.6585269492296</v>
      </c>
      <c r="AN37" s="62">
        <v>27.512189071123601</v>
      </c>
      <c r="AO37" s="62">
        <v>27.6219211587252</v>
      </c>
      <c r="AP37" s="62">
        <v>26.957484954904199</v>
      </c>
      <c r="AQ37" s="62">
        <v>25.7197657006204</v>
      </c>
      <c r="AR37" s="62">
        <v>26.661498859895001</v>
      </c>
      <c r="AS37" s="62">
        <v>27.1128241198107</v>
      </c>
      <c r="AT37" s="62">
        <v>26.3074629161747</v>
      </c>
      <c r="AU37" s="62">
        <v>25.351042478193101</v>
      </c>
      <c r="AV37" s="62">
        <v>26.063058474512999</v>
      </c>
      <c r="AW37" s="62">
        <v>26.420738393454499</v>
      </c>
      <c r="AX37" s="86">
        <v>25.807365746385202</v>
      </c>
      <c r="AY37" s="86">
        <v>25.063220439637799</v>
      </c>
      <c r="AZ37" s="86">
        <v>23.556458564913299</v>
      </c>
      <c r="BA37" s="86">
        <v>25.173250094296701</v>
      </c>
      <c r="BB37" s="86">
        <v>24.688983564990899</v>
      </c>
      <c r="BC37" s="86">
        <v>22.986152232278599</v>
      </c>
      <c r="BD37" s="86">
        <v>24.2387664821144</v>
      </c>
      <c r="BE37" s="86">
        <v>24.656415977053999</v>
      </c>
      <c r="BF37" s="86">
        <v>23.629542795221699</v>
      </c>
      <c r="BG37" s="86">
        <v>22.168852828210799</v>
      </c>
      <c r="BH37" s="202">
        <v>21.388064014875201</v>
      </c>
      <c r="BI37" s="86">
        <v>21.630415823236401</v>
      </c>
      <c r="BJ37" s="86">
        <v>21.997070197631601</v>
      </c>
      <c r="BK37" s="86">
        <v>21.928625882911401</v>
      </c>
      <c r="BL37" s="202">
        <v>21.468780932377999</v>
      </c>
      <c r="BM37" s="202">
        <v>21.2400702360769</v>
      </c>
      <c r="BN37" s="207">
        <v>21.500104652988298</v>
      </c>
      <c r="BO37" s="242"/>
      <c r="BP37" s="194">
        <f t="shared" si="0"/>
        <v>-0.2402269452993977</v>
      </c>
      <c r="BQ37" s="194">
        <f t="shared" si="1"/>
        <v>8.0716917502797969E-2</v>
      </c>
      <c r="BR37" s="194">
        <f t="shared" si="2"/>
        <v>-0.39034558715950141</v>
      </c>
      <c r="BS37" s="194">
        <f t="shared" si="3"/>
        <v>-0.49696554464330234</v>
      </c>
      <c r="BU37" s="195">
        <f t="shared" si="8"/>
        <v>-1.0954947500226287E-2</v>
      </c>
      <c r="BV37" s="195">
        <f t="shared" si="9"/>
        <v>3.7597345539571504E-3</v>
      </c>
      <c r="BW37" s="195">
        <f t="shared" si="11"/>
        <v>-1.8377791731426937E-2</v>
      </c>
      <c r="BX37" s="195">
        <f t="shared" si="10"/>
        <v>-2.3114563983028292E-2</v>
      </c>
    </row>
    <row r="38" spans="1:76" s="74" customFormat="1" x14ac:dyDescent="0.2">
      <c r="A38" s="56" t="s">
        <v>167</v>
      </c>
      <c r="B38" s="74" t="s">
        <v>50</v>
      </c>
      <c r="C38" s="62">
        <v>5.1799301867121699</v>
      </c>
      <c r="D38" s="62">
        <v>5.78915078831829</v>
      </c>
      <c r="E38" s="62">
        <v>5.7309771276777699</v>
      </c>
      <c r="F38" s="62">
        <v>5.5216844187421001</v>
      </c>
      <c r="G38" s="62">
        <v>5.0295692870632198</v>
      </c>
      <c r="H38" s="62">
        <v>5.59838168038248</v>
      </c>
      <c r="I38" s="62">
        <v>5.6750160144403496</v>
      </c>
      <c r="J38" s="62">
        <v>5.4020274508300696</v>
      </c>
      <c r="K38" s="62">
        <v>5.28240080396069</v>
      </c>
      <c r="L38" s="62">
        <v>5.7672405289713398</v>
      </c>
      <c r="M38" s="62">
        <v>5.9048931879295496</v>
      </c>
      <c r="N38" s="62">
        <v>5.8549823714962201</v>
      </c>
      <c r="O38" s="62">
        <v>5.1676910268357199</v>
      </c>
      <c r="P38" s="62">
        <v>5.6806280896896704</v>
      </c>
      <c r="Q38" s="62">
        <v>5.7135830048724898</v>
      </c>
      <c r="R38" s="62">
        <v>5.4789582064333002</v>
      </c>
      <c r="S38" s="62">
        <v>5.2859185801022202</v>
      </c>
      <c r="T38" s="62">
        <v>5.5481337198700196</v>
      </c>
      <c r="U38" s="62">
        <v>5.5841093813418796</v>
      </c>
      <c r="V38" s="62">
        <v>5.4735248559959002</v>
      </c>
      <c r="W38" s="62">
        <v>4.9738787583444504</v>
      </c>
      <c r="X38" s="62">
        <v>5.4517490723053603</v>
      </c>
      <c r="Y38" s="62">
        <v>5.5027596414780104</v>
      </c>
      <c r="Z38" s="62">
        <v>5.2327915902760598</v>
      </c>
      <c r="AA38" s="62">
        <v>4.8646093193781903</v>
      </c>
      <c r="AB38" s="62">
        <v>5.3844551118481796</v>
      </c>
      <c r="AC38" s="62">
        <v>5.4188153934874901</v>
      </c>
      <c r="AD38" s="62">
        <v>5.2898740650636302</v>
      </c>
      <c r="AE38" s="62">
        <v>4.97098489662043</v>
      </c>
      <c r="AF38" s="62">
        <v>5.3671427976673103</v>
      </c>
      <c r="AG38" s="62">
        <v>5.3738002964836298</v>
      </c>
      <c r="AH38" s="62">
        <v>5.2985523960906802</v>
      </c>
      <c r="AI38" s="62">
        <v>4.43838432223792</v>
      </c>
      <c r="AJ38" s="62">
        <v>4.9206936142360904</v>
      </c>
      <c r="AK38" s="62">
        <v>5.03499328506987</v>
      </c>
      <c r="AL38" s="62">
        <v>4.9092061784637799</v>
      </c>
      <c r="AM38" s="62">
        <v>4.3221070824319199</v>
      </c>
      <c r="AN38" s="62">
        <v>4.7772078503071604</v>
      </c>
      <c r="AO38" s="62">
        <v>4.7953270572752196</v>
      </c>
      <c r="AP38" s="62">
        <v>4.6079273406196997</v>
      </c>
      <c r="AQ38" s="62">
        <v>4.0802722477597504</v>
      </c>
      <c r="AR38" s="62">
        <v>4.63921981302828</v>
      </c>
      <c r="AS38" s="62">
        <v>4.7081143056021002</v>
      </c>
      <c r="AT38" s="62">
        <v>4.4299392339398196</v>
      </c>
      <c r="AU38" s="62">
        <v>4.1357559475864303</v>
      </c>
      <c r="AV38" s="62">
        <v>4.7010238018212602</v>
      </c>
      <c r="AW38" s="62">
        <v>4.7669444299660197</v>
      </c>
      <c r="AX38" s="86">
        <v>4.4906250433699899</v>
      </c>
      <c r="AY38" s="86">
        <v>3.9203140008114601</v>
      </c>
      <c r="AZ38" s="86">
        <v>3.9570217327002202</v>
      </c>
      <c r="BA38" s="86">
        <v>4.2500160018241502</v>
      </c>
      <c r="BB38" s="86">
        <v>4.1469566878761297</v>
      </c>
      <c r="BC38" s="86">
        <v>3.51996978620733</v>
      </c>
      <c r="BD38" s="86">
        <v>4.0958539562180798</v>
      </c>
      <c r="BE38" s="86">
        <v>4.1258978516297704</v>
      </c>
      <c r="BF38" s="86">
        <v>3.8276732868643899</v>
      </c>
      <c r="BG38" s="86">
        <v>3.3950831899923601</v>
      </c>
      <c r="BH38" s="202">
        <v>3.51502234848483</v>
      </c>
      <c r="BI38" s="86">
        <v>3.5822464403585599</v>
      </c>
      <c r="BJ38" s="86">
        <v>3.53151742676532</v>
      </c>
      <c r="BK38" s="86">
        <v>3.3000179189783099</v>
      </c>
      <c r="BL38" s="202">
        <v>3.5086103675710199</v>
      </c>
      <c r="BM38" s="202">
        <v>3.4979479427904199</v>
      </c>
      <c r="BN38" s="207">
        <v>3.4282147524991702</v>
      </c>
      <c r="BO38" s="242"/>
      <c r="BP38" s="194">
        <f t="shared" si="0"/>
        <v>-9.5065271014050268E-2</v>
      </c>
      <c r="BQ38" s="194">
        <f t="shared" si="1"/>
        <v>-6.4119809138101225E-3</v>
      </c>
      <c r="BR38" s="194">
        <f t="shared" si="2"/>
        <v>-8.4298497568140007E-2</v>
      </c>
      <c r="BS38" s="194">
        <f t="shared" si="3"/>
        <v>-0.10330267426614981</v>
      </c>
      <c r="BU38" s="195">
        <f t="shared" si="8"/>
        <v>-2.8807501458501961E-2</v>
      </c>
      <c r="BV38" s="195">
        <f t="shared" si="9"/>
        <v>-1.827498708056626E-3</v>
      </c>
      <c r="BW38" s="195">
        <f t="shared" si="11"/>
        <v>-2.409941455586458E-2</v>
      </c>
      <c r="BX38" s="195">
        <f t="shared" si="10"/>
        <v>-3.0133081421122206E-2</v>
      </c>
    </row>
    <row r="39" spans="1:76" s="74" customFormat="1" x14ac:dyDescent="0.2">
      <c r="A39" s="56" t="s">
        <v>168</v>
      </c>
      <c r="B39" s="74" t="s">
        <v>47</v>
      </c>
      <c r="C39" s="62">
        <v>33.735485463961801</v>
      </c>
      <c r="D39" s="62">
        <v>34.4569548697174</v>
      </c>
      <c r="E39" s="62">
        <v>34.299630576341201</v>
      </c>
      <c r="F39" s="62">
        <v>35.141923523240401</v>
      </c>
      <c r="G39" s="62">
        <v>28.658960574182199</v>
      </c>
      <c r="H39" s="62">
        <v>27.931967275152498</v>
      </c>
      <c r="I39" s="62">
        <v>28.521806076574801</v>
      </c>
      <c r="J39" s="62">
        <v>29.223313109240198</v>
      </c>
      <c r="K39" s="62">
        <v>29.779810705140999</v>
      </c>
      <c r="L39" s="62">
        <v>25.880261877496999</v>
      </c>
      <c r="M39" s="62">
        <v>26.472795049546299</v>
      </c>
      <c r="N39" s="62">
        <v>30.498484959406898</v>
      </c>
      <c r="O39" s="62">
        <v>27.400135011681101</v>
      </c>
      <c r="P39" s="62">
        <v>25.197232124893699</v>
      </c>
      <c r="Q39" s="62">
        <v>25.830841188424799</v>
      </c>
      <c r="R39" s="62">
        <v>26.131732831223701</v>
      </c>
      <c r="S39" s="62">
        <v>23.8825831045827</v>
      </c>
      <c r="T39" s="62">
        <v>23.675889689668999</v>
      </c>
      <c r="U39" s="62">
        <v>24.6272219965002</v>
      </c>
      <c r="V39" s="62">
        <v>24.818254902711601</v>
      </c>
      <c r="W39" s="62">
        <v>21.5969991381127</v>
      </c>
      <c r="X39" s="62">
        <v>22.333902554119401</v>
      </c>
      <c r="Y39" s="62">
        <v>22.786566695934901</v>
      </c>
      <c r="Z39" s="62">
        <v>21.538885422625999</v>
      </c>
      <c r="AA39" s="62">
        <v>20.008313960446099</v>
      </c>
      <c r="AB39" s="62">
        <v>20.9765574307762</v>
      </c>
      <c r="AC39" s="62">
        <v>21.6319970455415</v>
      </c>
      <c r="AD39" s="62">
        <v>20.5803849155131</v>
      </c>
      <c r="AE39" s="62">
        <v>19.598227781358201</v>
      </c>
      <c r="AF39" s="62">
        <v>21.023791652015198</v>
      </c>
      <c r="AG39" s="62">
        <v>21.653287173786801</v>
      </c>
      <c r="AH39" s="62">
        <v>20.7368846332988</v>
      </c>
      <c r="AI39" s="62">
        <v>19.380823907584901</v>
      </c>
      <c r="AJ39" s="62">
        <v>20.525140019795899</v>
      </c>
      <c r="AK39" s="62">
        <v>21.094996608318102</v>
      </c>
      <c r="AL39" s="62">
        <v>20.459099320045301</v>
      </c>
      <c r="AM39" s="62">
        <v>19.157841615651201</v>
      </c>
      <c r="AN39" s="62">
        <v>20.462846618718199</v>
      </c>
      <c r="AO39" s="62">
        <v>20.869546908707001</v>
      </c>
      <c r="AP39" s="62">
        <v>19.876346386781801</v>
      </c>
      <c r="AQ39" s="62">
        <v>18.542957096864701</v>
      </c>
      <c r="AR39" s="62">
        <v>20.045245190380101</v>
      </c>
      <c r="AS39" s="62">
        <v>20.780587233993401</v>
      </c>
      <c r="AT39" s="62">
        <v>19.586590363352901</v>
      </c>
      <c r="AU39" s="62">
        <v>19.590877884183801</v>
      </c>
      <c r="AV39" s="62">
        <v>20.649593268400501</v>
      </c>
      <c r="AW39" s="62">
        <v>21.155771178369601</v>
      </c>
      <c r="AX39" s="86">
        <v>20.344281630764598</v>
      </c>
      <c r="AY39" s="86">
        <v>20.246852780134802</v>
      </c>
      <c r="AZ39" s="86">
        <v>19.410885980011201</v>
      </c>
      <c r="BA39" s="86">
        <v>21.0108522636049</v>
      </c>
      <c r="BB39" s="86">
        <v>20.221458352357001</v>
      </c>
      <c r="BC39" s="86">
        <v>19.566761890991401</v>
      </c>
      <c r="BD39" s="86">
        <v>21.152262212578002</v>
      </c>
      <c r="BE39" s="86">
        <v>21.769036203846099</v>
      </c>
      <c r="BF39" s="86">
        <v>20.538117992660901</v>
      </c>
      <c r="BG39" s="86">
        <v>19.1244303679679</v>
      </c>
      <c r="BH39" s="86">
        <v>18.950356171982499</v>
      </c>
      <c r="BI39" s="86">
        <v>19.3642240689814</v>
      </c>
      <c r="BJ39" s="86">
        <v>19.402743986480299</v>
      </c>
      <c r="BK39" s="86">
        <v>18.9469795758631</v>
      </c>
      <c r="BL39" s="202">
        <v>19.047525950440701</v>
      </c>
      <c r="BM39" s="202">
        <v>19.0125451952036</v>
      </c>
      <c r="BN39" s="207">
        <v>18.9510693864849</v>
      </c>
      <c r="BO39" s="242"/>
      <c r="BP39" s="194">
        <f t="shared" si="0"/>
        <v>-0.17745079210479986</v>
      </c>
      <c r="BQ39" s="194">
        <f t="shared" si="1"/>
        <v>9.7169778458201961E-2</v>
      </c>
      <c r="BR39" s="194">
        <f t="shared" si="2"/>
        <v>-0.35167887377780005</v>
      </c>
      <c r="BS39" s="194">
        <f t="shared" si="3"/>
        <v>-0.45167459999539972</v>
      </c>
      <c r="BU39" s="195">
        <f t="shared" si="8"/>
        <v>-9.3656506776867814E-3</v>
      </c>
      <c r="BV39" s="195">
        <f t="shared" si="9"/>
        <v>5.1014383028549571E-3</v>
      </c>
      <c r="BW39" s="195">
        <f t="shared" si="11"/>
        <v>-1.8497201198844224E-2</v>
      </c>
      <c r="BX39" s="195">
        <f t="shared" si="10"/>
        <v>-2.3833726254915984E-2</v>
      </c>
    </row>
    <row r="40" spans="1:76" s="74" customFormat="1" x14ac:dyDescent="0.2">
      <c r="A40" s="56" t="s">
        <v>169</v>
      </c>
      <c r="B40" s="74" t="s">
        <v>48</v>
      </c>
      <c r="C40" s="62">
        <v>95.020046188218998</v>
      </c>
      <c r="D40" s="62">
        <v>84.379482803788306</v>
      </c>
      <c r="E40" s="62">
        <v>83.260677707496896</v>
      </c>
      <c r="F40" s="62">
        <v>97.554295174825398</v>
      </c>
      <c r="G40" s="62">
        <v>96.542025739153999</v>
      </c>
      <c r="H40" s="62">
        <v>80.213725315025002</v>
      </c>
      <c r="I40" s="62">
        <v>81.530901929357896</v>
      </c>
      <c r="J40" s="62">
        <v>96.057284304616005</v>
      </c>
      <c r="K40" s="62">
        <v>106.83226691378501</v>
      </c>
      <c r="L40" s="62">
        <v>79.300246104187806</v>
      </c>
      <c r="M40" s="62">
        <v>79.604742810312501</v>
      </c>
      <c r="N40" s="62">
        <v>108.126526723136</v>
      </c>
      <c r="O40" s="62">
        <v>91.5461963376694</v>
      </c>
      <c r="P40" s="62">
        <v>73.833626161784096</v>
      </c>
      <c r="Q40" s="62">
        <v>76.248756923056106</v>
      </c>
      <c r="R40" s="62">
        <v>84.350629921060303</v>
      </c>
      <c r="S40" s="62">
        <v>88.495360107206494</v>
      </c>
      <c r="T40" s="62">
        <v>76.789231969680699</v>
      </c>
      <c r="U40" s="62">
        <v>81.615009280493098</v>
      </c>
      <c r="V40" s="62">
        <v>93.996510088842797</v>
      </c>
      <c r="W40" s="62">
        <v>78.487311189486704</v>
      </c>
      <c r="X40" s="62">
        <v>69.414096267946903</v>
      </c>
      <c r="Y40" s="62">
        <v>69.471976399846596</v>
      </c>
      <c r="Z40" s="62">
        <v>72.614031007272899</v>
      </c>
      <c r="AA40" s="62">
        <v>72.287505365506206</v>
      </c>
      <c r="AB40" s="62">
        <v>63.069255617847503</v>
      </c>
      <c r="AC40" s="62">
        <v>66.626555380571006</v>
      </c>
      <c r="AD40" s="62">
        <v>68.681364733923402</v>
      </c>
      <c r="AE40" s="62">
        <v>66.388495874741295</v>
      </c>
      <c r="AF40" s="62">
        <v>64.295122033790605</v>
      </c>
      <c r="AG40" s="62">
        <v>65.836972483221601</v>
      </c>
      <c r="AH40" s="62">
        <v>68.296794485131102</v>
      </c>
      <c r="AI40" s="62">
        <v>66.601915503842505</v>
      </c>
      <c r="AJ40" s="62">
        <v>61.554147254971703</v>
      </c>
      <c r="AK40" s="62">
        <v>62.450322806487797</v>
      </c>
      <c r="AL40" s="62">
        <v>67.868700204367599</v>
      </c>
      <c r="AM40" s="62">
        <v>63.1797525452927</v>
      </c>
      <c r="AN40" s="62">
        <v>59.171395010201003</v>
      </c>
      <c r="AO40" s="62">
        <v>60.039296467972498</v>
      </c>
      <c r="AP40" s="62">
        <v>62.310573475559998</v>
      </c>
      <c r="AQ40" s="62">
        <v>60.035014330086902</v>
      </c>
      <c r="AR40" s="62">
        <v>56.970917210584403</v>
      </c>
      <c r="AS40" s="62">
        <v>58.727550731433297</v>
      </c>
      <c r="AT40" s="62">
        <v>60.247737970070503</v>
      </c>
      <c r="AU40" s="62">
        <v>69.322627060376604</v>
      </c>
      <c r="AV40" s="62">
        <v>61.352407954408903</v>
      </c>
      <c r="AW40" s="62">
        <v>61.030736385188803</v>
      </c>
      <c r="AX40" s="86">
        <v>66.279153459231694</v>
      </c>
      <c r="AY40" s="86">
        <v>68.655849740349495</v>
      </c>
      <c r="AZ40" s="86">
        <v>56.097113684648903</v>
      </c>
      <c r="BA40" s="86">
        <v>57.982830512582098</v>
      </c>
      <c r="BB40" s="86">
        <v>63.866497386690597</v>
      </c>
      <c r="BC40" s="86">
        <v>63.778340251816303</v>
      </c>
      <c r="BD40" s="86">
        <v>57.044864728723802</v>
      </c>
      <c r="BE40" s="86">
        <v>56.815369837215499</v>
      </c>
      <c r="BF40" s="86">
        <v>61.142423087621403</v>
      </c>
      <c r="BG40" s="86">
        <v>62.375946745983498</v>
      </c>
      <c r="BH40" s="86">
        <v>51.659672483317202</v>
      </c>
      <c r="BI40" s="86">
        <v>51.330228981091203</v>
      </c>
      <c r="BJ40" s="86">
        <v>58.215955494651702</v>
      </c>
      <c r="BK40" s="86">
        <v>61.806924139231398</v>
      </c>
      <c r="BL40" s="202">
        <v>51.7113459305356</v>
      </c>
      <c r="BM40" s="202">
        <v>50.624729534241503</v>
      </c>
      <c r="BN40" s="207">
        <v>57.316544059208702</v>
      </c>
      <c r="BO40" s="242"/>
      <c r="BP40" s="194">
        <f t="shared" si="0"/>
        <v>-0.56902260675209959</v>
      </c>
      <c r="BQ40" s="194">
        <f t="shared" si="1"/>
        <v>5.1673447218398394E-2</v>
      </c>
      <c r="BR40" s="194">
        <f t="shared" si="2"/>
        <v>-0.70549944684970001</v>
      </c>
      <c r="BS40" s="194">
        <f t="shared" si="3"/>
        <v>-0.89941143544299962</v>
      </c>
      <c r="BU40" s="195">
        <f t="shared" si="8"/>
        <v>-9.2064540450236959E-3</v>
      </c>
      <c r="BV40" s="195">
        <f t="shared" si="9"/>
        <v>9.9926711031292598E-4</v>
      </c>
      <c r="BW40" s="195">
        <f t="shared" si="11"/>
        <v>-1.3935865995541072E-2</v>
      </c>
      <c r="BX40" s="195">
        <f t="shared" si="10"/>
        <v>-1.5692003944164819E-2</v>
      </c>
    </row>
    <row r="41" spans="1:76" s="74" customFormat="1" x14ac:dyDescent="0.2">
      <c r="A41" s="56" t="s">
        <v>170</v>
      </c>
      <c r="B41" s="66" t="s">
        <v>278</v>
      </c>
      <c r="C41" s="202">
        <v>21.6840994502985</v>
      </c>
      <c r="D41" s="202">
        <v>22.404935257094699</v>
      </c>
      <c r="E41" s="202">
        <v>22.453902250123399</v>
      </c>
      <c r="F41" s="202">
        <v>22.861244983953899</v>
      </c>
      <c r="G41" s="202">
        <v>21.372592467847699</v>
      </c>
      <c r="H41" s="202">
        <v>21.8185002994834</v>
      </c>
      <c r="I41" s="202">
        <v>22.224730644773601</v>
      </c>
      <c r="J41" s="202">
        <v>22.1386515971178</v>
      </c>
      <c r="K41" s="202">
        <v>21.855152363107401</v>
      </c>
      <c r="L41" s="202">
        <v>21.1500905571808</v>
      </c>
      <c r="M41" s="202">
        <v>21.729540034819198</v>
      </c>
      <c r="N41" s="202">
        <v>23.019855055584699</v>
      </c>
      <c r="O41" s="202">
        <v>20.327643806307201</v>
      </c>
      <c r="P41" s="202">
        <v>20.396077048585301</v>
      </c>
      <c r="Q41" s="202">
        <v>20.7244458564066</v>
      </c>
      <c r="R41" s="202">
        <v>20.2116232533626</v>
      </c>
      <c r="S41" s="202">
        <v>20.628924349132699</v>
      </c>
      <c r="T41" s="202">
        <v>20.6214119047252</v>
      </c>
      <c r="U41" s="202">
        <v>21.252565905585101</v>
      </c>
      <c r="V41" s="202">
        <v>21.374506627621301</v>
      </c>
      <c r="W41" s="202">
        <v>18.9956960523829</v>
      </c>
      <c r="X41" s="202">
        <v>19.695534263397001</v>
      </c>
      <c r="Y41" s="202">
        <v>20.0092395020148</v>
      </c>
      <c r="Z41" s="202">
        <v>19.025743745396198</v>
      </c>
      <c r="AA41" s="202">
        <v>17.632330085692502</v>
      </c>
      <c r="AB41" s="202">
        <v>18.447599134522399</v>
      </c>
      <c r="AC41" s="202">
        <v>18.985331484581</v>
      </c>
      <c r="AD41" s="202">
        <v>18.184610104498201</v>
      </c>
      <c r="AE41" s="202">
        <v>17.3852976326388</v>
      </c>
      <c r="AF41" s="202">
        <v>18.6243493074901</v>
      </c>
      <c r="AG41" s="202">
        <v>19.114048399056301</v>
      </c>
      <c r="AH41" s="202">
        <v>18.4178278502289</v>
      </c>
      <c r="AI41" s="202">
        <v>17.317322203092999</v>
      </c>
      <c r="AJ41" s="202">
        <v>18.255457537373299</v>
      </c>
      <c r="AK41" s="202">
        <v>18.668156187505701</v>
      </c>
      <c r="AL41" s="202">
        <v>18.150151357135702</v>
      </c>
      <c r="AM41" s="202">
        <v>16.707538000039701</v>
      </c>
      <c r="AN41" s="202">
        <v>17.818769184870401</v>
      </c>
      <c r="AO41" s="202">
        <v>18.125870634006599</v>
      </c>
      <c r="AP41" s="202">
        <v>17.275474167337102</v>
      </c>
      <c r="AQ41" s="202">
        <v>16.469032838911801</v>
      </c>
      <c r="AR41" s="202">
        <v>17.8009244181907</v>
      </c>
      <c r="AS41" s="202">
        <v>18.472657908595401</v>
      </c>
      <c r="AT41" s="202">
        <v>17.403985418580501</v>
      </c>
      <c r="AU41" s="202">
        <v>17.389259100971302</v>
      </c>
      <c r="AV41" s="202">
        <v>18.408790584923299</v>
      </c>
      <c r="AW41" s="202">
        <v>18.913217262593299</v>
      </c>
      <c r="AX41" s="86">
        <v>18.1005205624338</v>
      </c>
      <c r="AY41" s="86">
        <v>17.712676029477901</v>
      </c>
      <c r="AZ41" s="86">
        <v>16.952203878714101</v>
      </c>
      <c r="BA41" s="86">
        <v>18.413773313016399</v>
      </c>
      <c r="BB41" s="86">
        <v>17.571189494332199</v>
      </c>
      <c r="BC41" s="86">
        <v>16.801550562175201</v>
      </c>
      <c r="BD41" s="86">
        <v>18.203189961357701</v>
      </c>
      <c r="BE41" s="86">
        <v>18.801758382175102</v>
      </c>
      <c r="BF41" s="86">
        <v>17.6724707513807</v>
      </c>
      <c r="BG41" s="86">
        <v>16.469214228266502</v>
      </c>
      <c r="BH41" s="86">
        <v>16.362298506813399</v>
      </c>
      <c r="BI41" s="86">
        <v>16.723667979755898</v>
      </c>
      <c r="BJ41" s="86">
        <v>16.742318778427201</v>
      </c>
      <c r="BK41" s="86">
        <v>16.3448462159269</v>
      </c>
      <c r="BL41" s="202">
        <v>16.4513371641726</v>
      </c>
      <c r="BM41" s="202">
        <v>16.427957088646899</v>
      </c>
      <c r="BN41" s="207">
        <v>16.3556659610996</v>
      </c>
      <c r="BO41" s="242"/>
      <c r="BP41" s="194">
        <f t="shared" si="0"/>
        <v>-0.12436801233960182</v>
      </c>
      <c r="BQ41" s="194">
        <f t="shared" si="1"/>
        <v>8.9038657359200357E-2</v>
      </c>
      <c r="BR41" s="194">
        <f t="shared" si="2"/>
        <v>-0.29571089110899962</v>
      </c>
      <c r="BS41" s="194">
        <f t="shared" si="3"/>
        <v>-0.38665281732760093</v>
      </c>
      <c r="BU41" s="195">
        <f t="shared" si="8"/>
        <v>-7.6090047404920799E-3</v>
      </c>
      <c r="BV41" s="195">
        <f t="shared" si="9"/>
        <v>5.412244395130811E-3</v>
      </c>
      <c r="BW41" s="195">
        <f t="shared" si="11"/>
        <v>-1.8000466492170273E-2</v>
      </c>
      <c r="BX41" s="195">
        <f t="shared" si="10"/>
        <v>-2.3640298001146389E-2</v>
      </c>
    </row>
    <row r="42" spans="1:76" s="74" customFormat="1" x14ac:dyDescent="0.2">
      <c r="A42" s="56" t="s">
        <v>171</v>
      </c>
      <c r="B42" s="74" t="s">
        <v>49</v>
      </c>
      <c r="C42" s="62">
        <v>2714.54658009781</v>
      </c>
      <c r="D42" s="62">
        <v>2925.3493129633098</v>
      </c>
      <c r="E42" s="62">
        <v>2969.4552860424901</v>
      </c>
      <c r="F42" s="62">
        <v>2815.2508496932201</v>
      </c>
      <c r="G42" s="62">
        <v>2687.0497551797098</v>
      </c>
      <c r="H42" s="62">
        <v>2921.5377186497399</v>
      </c>
      <c r="I42" s="62">
        <v>2998.31441484475</v>
      </c>
      <c r="J42" s="62">
        <v>2774.1894305388601</v>
      </c>
      <c r="K42" s="62">
        <v>2659.1421644503898</v>
      </c>
      <c r="L42" s="62">
        <v>2807.5358988506</v>
      </c>
      <c r="M42" s="62">
        <v>2923.6189077239301</v>
      </c>
      <c r="N42" s="62">
        <v>2782.6471435752201</v>
      </c>
      <c r="O42" s="62">
        <v>2493.5829301212202</v>
      </c>
      <c r="P42" s="62">
        <v>2697.8093458921498</v>
      </c>
      <c r="Q42" s="62">
        <v>2735.9170190617301</v>
      </c>
      <c r="R42" s="62">
        <v>2505.0931065043801</v>
      </c>
      <c r="S42" s="62">
        <v>2400.8075055498698</v>
      </c>
      <c r="T42" s="62">
        <v>2555.1079968081299</v>
      </c>
      <c r="U42" s="62">
        <v>2633.4619558015202</v>
      </c>
      <c r="V42" s="62">
        <v>2451.1723860766701</v>
      </c>
      <c r="W42" s="62">
        <v>2354.1707198859499</v>
      </c>
      <c r="X42" s="62">
        <v>2562.8890916586402</v>
      </c>
      <c r="Y42" s="62">
        <v>2637.9617457347099</v>
      </c>
      <c r="Z42" s="62">
        <v>2392.7926801918602</v>
      </c>
      <c r="AA42" s="62">
        <v>2294.2878920050598</v>
      </c>
      <c r="AB42" s="62">
        <v>2542.83426118025</v>
      </c>
      <c r="AC42" s="62">
        <v>2610.8058929324302</v>
      </c>
      <c r="AD42" s="62">
        <v>2402.1687532380702</v>
      </c>
      <c r="AE42" s="62">
        <v>2311.8236487951099</v>
      </c>
      <c r="AF42" s="62">
        <v>2563.9400475088501</v>
      </c>
      <c r="AG42" s="62">
        <v>2655.7449657311699</v>
      </c>
      <c r="AH42" s="62">
        <v>2466.6711674762701</v>
      </c>
      <c r="AI42" s="62">
        <v>2266.6818816078498</v>
      </c>
      <c r="AJ42" s="62">
        <v>2502.5031726581901</v>
      </c>
      <c r="AK42" s="62">
        <v>2576.8047424230099</v>
      </c>
      <c r="AL42" s="62">
        <v>2391.7154086492601</v>
      </c>
      <c r="AM42" s="62">
        <v>2228.4026734846502</v>
      </c>
      <c r="AN42" s="62">
        <v>2480.48269951468</v>
      </c>
      <c r="AO42" s="62">
        <v>2534.58123066092</v>
      </c>
      <c r="AP42" s="62">
        <v>2339.8176672935201</v>
      </c>
      <c r="AQ42" s="62">
        <v>2110.35758133028</v>
      </c>
      <c r="AR42" s="62">
        <v>2369.0072315451798</v>
      </c>
      <c r="AS42" s="62">
        <v>2470.6339839798902</v>
      </c>
      <c r="AT42" s="62">
        <v>2262.1579813851199</v>
      </c>
      <c r="AU42" s="62">
        <v>2041.05436912501</v>
      </c>
      <c r="AV42" s="62">
        <v>2296.5375390689601</v>
      </c>
      <c r="AW42" s="62">
        <v>2392.51220964713</v>
      </c>
      <c r="AX42" s="86">
        <v>2191.7079800469201</v>
      </c>
      <c r="AY42" s="86">
        <v>2005.55860764721</v>
      </c>
      <c r="AZ42" s="86">
        <v>2033.4254609275399</v>
      </c>
      <c r="BA42" s="86">
        <v>2254.7831239106899</v>
      </c>
      <c r="BB42" s="86">
        <v>2034.9389323497101</v>
      </c>
      <c r="BC42" s="86">
        <v>1876.2264978731901</v>
      </c>
      <c r="BD42" s="86">
        <v>2155.09505521864</v>
      </c>
      <c r="BE42" s="86">
        <v>2273.1903810521999</v>
      </c>
      <c r="BF42" s="86">
        <v>2038.7468571228401</v>
      </c>
      <c r="BG42" s="86">
        <v>1766.6845412652599</v>
      </c>
      <c r="BH42" s="86">
        <v>1876.6459577918899</v>
      </c>
      <c r="BI42" s="86">
        <v>1946.70927459009</v>
      </c>
      <c r="BJ42" s="86">
        <v>1857.5411750795099</v>
      </c>
      <c r="BK42" s="86">
        <v>1766.4889482587801</v>
      </c>
      <c r="BL42" s="249">
        <v>1895.1903728244199</v>
      </c>
      <c r="BM42" s="249">
        <v>1910.0602473879001</v>
      </c>
      <c r="BN42" s="253">
        <v>1808.87116948376</v>
      </c>
      <c r="BO42" s="242"/>
      <c r="BP42" s="194">
        <f t="shared" si="0"/>
        <v>-0.19559300647983946</v>
      </c>
      <c r="BQ42" s="194">
        <f t="shared" si="1"/>
        <v>18.544415032529969</v>
      </c>
      <c r="BR42" s="194">
        <f t="shared" si="2"/>
        <v>-36.649027202189927</v>
      </c>
      <c r="BS42" s="194">
        <f t="shared" si="3"/>
        <v>-48.670005595749899</v>
      </c>
      <c r="BU42" s="299">
        <f t="shared" ref="BU42:BX43" si="12">BP42/BG42</f>
        <v>-1.1071190238624046E-4</v>
      </c>
      <c r="BV42" s="299">
        <f t="shared" si="12"/>
        <v>9.8816801088841538E-3</v>
      </c>
      <c r="BW42" s="299">
        <f t="shared" si="12"/>
        <v>-1.8826143009929901E-2</v>
      </c>
      <c r="BX42" s="299">
        <f t="shared" si="12"/>
        <v>-2.620130646291953E-2</v>
      </c>
    </row>
    <row r="43" spans="1:76" s="296" customFormat="1" x14ac:dyDescent="0.2">
      <c r="A43" s="337" t="s">
        <v>130</v>
      </c>
      <c r="B43" s="338" t="s">
        <v>30</v>
      </c>
      <c r="C43" s="341">
        <f>SUM(C6:C42)</f>
        <v>17281.201701046739</v>
      </c>
      <c r="D43" s="341">
        <f t="shared" ref="D43:BN43" si="13">SUM(D6:D42)</f>
        <v>16527.550419440649</v>
      </c>
      <c r="E43" s="341">
        <f t="shared" si="13"/>
        <v>16025.544056840752</v>
      </c>
      <c r="F43" s="341">
        <f t="shared" si="13"/>
        <v>17878.027163490537</v>
      </c>
      <c r="G43" s="341">
        <f t="shared" si="13"/>
        <v>16399.755919255476</v>
      </c>
      <c r="H43" s="341">
        <f t="shared" si="13"/>
        <v>15018.22398910531</v>
      </c>
      <c r="I43" s="341">
        <f t="shared" si="13"/>
        <v>14124.886054796161</v>
      </c>
      <c r="J43" s="341">
        <f t="shared" si="13"/>
        <v>16730.553350337894</v>
      </c>
      <c r="K43" s="341">
        <f t="shared" si="13"/>
        <v>18804.539653145854</v>
      </c>
      <c r="L43" s="341">
        <f t="shared" si="13"/>
        <v>16194.676734182935</v>
      </c>
      <c r="M43" s="341">
        <f t="shared" si="13"/>
        <v>15126.945370276324</v>
      </c>
      <c r="N43" s="341">
        <f t="shared" si="13"/>
        <v>18266.970610414228</v>
      </c>
      <c r="O43" s="341">
        <f t="shared" si="13"/>
        <v>17497.54420835782</v>
      </c>
      <c r="P43" s="341">
        <f t="shared" si="13"/>
        <v>15431.251391429896</v>
      </c>
      <c r="Q43" s="341">
        <f t="shared" si="13"/>
        <v>14482.047757298669</v>
      </c>
      <c r="R43" s="341">
        <f t="shared" si="13"/>
        <v>15623.858665964097</v>
      </c>
      <c r="S43" s="341">
        <f t="shared" si="13"/>
        <v>16083.401689740531</v>
      </c>
      <c r="T43" s="341">
        <f t="shared" si="13"/>
        <v>14334.588703308214</v>
      </c>
      <c r="U43" s="341">
        <f t="shared" si="13"/>
        <v>13577.946238078028</v>
      </c>
      <c r="V43" s="341">
        <f t="shared" si="13"/>
        <v>15486.279570353705</v>
      </c>
      <c r="W43" s="341">
        <f t="shared" si="13"/>
        <v>15707.348301163918</v>
      </c>
      <c r="X43" s="341">
        <f t="shared" si="13"/>
        <v>14296.551921500464</v>
      </c>
      <c r="Y43" s="341">
        <f t="shared" si="13"/>
        <v>13592.984969147268</v>
      </c>
      <c r="Z43" s="341">
        <f t="shared" si="13"/>
        <v>14477.793594400306</v>
      </c>
      <c r="AA43" s="341">
        <f t="shared" si="13"/>
        <v>14478.498990783923</v>
      </c>
      <c r="AB43" s="341">
        <f t="shared" si="13"/>
        <v>13926.507494055651</v>
      </c>
      <c r="AC43" s="341">
        <f t="shared" si="13"/>
        <v>13579.476330633413</v>
      </c>
      <c r="AD43" s="341">
        <f t="shared" si="13"/>
        <v>14578.170909966393</v>
      </c>
      <c r="AE43" s="341">
        <f t="shared" si="13"/>
        <v>14962.921998233873</v>
      </c>
      <c r="AF43" s="341">
        <f t="shared" si="13"/>
        <v>14192.411266749037</v>
      </c>
      <c r="AG43" s="341">
        <f t="shared" si="13"/>
        <v>13463.89255046908</v>
      </c>
      <c r="AH43" s="341">
        <f t="shared" si="13"/>
        <v>14466.284676908812</v>
      </c>
      <c r="AI43" s="341">
        <f t="shared" si="13"/>
        <v>15111.231978612577</v>
      </c>
      <c r="AJ43" s="341">
        <f t="shared" si="13"/>
        <v>13994.162176455739</v>
      </c>
      <c r="AK43" s="341">
        <f t="shared" si="13"/>
        <v>13857.781542240435</v>
      </c>
      <c r="AL43" s="341">
        <f t="shared" si="13"/>
        <v>15060.584108143557</v>
      </c>
      <c r="AM43" s="341">
        <f t="shared" si="13"/>
        <v>14404.586324686883</v>
      </c>
      <c r="AN43" s="341">
        <f t="shared" si="13"/>
        <v>13895.133630224123</v>
      </c>
      <c r="AO43" s="341">
        <f t="shared" si="13"/>
        <v>13686.577418041063</v>
      </c>
      <c r="AP43" s="341">
        <f t="shared" si="13"/>
        <v>14520.630740707809</v>
      </c>
      <c r="AQ43" s="341">
        <f t="shared" si="13"/>
        <v>14330.363604720615</v>
      </c>
      <c r="AR43" s="341">
        <f t="shared" si="13"/>
        <v>13656.536307139691</v>
      </c>
      <c r="AS43" s="341">
        <f t="shared" si="13"/>
        <v>13389.646751957825</v>
      </c>
      <c r="AT43" s="341">
        <f t="shared" si="13"/>
        <v>14257.503350072773</v>
      </c>
      <c r="AU43" s="341">
        <f t="shared" si="13"/>
        <v>13999.905671874381</v>
      </c>
      <c r="AV43" s="341">
        <f t="shared" si="13"/>
        <v>13309.468604953148</v>
      </c>
      <c r="AW43" s="341">
        <f t="shared" si="13"/>
        <v>13352.258008230943</v>
      </c>
      <c r="AX43" s="341">
        <f t="shared" si="13"/>
        <v>13521.050414699854</v>
      </c>
      <c r="AY43" s="341">
        <f t="shared" si="13"/>
        <v>13239.293574879825</v>
      </c>
      <c r="AZ43" s="341">
        <f t="shared" si="13"/>
        <v>11583.215643894106</v>
      </c>
      <c r="BA43" s="341">
        <f t="shared" si="13"/>
        <v>11597.914824236144</v>
      </c>
      <c r="BB43" s="341">
        <f t="shared" si="13"/>
        <v>12191.799363427102</v>
      </c>
      <c r="BC43" s="341">
        <f t="shared" si="13"/>
        <v>12487.981876869322</v>
      </c>
      <c r="BD43" s="341">
        <f t="shared" si="13"/>
        <v>12749.281619154663</v>
      </c>
      <c r="BE43" s="341">
        <f t="shared" si="13"/>
        <v>12325.050692456478</v>
      </c>
      <c r="BF43" s="341">
        <f t="shared" si="13"/>
        <v>13215.148132758342</v>
      </c>
      <c r="BG43" s="341">
        <f t="shared" si="13"/>
        <v>12501.073479156114</v>
      </c>
      <c r="BH43" s="341">
        <f t="shared" si="13"/>
        <v>11720.541929389829</v>
      </c>
      <c r="BI43" s="341">
        <f t="shared" si="13"/>
        <v>11942.827002892289</v>
      </c>
      <c r="BJ43" s="341">
        <f t="shared" si="13"/>
        <v>12924.701324234535</v>
      </c>
      <c r="BK43" s="341">
        <f t="shared" si="13"/>
        <v>12226.951786745081</v>
      </c>
      <c r="BL43" s="341">
        <f t="shared" si="13"/>
        <v>11942.786104258024</v>
      </c>
      <c r="BM43" s="341">
        <f t="shared" si="13"/>
        <v>11704.818445574841</v>
      </c>
      <c r="BN43" s="392">
        <f t="shared" si="13"/>
        <v>12423.413946481556</v>
      </c>
      <c r="BO43" s="342"/>
      <c r="BP43" s="339">
        <f t="shared" si="0"/>
        <v>-274.1216924110322</v>
      </c>
      <c r="BQ43" s="339">
        <f t="shared" si="1"/>
        <v>222.24417486819584</v>
      </c>
      <c r="BR43" s="339">
        <f t="shared" si="2"/>
        <v>-238.00855731744741</v>
      </c>
      <c r="BS43" s="339">
        <f t="shared" si="3"/>
        <v>-501.2873777529785</v>
      </c>
      <c r="BU43" s="340">
        <f t="shared" si="12"/>
        <v>-2.1927852265494947E-2</v>
      </c>
      <c r="BV43" s="340">
        <f t="shared" si="12"/>
        <v>1.896193676086835E-2</v>
      </c>
      <c r="BW43" s="340">
        <f t="shared" si="12"/>
        <v>-1.992899648130271E-2</v>
      </c>
      <c r="BX43" s="340">
        <f t="shared" si="12"/>
        <v>-3.8785219493856833E-2</v>
      </c>
    </row>
    <row r="44" spans="1:76" s="88" customFormat="1" x14ac:dyDescent="0.2">
      <c r="A44" s="94"/>
      <c r="B44" s="94"/>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X44" s="81"/>
      <c r="AY44" s="66"/>
      <c r="AZ44" s="66"/>
      <c r="BA44" s="66"/>
      <c r="BB44" s="247"/>
      <c r="BC44" s="247"/>
      <c r="BD44" s="247"/>
      <c r="BE44" s="247"/>
      <c r="BF44" s="247"/>
      <c r="BG44" s="247"/>
      <c r="BH44" s="247"/>
      <c r="BI44" s="247"/>
      <c r="BJ44" s="247"/>
      <c r="BK44" s="247"/>
      <c r="BL44" s="336"/>
      <c r="BM44" s="81"/>
      <c r="BN44" s="81"/>
    </row>
    <row r="45" spans="1:76" s="88" customFormat="1" x14ac:dyDescent="0.2">
      <c r="A45" s="94"/>
      <c r="B45" s="94"/>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X45" s="81"/>
      <c r="AY45" s="66"/>
      <c r="AZ45" s="66"/>
      <c r="BA45" s="66"/>
      <c r="BB45" s="66"/>
      <c r="BC45" s="95"/>
      <c r="BD45" s="95"/>
      <c r="BE45" s="95"/>
      <c r="BF45" s="95"/>
      <c r="BG45" s="95"/>
      <c r="BH45" s="95"/>
      <c r="BI45" s="95"/>
      <c r="BJ45" s="95"/>
      <c r="BK45" s="95"/>
      <c r="BL45" s="95"/>
      <c r="BM45" s="95"/>
      <c r="BN45" s="95"/>
    </row>
    <row r="46" spans="1:76" s="74" customFormat="1" x14ac:dyDescent="0.2">
      <c r="A46" s="88" t="s">
        <v>132</v>
      </c>
      <c r="B46" s="88" t="s">
        <v>25</v>
      </c>
      <c r="AN46" s="57"/>
      <c r="AO46" s="57"/>
      <c r="AP46" s="57"/>
      <c r="AQ46" s="57"/>
      <c r="AR46" s="57"/>
      <c r="AS46" s="57"/>
      <c r="AT46" s="57"/>
      <c r="AU46" s="57"/>
      <c r="AV46" s="57"/>
      <c r="AW46" s="57"/>
      <c r="AX46" s="57"/>
      <c r="AY46" s="57"/>
      <c r="AZ46" s="57"/>
      <c r="BA46" s="57"/>
      <c r="BB46" s="57"/>
      <c r="BC46" s="88"/>
      <c r="BD46" s="88"/>
      <c r="BE46" s="88"/>
      <c r="BF46" s="88"/>
      <c r="BG46" s="88"/>
      <c r="BH46" s="88"/>
      <c r="BI46" s="88"/>
      <c r="BJ46" s="81"/>
      <c r="BK46" s="88"/>
      <c r="BL46" s="88"/>
      <c r="BM46" s="88"/>
      <c r="BN46" s="88"/>
      <c r="BO46" s="88"/>
      <c r="BP46" s="88" t="s">
        <v>113</v>
      </c>
      <c r="BQ46" s="3"/>
      <c r="BR46" s="3"/>
      <c r="BS46" s="3"/>
      <c r="BT46" s="3"/>
      <c r="BU46" s="88" t="s">
        <v>113</v>
      </c>
    </row>
    <row r="47" spans="1:76" s="74" customFormat="1" x14ac:dyDescent="0.2">
      <c r="A47" s="88" t="s">
        <v>133</v>
      </c>
      <c r="B47" s="88" t="s">
        <v>27</v>
      </c>
      <c r="AN47" s="57"/>
      <c r="AO47" s="57"/>
      <c r="AP47" s="57"/>
      <c r="AQ47" s="57"/>
      <c r="AR47" s="57"/>
      <c r="AS47" s="57"/>
      <c r="AT47" s="57"/>
      <c r="AU47" s="57"/>
      <c r="AV47" s="57"/>
      <c r="AW47" s="57"/>
      <c r="AX47" s="57"/>
      <c r="AY47" s="57"/>
      <c r="AZ47" s="57"/>
      <c r="BA47" s="57"/>
      <c r="BB47" s="57"/>
      <c r="BC47" s="88"/>
      <c r="BD47" s="88"/>
      <c r="BE47" s="88"/>
      <c r="BF47" s="88"/>
      <c r="BG47" s="88"/>
      <c r="BH47" s="88"/>
      <c r="BI47" s="88"/>
      <c r="BJ47" s="81"/>
      <c r="BK47" s="88"/>
      <c r="BL47" s="88"/>
      <c r="BM47" s="88"/>
      <c r="BN47" s="88"/>
      <c r="BO47" s="88"/>
      <c r="BP47" s="88" t="s">
        <v>27</v>
      </c>
      <c r="BQ47" s="88"/>
      <c r="BR47" s="88"/>
      <c r="BS47" s="88"/>
      <c r="BT47" s="88"/>
      <c r="BU47" s="88" t="s">
        <v>114</v>
      </c>
    </row>
    <row r="48" spans="1:76" s="3" customFormat="1" x14ac:dyDescent="0.2">
      <c r="A48" s="89" t="s">
        <v>131</v>
      </c>
      <c r="B48" s="60" t="s">
        <v>208</v>
      </c>
      <c r="C48" s="88" t="s">
        <v>83</v>
      </c>
      <c r="D48" s="88" t="s">
        <v>84</v>
      </c>
      <c r="E48" s="88" t="s">
        <v>85</v>
      </c>
      <c r="F48" s="88" t="s">
        <v>86</v>
      </c>
      <c r="G48" s="88" t="s">
        <v>87</v>
      </c>
      <c r="H48" s="88" t="s">
        <v>88</v>
      </c>
      <c r="I48" s="88" t="s">
        <v>89</v>
      </c>
      <c r="J48" s="88" t="s">
        <v>90</v>
      </c>
      <c r="K48" s="88" t="s">
        <v>91</v>
      </c>
      <c r="L48" s="88" t="s">
        <v>92</v>
      </c>
      <c r="M48" s="88" t="s">
        <v>93</v>
      </c>
      <c r="N48" s="88" t="s">
        <v>94</v>
      </c>
      <c r="O48" s="88" t="s">
        <v>95</v>
      </c>
      <c r="P48" s="88" t="s">
        <v>96</v>
      </c>
      <c r="Q48" s="88" t="s">
        <v>97</v>
      </c>
      <c r="R48" s="88" t="s">
        <v>98</v>
      </c>
      <c r="S48" s="88" t="s">
        <v>99</v>
      </c>
      <c r="T48" s="88" t="s">
        <v>100</v>
      </c>
      <c r="U48" s="88" t="s">
        <v>101</v>
      </c>
      <c r="V48" s="88" t="s">
        <v>102</v>
      </c>
      <c r="W48" s="88" t="s">
        <v>103</v>
      </c>
      <c r="X48" s="88" t="s">
        <v>104</v>
      </c>
      <c r="Y48" s="88" t="s">
        <v>105</v>
      </c>
      <c r="Z48" s="88" t="s">
        <v>106</v>
      </c>
      <c r="AA48" s="88" t="s">
        <v>107</v>
      </c>
      <c r="AB48" s="88" t="s">
        <v>108</v>
      </c>
      <c r="AC48" s="88" t="s">
        <v>109</v>
      </c>
      <c r="AD48" s="88" t="s">
        <v>110</v>
      </c>
      <c r="AE48" s="88" t="s">
        <v>111</v>
      </c>
      <c r="AF48" s="88" t="s">
        <v>112</v>
      </c>
      <c r="AG48" s="88" t="s">
        <v>179</v>
      </c>
      <c r="AH48" s="88" t="s">
        <v>180</v>
      </c>
      <c r="AI48" s="88" t="s">
        <v>194</v>
      </c>
      <c r="AJ48" s="88" t="s">
        <v>196</v>
      </c>
      <c r="AK48" s="88" t="s">
        <v>198</v>
      </c>
      <c r="AL48" s="60" t="s">
        <v>200</v>
      </c>
      <c r="AM48" s="203" t="s">
        <v>201</v>
      </c>
      <c r="AN48" s="203" t="s">
        <v>205</v>
      </c>
      <c r="AO48" s="89" t="s">
        <v>209</v>
      </c>
      <c r="AP48" s="89" t="s">
        <v>211</v>
      </c>
      <c r="AQ48" s="89" t="s">
        <v>251</v>
      </c>
      <c r="AR48" s="89" t="s">
        <v>263</v>
      </c>
      <c r="AS48" s="89" t="s">
        <v>264</v>
      </c>
      <c r="AT48" s="89" t="s">
        <v>269</v>
      </c>
      <c r="AU48" s="89" t="s">
        <v>270</v>
      </c>
      <c r="AV48" s="89" t="s">
        <v>271</v>
      </c>
      <c r="AW48" s="89" t="s">
        <v>272</v>
      </c>
      <c r="AX48" s="89" t="s">
        <v>274</v>
      </c>
      <c r="AY48" s="89" t="s">
        <v>277</v>
      </c>
      <c r="AZ48" s="89" t="s">
        <v>279</v>
      </c>
      <c r="BA48" s="89" t="s">
        <v>280</v>
      </c>
      <c r="BB48" s="205" t="s">
        <v>282</v>
      </c>
      <c r="BC48" s="91" t="s">
        <v>283</v>
      </c>
      <c r="BD48" s="91" t="s">
        <v>284</v>
      </c>
      <c r="BE48" s="91" t="s">
        <v>287</v>
      </c>
      <c r="BF48" s="116" t="s">
        <v>289</v>
      </c>
      <c r="BG48" s="91" t="s">
        <v>290</v>
      </c>
      <c r="BH48" s="91" t="s">
        <v>291</v>
      </c>
      <c r="BI48" s="91" t="s">
        <v>293</v>
      </c>
      <c r="BJ48" s="91" t="s">
        <v>310</v>
      </c>
      <c r="BK48" s="91" t="s">
        <v>314</v>
      </c>
      <c r="BL48" s="116" t="s">
        <v>329</v>
      </c>
      <c r="BM48" s="116" t="s">
        <v>332</v>
      </c>
      <c r="BN48" s="281" t="s">
        <v>337</v>
      </c>
      <c r="BO48" s="67"/>
      <c r="BP48" s="225" t="s">
        <v>314</v>
      </c>
      <c r="BQ48" s="225" t="s">
        <v>329</v>
      </c>
      <c r="BR48" s="225" t="s">
        <v>332</v>
      </c>
      <c r="BS48" s="225" t="s">
        <v>337</v>
      </c>
      <c r="BT48" s="88"/>
      <c r="BU48" s="225" t="s">
        <v>314</v>
      </c>
      <c r="BV48" s="225" t="s">
        <v>329</v>
      </c>
      <c r="BW48" s="225" t="s">
        <v>332</v>
      </c>
      <c r="BX48" s="225" t="s">
        <v>337</v>
      </c>
    </row>
    <row r="49" spans="1:76" x14ac:dyDescent="0.2">
      <c r="A49" s="96" t="s">
        <v>122</v>
      </c>
      <c r="B49" s="96" t="s">
        <v>22</v>
      </c>
      <c r="C49" s="97">
        <v>2260.8479617171902</v>
      </c>
      <c r="D49" s="67">
        <v>2286.2568299816598</v>
      </c>
      <c r="E49" s="67">
        <v>2272.3812937518901</v>
      </c>
      <c r="F49" s="67">
        <v>2304.54587786923</v>
      </c>
      <c r="G49" s="67">
        <v>2186.5657747621099</v>
      </c>
      <c r="H49" s="67">
        <v>2201.5147436315601</v>
      </c>
      <c r="I49" s="67">
        <v>2201.3596715257599</v>
      </c>
      <c r="J49" s="67">
        <v>2212.18751887299</v>
      </c>
      <c r="K49" s="67">
        <v>2243.9006280213198</v>
      </c>
      <c r="L49" s="67">
        <v>2233.4639366403599</v>
      </c>
      <c r="M49" s="67">
        <v>2247.8213854200699</v>
      </c>
      <c r="N49" s="67">
        <v>2305.4241940035399</v>
      </c>
      <c r="O49" s="67">
        <v>2239.2737117394799</v>
      </c>
      <c r="P49" s="67">
        <v>2267.65189098366</v>
      </c>
      <c r="Q49" s="67">
        <v>2254.5761984321998</v>
      </c>
      <c r="R49" s="67">
        <v>2256.31385878009</v>
      </c>
      <c r="S49" s="67">
        <v>2217.0707045846302</v>
      </c>
      <c r="T49" s="67">
        <v>2193.8776019709098</v>
      </c>
      <c r="U49" s="67">
        <v>2214.0187369618002</v>
      </c>
      <c r="V49" s="67">
        <v>2225.0036416134799</v>
      </c>
      <c r="W49" s="67">
        <v>2197.8286320351699</v>
      </c>
      <c r="X49" s="67">
        <v>2202.9718173935498</v>
      </c>
      <c r="Y49" s="67">
        <v>2209.6929943516402</v>
      </c>
      <c r="Z49" s="67">
        <v>2203.98491675382</v>
      </c>
      <c r="AA49" s="67">
        <v>2175.0129413234799</v>
      </c>
      <c r="AB49" s="67">
        <v>2191.3141029275198</v>
      </c>
      <c r="AC49" s="67">
        <v>2210.0342426162301</v>
      </c>
      <c r="AD49" s="67">
        <v>2217.5206335256798</v>
      </c>
      <c r="AE49" s="67">
        <v>2176.4861786469601</v>
      </c>
      <c r="AF49" s="67">
        <v>2199.20097866677</v>
      </c>
      <c r="AG49" s="67">
        <v>2188.7557568297598</v>
      </c>
      <c r="AH49" s="67">
        <v>2205.86255017553</v>
      </c>
      <c r="AI49" s="67">
        <v>2120.4370823434201</v>
      </c>
      <c r="AJ49" s="67">
        <v>2150.3606970330902</v>
      </c>
      <c r="AK49" s="67">
        <v>2153.7349307676</v>
      </c>
      <c r="AL49" s="67">
        <v>2182.2935285254698</v>
      </c>
      <c r="AM49" s="67">
        <v>2132.2791406804299</v>
      </c>
      <c r="AN49" s="67">
        <v>2159.6673060459898</v>
      </c>
      <c r="AO49" s="67">
        <v>2183.91141956103</v>
      </c>
      <c r="AP49" s="67">
        <v>2182.1803157658001</v>
      </c>
      <c r="AQ49" s="67">
        <v>2031.9348561355901</v>
      </c>
      <c r="AR49" s="67">
        <v>2074.1174400668101</v>
      </c>
      <c r="AS49" s="67">
        <v>2094.5269106764299</v>
      </c>
      <c r="AT49" s="67">
        <v>2077.6449677266501</v>
      </c>
      <c r="AU49" s="67">
        <v>2045.66318001236</v>
      </c>
      <c r="AV49" s="67">
        <v>2086.9296505280399</v>
      </c>
      <c r="AW49" s="67">
        <v>2109.5740438634798</v>
      </c>
      <c r="AX49" s="67">
        <v>2093.8996354705901</v>
      </c>
      <c r="AY49" s="67">
        <v>2073.1977562418201</v>
      </c>
      <c r="AZ49" s="67">
        <v>2061.9668907916698</v>
      </c>
      <c r="BA49" s="67">
        <v>2106.0820846796801</v>
      </c>
      <c r="BB49" s="67">
        <v>2108.4224605926402</v>
      </c>
      <c r="BC49" s="67">
        <v>2021.59359088067</v>
      </c>
      <c r="BD49" s="67">
        <v>2067.3767580129702</v>
      </c>
      <c r="BE49" s="67">
        <v>2075.4059735055398</v>
      </c>
      <c r="BF49" s="75">
        <v>2060.0953441716601</v>
      </c>
      <c r="BG49" s="75">
        <v>2009.8332933218301</v>
      </c>
      <c r="BH49" s="75">
        <v>2006.23263192678</v>
      </c>
      <c r="BI49" s="75">
        <v>2018.7019406203101</v>
      </c>
      <c r="BJ49" s="75">
        <v>2027.7067039912299</v>
      </c>
      <c r="BK49" s="75">
        <v>1997.8193704294599</v>
      </c>
      <c r="BL49" s="335">
        <v>2004.60514772682</v>
      </c>
      <c r="BM49" s="335">
        <v>2009.68642896951</v>
      </c>
      <c r="BN49" s="365">
        <v>2016.8435899696699</v>
      </c>
      <c r="BO49" s="67"/>
      <c r="BP49" s="194">
        <f t="shared" ref="BP49:BP58" si="14">BK49-BG49</f>
        <v>-12.013922892370147</v>
      </c>
      <c r="BQ49" s="194">
        <f t="shared" ref="BQ49:BQ58" si="15">BL49-BH49</f>
        <v>-1.6274841999600085</v>
      </c>
      <c r="BR49" s="194">
        <f t="shared" ref="BR49:BR58" si="16">BM49-BI49</f>
        <v>-9.0155116508001356</v>
      </c>
      <c r="BS49" s="194">
        <f t="shared" ref="BS49:BS58" si="17">BN49-BJ49</f>
        <v>-10.863114021560023</v>
      </c>
      <c r="BT49" s="67"/>
      <c r="BU49" s="195">
        <f t="shared" ref="BU49:BU58" si="18">BP49/BG49</f>
        <v>-5.9775718375695078E-3</v>
      </c>
      <c r="BV49" s="195">
        <f t="shared" ref="BV49:BV58" si="19">BQ49/BH49</f>
        <v>-8.1121410052879925E-4</v>
      </c>
      <c r="BW49" s="195">
        <f t="shared" ref="BW49:BW58" si="20">BR49/BI49</f>
        <v>-4.4659944439493799E-3</v>
      </c>
      <c r="BX49" s="195">
        <f t="shared" ref="BX49:BX58" si="21">BS49/BJ49</f>
        <v>-5.3573398954482165E-3</v>
      </c>
    </row>
    <row r="50" spans="1:76" x14ac:dyDescent="0.2">
      <c r="A50" s="96" t="s">
        <v>123</v>
      </c>
      <c r="B50" s="96" t="s">
        <v>23</v>
      </c>
      <c r="C50" s="67">
        <v>185.96165127883401</v>
      </c>
      <c r="D50" s="67">
        <v>200.15552215303299</v>
      </c>
      <c r="E50" s="67">
        <v>195.539623294124</v>
      </c>
      <c r="F50" s="67">
        <v>194.73136794102101</v>
      </c>
      <c r="G50" s="67">
        <v>145.145797417891</v>
      </c>
      <c r="H50" s="67">
        <v>139.98404004589099</v>
      </c>
      <c r="I50" s="67">
        <v>143.291071486974</v>
      </c>
      <c r="J50" s="67">
        <v>212.55726535743599</v>
      </c>
      <c r="K50" s="67">
        <v>227.760978063436</v>
      </c>
      <c r="L50" s="67">
        <v>210.47790338965899</v>
      </c>
      <c r="M50" s="67">
        <v>204.82751104830399</v>
      </c>
      <c r="N50" s="67">
        <v>234.064748464221</v>
      </c>
      <c r="O50" s="67">
        <v>243.98254796478901</v>
      </c>
      <c r="P50" s="67">
        <v>204.716448015579</v>
      </c>
      <c r="Q50" s="67">
        <v>214.15936270337099</v>
      </c>
      <c r="R50" s="67">
        <v>222.060370837867</v>
      </c>
      <c r="S50" s="67">
        <v>253.192065355328</v>
      </c>
      <c r="T50" s="67">
        <v>206.69960781454401</v>
      </c>
      <c r="U50" s="67">
        <v>213.66483107296901</v>
      </c>
      <c r="V50" s="67">
        <v>238.61450563810999</v>
      </c>
      <c r="W50" s="67">
        <v>228.86303511250301</v>
      </c>
      <c r="X50" s="67">
        <v>216.60270495053999</v>
      </c>
      <c r="Y50" s="67">
        <v>230.36078239076599</v>
      </c>
      <c r="Z50" s="67">
        <v>221.29434987884801</v>
      </c>
      <c r="AA50" s="67">
        <v>245.04492274139801</v>
      </c>
      <c r="AB50" s="67">
        <v>219.40716564986101</v>
      </c>
      <c r="AC50" s="67">
        <v>225.665444976424</v>
      </c>
      <c r="AD50" s="67">
        <v>249.59666827851899</v>
      </c>
      <c r="AE50" s="67">
        <v>236.841274498384</v>
      </c>
      <c r="AF50" s="67">
        <v>224.40956266843099</v>
      </c>
      <c r="AG50" s="67">
        <v>217.112940849925</v>
      </c>
      <c r="AH50" s="67">
        <v>240.04890869873799</v>
      </c>
      <c r="AI50" s="67">
        <v>239.96051138396399</v>
      </c>
      <c r="AJ50" s="67">
        <v>218.60792312964301</v>
      </c>
      <c r="AK50" s="67">
        <v>227.676896765642</v>
      </c>
      <c r="AL50" s="67">
        <v>229.420861905007</v>
      </c>
      <c r="AM50" s="67">
        <v>241.99503638676299</v>
      </c>
      <c r="AN50" s="67">
        <v>233.092499779056</v>
      </c>
      <c r="AO50" s="67">
        <v>227.446551360694</v>
      </c>
      <c r="AP50" s="67">
        <v>225.97086755343801</v>
      </c>
      <c r="AQ50" s="67">
        <v>244.63174276938599</v>
      </c>
      <c r="AR50" s="67">
        <v>210.165837590911</v>
      </c>
      <c r="AS50" s="67">
        <v>215.70734120636001</v>
      </c>
      <c r="AT50" s="67">
        <v>211.22490781808699</v>
      </c>
      <c r="AU50" s="67">
        <v>217.08220236588201</v>
      </c>
      <c r="AV50" s="67">
        <v>217.650269863956</v>
      </c>
      <c r="AW50" s="67">
        <v>226.911498745187</v>
      </c>
      <c r="AX50" s="67">
        <v>232.701732531109</v>
      </c>
      <c r="AY50" s="67">
        <v>238.37552312458399</v>
      </c>
      <c r="AZ50" s="67">
        <v>217.69558858744401</v>
      </c>
      <c r="BA50" s="67">
        <v>219.42505983546999</v>
      </c>
      <c r="BB50" s="67">
        <v>229.16887468387401</v>
      </c>
      <c r="BC50" s="67">
        <v>221.29738643958899</v>
      </c>
      <c r="BD50" s="67">
        <v>216.13761186658101</v>
      </c>
      <c r="BE50" s="67">
        <v>228.315133243698</v>
      </c>
      <c r="BF50" s="75">
        <v>216.25287198659399</v>
      </c>
      <c r="BG50" s="75">
        <v>220.57897016410101</v>
      </c>
      <c r="BH50" s="75">
        <v>198.44956028215299</v>
      </c>
      <c r="BI50" s="75">
        <v>197.37011088036101</v>
      </c>
      <c r="BJ50" s="75">
        <v>204.37073447746599</v>
      </c>
      <c r="BK50" s="75">
        <v>210.66855138404699</v>
      </c>
      <c r="BL50" s="75">
        <v>185.024205681285</v>
      </c>
      <c r="BM50" s="75">
        <v>199.266491153857</v>
      </c>
      <c r="BN50" s="220">
        <v>227.61931502789699</v>
      </c>
      <c r="BO50" s="67"/>
      <c r="BP50" s="194">
        <f t="shared" si="14"/>
        <v>-9.910418780054016</v>
      </c>
      <c r="BQ50" s="194">
        <f t="shared" si="15"/>
        <v>-13.42535460086799</v>
      </c>
      <c r="BR50" s="194">
        <f t="shared" si="16"/>
        <v>1.8963802734959927</v>
      </c>
      <c r="BS50" s="194">
        <f t="shared" si="17"/>
        <v>23.248580550431001</v>
      </c>
      <c r="BT50" s="67"/>
      <c r="BU50" s="195">
        <f t="shared" si="18"/>
        <v>-4.492911891229296E-2</v>
      </c>
      <c r="BV50" s="195">
        <f t="shared" si="19"/>
        <v>-6.7651218686400699E-2</v>
      </c>
      <c r="BW50" s="195">
        <f t="shared" si="20"/>
        <v>9.6082444552382778E-3</v>
      </c>
      <c r="BX50" s="195">
        <f t="shared" si="21"/>
        <v>0.11375689679773794</v>
      </c>
    </row>
    <row r="51" spans="1:76" ht="12" customHeight="1" x14ac:dyDescent="0.2">
      <c r="A51" s="96" t="s">
        <v>124</v>
      </c>
      <c r="B51" s="96" t="s">
        <v>0</v>
      </c>
      <c r="C51" s="67">
        <v>4578.8990688866506</v>
      </c>
      <c r="D51" s="67">
        <v>4425.9074773875964</v>
      </c>
      <c r="E51" s="67">
        <v>4324.8401940107124</v>
      </c>
      <c r="F51" s="67">
        <v>4894.9854196781662</v>
      </c>
      <c r="G51" s="67">
        <v>3890.7150636183278</v>
      </c>
      <c r="H51" s="67">
        <v>3543.8095143772589</v>
      </c>
      <c r="I51" s="67">
        <v>3150.3886782325098</v>
      </c>
      <c r="J51" s="67">
        <v>3931.2703201741692</v>
      </c>
      <c r="K51" s="67">
        <v>4637.206646699874</v>
      </c>
      <c r="L51" s="67">
        <v>4354.7528641913268</v>
      </c>
      <c r="M51" s="67">
        <v>4018.7284475192937</v>
      </c>
      <c r="N51" s="67">
        <v>4523.7622568047555</v>
      </c>
      <c r="O51" s="67">
        <v>4406.1204862040404</v>
      </c>
      <c r="P51" s="67">
        <v>4137.3481192166037</v>
      </c>
      <c r="Q51" s="67">
        <v>3871.5771395937218</v>
      </c>
      <c r="R51" s="67">
        <v>4122.2457311829203</v>
      </c>
      <c r="S51" s="67">
        <v>4164.5151583941406</v>
      </c>
      <c r="T51" s="67">
        <v>3941.718892231012</v>
      </c>
      <c r="U51" s="67">
        <v>3577.3010578442409</v>
      </c>
      <c r="V51" s="67">
        <v>4070.8339044385771</v>
      </c>
      <c r="W51" s="67">
        <v>3749.2021956992394</v>
      </c>
      <c r="X51" s="67">
        <v>3718.3902796817911</v>
      </c>
      <c r="Y51" s="67">
        <v>3547.3135442333837</v>
      </c>
      <c r="Z51" s="67">
        <v>3769.1090045539099</v>
      </c>
      <c r="AA51" s="67">
        <v>3698.9497986518745</v>
      </c>
      <c r="AB51" s="67">
        <v>3647.3254110973357</v>
      </c>
      <c r="AC51" s="67">
        <v>3491.0411009848749</v>
      </c>
      <c r="AD51" s="67">
        <v>3816.4240839612444</v>
      </c>
      <c r="AE51" s="67">
        <v>3747.9568224310392</v>
      </c>
      <c r="AF51" s="67">
        <v>3994.8535694331413</v>
      </c>
      <c r="AG51" s="67">
        <v>3569.2812984909501</v>
      </c>
      <c r="AH51" s="67">
        <v>3625.0683434695202</v>
      </c>
      <c r="AI51" s="67">
        <v>3803.7363156709275</v>
      </c>
      <c r="AJ51" s="67">
        <v>3740.4241685074758</v>
      </c>
      <c r="AK51" s="67">
        <v>3692.2583339259786</v>
      </c>
      <c r="AL51" s="67">
        <v>3959.2266652033572</v>
      </c>
      <c r="AM51" s="67">
        <v>3774.0991614737181</v>
      </c>
      <c r="AN51" s="67">
        <v>3719.0408051004015</v>
      </c>
      <c r="AO51" s="67">
        <v>3610.1661601607357</v>
      </c>
      <c r="AP51" s="67">
        <v>3906.3783613729488</v>
      </c>
      <c r="AQ51" s="67">
        <v>3829.4732372921349</v>
      </c>
      <c r="AR51" s="67">
        <v>3792.3448533319392</v>
      </c>
      <c r="AS51" s="67">
        <v>3554.1901628560727</v>
      </c>
      <c r="AT51" s="67">
        <v>3845.8518488179975</v>
      </c>
      <c r="AU51" s="67">
        <v>3826.3737584803848</v>
      </c>
      <c r="AV51" s="67">
        <v>3812.5195544016869</v>
      </c>
      <c r="AW51" s="67">
        <v>3713.762488833871</v>
      </c>
      <c r="AX51" s="67">
        <v>3686.8406067281603</v>
      </c>
      <c r="AY51" s="67">
        <v>3864.2655163996315</v>
      </c>
      <c r="AZ51" s="67">
        <v>3159.8833410463731</v>
      </c>
      <c r="BA51" s="67">
        <v>2824.6138831956423</v>
      </c>
      <c r="BB51" s="67">
        <v>3183.690781640717</v>
      </c>
      <c r="BC51" s="67">
        <v>3478.2340731712366</v>
      </c>
      <c r="BD51" s="67">
        <v>3667.3457244429815</v>
      </c>
      <c r="BE51" s="67">
        <v>3354.9815466582163</v>
      </c>
      <c r="BF51" s="75">
        <v>3707.1856521540681</v>
      </c>
      <c r="BG51" s="75">
        <v>3701.02581830501</v>
      </c>
      <c r="BH51" s="75">
        <v>3098.9818957063653</v>
      </c>
      <c r="BI51" s="75">
        <v>3423.9562472609578</v>
      </c>
      <c r="BJ51" s="75">
        <v>3603.3117218028347</v>
      </c>
      <c r="BK51" s="86">
        <v>3517.132243757997</v>
      </c>
      <c r="BL51" s="75">
        <v>3491.5325574738986</v>
      </c>
      <c r="BM51" s="75">
        <v>3350.6105197106217</v>
      </c>
      <c r="BN51" s="220">
        <v>3521.8098022859026</v>
      </c>
      <c r="BO51" s="67"/>
      <c r="BP51" s="194">
        <f t="shared" si="14"/>
        <v>-183.89357454701303</v>
      </c>
      <c r="BQ51" s="194">
        <f t="shared" si="15"/>
        <v>392.55066176753326</v>
      </c>
      <c r="BR51" s="194">
        <f t="shared" si="16"/>
        <v>-73.345727550336051</v>
      </c>
      <c r="BS51" s="194">
        <f t="shared" si="17"/>
        <v>-81.501919516932048</v>
      </c>
      <c r="BT51" s="67"/>
      <c r="BU51" s="195">
        <f t="shared" si="18"/>
        <v>-4.9687190410152911E-2</v>
      </c>
      <c r="BV51" s="195">
        <f t="shared" si="19"/>
        <v>0.12667084706477685</v>
      </c>
      <c r="BW51" s="195">
        <f t="shared" si="20"/>
        <v>-2.142133901652803E-2</v>
      </c>
      <c r="BX51" s="195">
        <f t="shared" si="21"/>
        <v>-2.2618614710401583E-2</v>
      </c>
    </row>
    <row r="52" spans="1:76" x14ac:dyDescent="0.2">
      <c r="A52" s="96" t="s">
        <v>125</v>
      </c>
      <c r="B52" s="96" t="s">
        <v>28</v>
      </c>
      <c r="C52" s="67">
        <v>3279.6826843670701</v>
      </c>
      <c r="D52" s="67">
        <v>2146.3350112788198</v>
      </c>
      <c r="E52" s="67">
        <v>1827.89666626449</v>
      </c>
      <c r="F52" s="67">
        <v>3144.5499306137199</v>
      </c>
      <c r="G52" s="67">
        <v>3587.5693573243602</v>
      </c>
      <c r="H52" s="67">
        <v>2069.2158610053002</v>
      </c>
      <c r="I52" s="67">
        <v>1528.9035090575101</v>
      </c>
      <c r="J52" s="67">
        <v>3447.5917514254702</v>
      </c>
      <c r="K52" s="67">
        <v>4923.6310840960496</v>
      </c>
      <c r="L52" s="67">
        <v>2482.9791846947001</v>
      </c>
      <c r="M52" s="67">
        <v>1575.2959670129701</v>
      </c>
      <c r="N52" s="67">
        <v>4092.3392056124899</v>
      </c>
      <c r="O52" s="67">
        <v>4286.1687553861302</v>
      </c>
      <c r="P52" s="67">
        <v>2168.6966239501999</v>
      </c>
      <c r="Q52" s="67">
        <v>1521.5530752085399</v>
      </c>
      <c r="R52" s="67">
        <v>2761.52682615907</v>
      </c>
      <c r="S52" s="67">
        <v>3678.63135483936</v>
      </c>
      <c r="T52" s="67">
        <v>1978.61373553146</v>
      </c>
      <c r="U52" s="67">
        <v>1445.95367548949</v>
      </c>
      <c r="V52" s="67">
        <v>2911.84213146103</v>
      </c>
      <c r="W52" s="67">
        <v>3749.4453415892599</v>
      </c>
      <c r="X52" s="67">
        <v>1954.4473245029601</v>
      </c>
      <c r="Y52" s="67">
        <v>1497.00731946122</v>
      </c>
      <c r="Z52" s="67">
        <v>2466.0048261868101</v>
      </c>
      <c r="AA52" s="67">
        <v>2867.9816101667102</v>
      </c>
      <c r="AB52" s="67">
        <v>1878.7182346726399</v>
      </c>
      <c r="AC52" s="67">
        <v>1373.9029066133701</v>
      </c>
      <c r="AD52" s="67">
        <v>2495.5675105076598</v>
      </c>
      <c r="AE52" s="67">
        <v>2946.1458471951501</v>
      </c>
      <c r="AF52" s="67">
        <v>1659.5806621075999</v>
      </c>
      <c r="AG52" s="67">
        <v>1191.13655862378</v>
      </c>
      <c r="AH52" s="67">
        <v>2387.69733148258</v>
      </c>
      <c r="AI52" s="67">
        <v>3122.3130108849</v>
      </c>
      <c r="AJ52" s="67">
        <v>1762.8360114785</v>
      </c>
      <c r="AK52" s="67">
        <v>1335.9552419055401</v>
      </c>
      <c r="AL52" s="67">
        <v>2435.82852957571</v>
      </c>
      <c r="AM52" s="67">
        <v>2616.0592614345401</v>
      </c>
      <c r="AN52" s="67">
        <v>1744.15713771486</v>
      </c>
      <c r="AO52" s="67">
        <v>1502.09068314459</v>
      </c>
      <c r="AP52" s="67">
        <v>2316.28843093972</v>
      </c>
      <c r="AQ52" s="67">
        <v>2883.0870260225101</v>
      </c>
      <c r="AR52" s="67">
        <v>1626.29764407062</v>
      </c>
      <c r="AS52" s="67">
        <v>1386.9506734521201</v>
      </c>
      <c r="AT52" s="67">
        <v>2393.2017182293998</v>
      </c>
      <c r="AU52" s="67">
        <v>2632.6582272237401</v>
      </c>
      <c r="AV52" s="67">
        <v>1314.1644400069099</v>
      </c>
      <c r="AW52" s="67">
        <v>1237.84851629133</v>
      </c>
      <c r="AX52" s="67">
        <v>1876.38754482632</v>
      </c>
      <c r="AY52" s="67">
        <v>1910.78181108577</v>
      </c>
      <c r="AZ52" s="67">
        <v>1483.7943900886401</v>
      </c>
      <c r="BA52" s="67">
        <v>1312.4694729403</v>
      </c>
      <c r="BB52" s="67">
        <v>1819.18492367722</v>
      </c>
      <c r="BC52" s="67">
        <v>2184.25717549928</v>
      </c>
      <c r="BD52" s="67">
        <v>1643.0030942271301</v>
      </c>
      <c r="BE52" s="67">
        <v>1356.5716906743601</v>
      </c>
      <c r="BF52" s="75">
        <v>2157.2474293905898</v>
      </c>
      <c r="BG52" s="75">
        <v>1956.40123921689</v>
      </c>
      <c r="BH52" s="75">
        <v>1595.3877542703499</v>
      </c>
      <c r="BI52" s="75">
        <v>1269.1790800189001</v>
      </c>
      <c r="BJ52" s="75">
        <v>2007.6513882525701</v>
      </c>
      <c r="BK52" s="75">
        <v>1864.54538330166</v>
      </c>
      <c r="BL52" s="75">
        <v>1465.85669951351</v>
      </c>
      <c r="BM52" s="75">
        <v>1239.9246083390999</v>
      </c>
      <c r="BN52" s="220">
        <v>1837.3562028280701</v>
      </c>
      <c r="BO52" s="67"/>
      <c r="BP52" s="194">
        <f t="shared" si="14"/>
        <v>-91.855855915229995</v>
      </c>
      <c r="BQ52" s="194">
        <f t="shared" si="15"/>
        <v>-129.53105475683992</v>
      </c>
      <c r="BR52" s="194">
        <f t="shared" si="16"/>
        <v>-29.25447167980019</v>
      </c>
      <c r="BS52" s="194">
        <f t="shared" si="17"/>
        <v>-170.2951854245</v>
      </c>
      <c r="BT52" s="67"/>
      <c r="BU52" s="195">
        <f t="shared" si="18"/>
        <v>-4.6951440263858217E-2</v>
      </c>
      <c r="BV52" s="195">
        <f t="shared" si="19"/>
        <v>-8.1190954619105069E-2</v>
      </c>
      <c r="BW52" s="195">
        <f t="shared" si="20"/>
        <v>-2.3049916391124681E-2</v>
      </c>
      <c r="BX52" s="195">
        <f t="shared" si="21"/>
        <v>-8.4823085532156256E-2</v>
      </c>
    </row>
    <row r="53" spans="1:76" x14ac:dyDescent="0.2">
      <c r="A53" s="96" t="s">
        <v>126</v>
      </c>
      <c r="B53" s="96" t="s">
        <v>24</v>
      </c>
      <c r="C53" s="67">
        <v>464.04375420818502</v>
      </c>
      <c r="D53" s="67">
        <v>496.38727765972999</v>
      </c>
      <c r="E53" s="67">
        <v>485.30856401610902</v>
      </c>
      <c r="F53" s="67">
        <v>504.87341958153701</v>
      </c>
      <c r="G53" s="67">
        <v>464.70736980569302</v>
      </c>
      <c r="H53" s="67">
        <v>481.65195397675001</v>
      </c>
      <c r="I53" s="67">
        <v>479.64834758807802</v>
      </c>
      <c r="J53" s="67">
        <v>493.18792594580998</v>
      </c>
      <c r="K53" s="67">
        <v>489.55007206152902</v>
      </c>
      <c r="L53" s="67">
        <v>489.14241485752399</v>
      </c>
      <c r="M53" s="67">
        <v>496.86811789017702</v>
      </c>
      <c r="N53" s="67">
        <v>542.576624551804</v>
      </c>
      <c r="O53" s="67">
        <v>498.00489554798997</v>
      </c>
      <c r="P53" s="67">
        <v>516.31342456355503</v>
      </c>
      <c r="Q53" s="67">
        <v>510.87084573879099</v>
      </c>
      <c r="R53" s="67">
        <v>516.76897691685201</v>
      </c>
      <c r="S53" s="67">
        <v>497.88202272532999</v>
      </c>
      <c r="T53" s="67">
        <v>486.68364593732701</v>
      </c>
      <c r="U53" s="67">
        <v>494.82803847793502</v>
      </c>
      <c r="V53" s="67">
        <v>509.63433572384503</v>
      </c>
      <c r="W53" s="67">
        <v>481.104725613921</v>
      </c>
      <c r="X53" s="67">
        <v>494.00535329564701</v>
      </c>
      <c r="Y53" s="67">
        <v>497.36703518755297</v>
      </c>
      <c r="Z53" s="67">
        <v>496.03634401571401</v>
      </c>
      <c r="AA53" s="67">
        <v>463.70807182802901</v>
      </c>
      <c r="AB53" s="67">
        <v>471.89884039218202</v>
      </c>
      <c r="AC53" s="67">
        <v>482.18073932396698</v>
      </c>
      <c r="AD53" s="67">
        <v>489.34044331709902</v>
      </c>
      <c r="AE53" s="67">
        <v>473.10271430119798</v>
      </c>
      <c r="AF53" s="67">
        <v>494.92683476661398</v>
      </c>
      <c r="AG53" s="67">
        <v>490.39572694153799</v>
      </c>
      <c r="AH53" s="67">
        <v>508.381071268163</v>
      </c>
      <c r="AI53" s="67">
        <v>464.35113179975099</v>
      </c>
      <c r="AJ53" s="67">
        <v>492.324030180161</v>
      </c>
      <c r="AK53" s="67">
        <v>501.67126893220501</v>
      </c>
      <c r="AL53" s="67">
        <v>521.20294905954995</v>
      </c>
      <c r="AM53" s="67">
        <v>445.61252166998503</v>
      </c>
      <c r="AN53" s="67">
        <v>485.33129971429298</v>
      </c>
      <c r="AO53" s="67">
        <v>486.40532049146498</v>
      </c>
      <c r="AP53" s="67">
        <v>476.07530241718001</v>
      </c>
      <c r="AQ53" s="67">
        <v>430.268895745718</v>
      </c>
      <c r="AR53" s="67">
        <v>483.236834621703</v>
      </c>
      <c r="AS53" s="67">
        <v>487.26543592574802</v>
      </c>
      <c r="AT53" s="67">
        <v>466.62424088530503</v>
      </c>
      <c r="AU53" s="67">
        <v>447.27456641814001</v>
      </c>
      <c r="AV53" s="67">
        <v>502.59688782664</v>
      </c>
      <c r="AW53" s="67">
        <v>506.53925578616401</v>
      </c>
      <c r="AX53" s="67">
        <v>485.17898696643903</v>
      </c>
      <c r="AY53" s="67">
        <v>467.50383323096599</v>
      </c>
      <c r="AZ53" s="67">
        <v>466.51981092037499</v>
      </c>
      <c r="BA53" s="67">
        <v>495.27529061658498</v>
      </c>
      <c r="BB53" s="67">
        <v>500.79500436012398</v>
      </c>
      <c r="BC53" s="67">
        <v>461.46612731021901</v>
      </c>
      <c r="BD53" s="67">
        <v>527.78697288617502</v>
      </c>
      <c r="BE53" s="67">
        <v>520.10895790992595</v>
      </c>
      <c r="BF53" s="75">
        <v>497.90844928131003</v>
      </c>
      <c r="BG53" s="75">
        <v>447.72150353787299</v>
      </c>
      <c r="BH53" s="75">
        <v>449.007148806148</v>
      </c>
      <c r="BI53" s="75">
        <v>453.03489140483498</v>
      </c>
      <c r="BJ53" s="75">
        <v>459.43475256044798</v>
      </c>
      <c r="BK53" s="75">
        <v>429.31730980657898</v>
      </c>
      <c r="BL53" s="75">
        <v>445.23245616063201</v>
      </c>
      <c r="BM53" s="75">
        <v>441.54787139147999</v>
      </c>
      <c r="BN53" s="220">
        <v>445.89058489953101</v>
      </c>
      <c r="BO53" s="67"/>
      <c r="BP53" s="194">
        <f t="shared" si="14"/>
        <v>-18.404193731294015</v>
      </c>
      <c r="BQ53" s="194">
        <f t="shared" si="15"/>
        <v>-3.7746926455159837</v>
      </c>
      <c r="BR53" s="194">
        <f t="shared" si="16"/>
        <v>-11.487020013354993</v>
      </c>
      <c r="BS53" s="194">
        <f t="shared" si="17"/>
        <v>-13.544167660916969</v>
      </c>
      <c r="BT53" s="67"/>
      <c r="BU53" s="195">
        <f t="shared" si="18"/>
        <v>-4.1106343085746372E-2</v>
      </c>
      <c r="BV53" s="195">
        <f t="shared" si="19"/>
        <v>-8.4067540028090956E-3</v>
      </c>
      <c r="BW53" s="195">
        <f t="shared" si="20"/>
        <v>-2.5355707101796087E-2</v>
      </c>
      <c r="BX53" s="195">
        <f t="shared" si="21"/>
        <v>-2.94800678125344E-2</v>
      </c>
    </row>
    <row r="54" spans="1:76" x14ac:dyDescent="0.2">
      <c r="A54" s="96" t="s">
        <v>127</v>
      </c>
      <c r="B54" s="96" t="s">
        <v>315</v>
      </c>
      <c r="C54" s="67">
        <v>2607.9518610831201</v>
      </c>
      <c r="D54" s="67">
        <v>2799.1564608465301</v>
      </c>
      <c r="E54" s="67">
        <v>2726.8018020529698</v>
      </c>
      <c r="F54" s="67">
        <v>2799.9861576186499</v>
      </c>
      <c r="G54" s="67">
        <v>2325.80485893788</v>
      </c>
      <c r="H54" s="67">
        <v>2495.1716871686199</v>
      </c>
      <c r="I54" s="67">
        <v>2448.65703521758</v>
      </c>
      <c r="J54" s="67">
        <v>2474.35915214839</v>
      </c>
      <c r="K54" s="67">
        <v>2432.1193743528302</v>
      </c>
      <c r="L54" s="67">
        <v>2426.7929927324599</v>
      </c>
      <c r="M54" s="67">
        <v>2459.51760875228</v>
      </c>
      <c r="N54" s="67">
        <v>2518.1163442205798</v>
      </c>
      <c r="O54" s="67">
        <v>2142.7286119302298</v>
      </c>
      <c r="P54" s="67">
        <v>2223.8421037186699</v>
      </c>
      <c r="Q54" s="67">
        <v>2166.8315428938899</v>
      </c>
      <c r="R54" s="67">
        <v>2050.3568229930202</v>
      </c>
      <c r="S54" s="67">
        <v>1770.9793969679399</v>
      </c>
      <c r="T54" s="67">
        <v>1863.8579238616601</v>
      </c>
      <c r="U54" s="67">
        <v>1884.18090369878</v>
      </c>
      <c r="V54" s="67">
        <v>1940.76627425422</v>
      </c>
      <c r="W54" s="67">
        <v>1882.8284169984099</v>
      </c>
      <c r="X54" s="67">
        <v>2046.03683917695</v>
      </c>
      <c r="Y54" s="67">
        <v>1873.39727745607</v>
      </c>
      <c r="Z54" s="67">
        <v>1853.50411321567</v>
      </c>
      <c r="AA54" s="67">
        <v>1740.1238310163601</v>
      </c>
      <c r="AB54" s="67">
        <v>1939.4432832361699</v>
      </c>
      <c r="AC54" s="67">
        <v>2147.0728440490602</v>
      </c>
      <c r="AD54" s="67">
        <v>1878.3863430966501</v>
      </c>
      <c r="AE54" s="67">
        <v>2077.4191874683602</v>
      </c>
      <c r="AF54" s="67">
        <v>2020.7289054135499</v>
      </c>
      <c r="AG54" s="67">
        <v>2120.3848244788701</v>
      </c>
      <c r="AH54" s="67">
        <v>2001.8321417813399</v>
      </c>
      <c r="AI54" s="67">
        <v>2147.1723423489598</v>
      </c>
      <c r="AJ54" s="67">
        <v>2132.2889034917298</v>
      </c>
      <c r="AK54" s="67">
        <v>2359.83269206153</v>
      </c>
      <c r="AL54" s="67">
        <v>2321.3427034217598</v>
      </c>
      <c r="AM54" s="67">
        <v>2029.5064066755001</v>
      </c>
      <c r="AN54" s="67">
        <v>2085.6900282841302</v>
      </c>
      <c r="AO54" s="67">
        <v>2150.1879196975301</v>
      </c>
      <c r="AP54" s="67">
        <v>2104.4119762876699</v>
      </c>
      <c r="AQ54" s="67">
        <v>1893.98794713089</v>
      </c>
      <c r="AR54" s="67">
        <v>2127.33148571222</v>
      </c>
      <c r="AS54" s="67">
        <v>2191.28612284476</v>
      </c>
      <c r="AT54" s="67">
        <v>2048.84023370053</v>
      </c>
      <c r="AU54" s="67">
        <v>1869.45525698441</v>
      </c>
      <c r="AV54" s="67">
        <v>2096.1592517429399</v>
      </c>
      <c r="AW54" s="67">
        <v>2169.5978180440202</v>
      </c>
      <c r="AX54" s="67">
        <v>1992.2886796599801</v>
      </c>
      <c r="AY54" s="67">
        <v>1788.97118145166</v>
      </c>
      <c r="AZ54" s="67">
        <v>1295.5230641163901</v>
      </c>
      <c r="BA54" s="67">
        <v>1465.41353148844</v>
      </c>
      <c r="BB54" s="67">
        <v>1410.0795098551901</v>
      </c>
      <c r="BC54" s="67">
        <v>1417.9852061188899</v>
      </c>
      <c r="BD54" s="67">
        <v>1571.82354048309</v>
      </c>
      <c r="BE54" s="67">
        <v>1604.85692827292</v>
      </c>
      <c r="BF54" s="75">
        <v>1669.9470171171199</v>
      </c>
      <c r="BG54" s="75">
        <v>1579.2672138786099</v>
      </c>
      <c r="BH54" s="75">
        <v>1680.31465074164</v>
      </c>
      <c r="BI54" s="75">
        <v>1806.22760111721</v>
      </c>
      <c r="BJ54" s="75">
        <v>1933.6806374681801</v>
      </c>
      <c r="BK54" s="75">
        <v>1638.2115270193699</v>
      </c>
      <c r="BL54" s="75">
        <v>1641.96611436429</v>
      </c>
      <c r="BM54" s="75">
        <v>1744.5251393542501</v>
      </c>
      <c r="BN54" s="220">
        <v>1756.3195916069701</v>
      </c>
      <c r="BO54" s="67"/>
      <c r="BP54" s="194">
        <f t="shared" si="14"/>
        <v>58.944313140759959</v>
      </c>
      <c r="BQ54" s="194">
        <f t="shared" si="15"/>
        <v>-38.348536377350001</v>
      </c>
      <c r="BR54" s="194">
        <f t="shared" si="16"/>
        <v>-61.702461762959956</v>
      </c>
      <c r="BS54" s="194">
        <f t="shared" si="17"/>
        <v>-177.36104586120996</v>
      </c>
      <c r="BT54" s="67"/>
      <c r="BU54" s="195">
        <f t="shared" si="18"/>
        <v>3.7323837677852724E-2</v>
      </c>
      <c r="BV54" s="195">
        <f t="shared" si="19"/>
        <v>-2.2822235323856827E-2</v>
      </c>
      <c r="BW54" s="195">
        <f t="shared" si="20"/>
        <v>-3.4160956085930144E-2</v>
      </c>
      <c r="BX54" s="195">
        <f t="shared" si="21"/>
        <v>-9.1721995051589039E-2</v>
      </c>
    </row>
    <row r="55" spans="1:76" x14ac:dyDescent="0.2">
      <c r="A55" s="96" t="s">
        <v>128</v>
      </c>
      <c r="B55" s="96" t="s">
        <v>29</v>
      </c>
      <c r="C55" s="75">
        <v>1033.6485781186855</v>
      </c>
      <c r="D55" s="75">
        <v>1100.9720034510497</v>
      </c>
      <c r="E55" s="75">
        <v>1077.5754397463277</v>
      </c>
      <c r="F55" s="75">
        <v>1058.0249923942297</v>
      </c>
      <c r="G55" s="75">
        <v>960.59479414125701</v>
      </c>
      <c r="H55" s="75">
        <v>1029.7758956801488</v>
      </c>
      <c r="I55" s="75">
        <v>1036.3708721778505</v>
      </c>
      <c r="J55" s="75">
        <v>1032.3887094129668</v>
      </c>
      <c r="K55" s="75">
        <v>1027.4790746144345</v>
      </c>
      <c r="L55" s="75">
        <v>1057.4336997584674</v>
      </c>
      <c r="M55" s="75">
        <v>1066.5554538266917</v>
      </c>
      <c r="N55" s="75">
        <v>1100.5402440719924</v>
      </c>
      <c r="O55" s="75">
        <v>1043.2406032814479</v>
      </c>
      <c r="P55" s="75">
        <v>1089.765871664528</v>
      </c>
      <c r="Q55" s="75">
        <v>1078.0449466936686</v>
      </c>
      <c r="R55" s="75">
        <v>1053.3200283778174</v>
      </c>
      <c r="S55" s="75">
        <v>962.03069518290999</v>
      </c>
      <c r="T55" s="75">
        <v>981.39463186923103</v>
      </c>
      <c r="U55" s="75">
        <v>981.45813216737349</v>
      </c>
      <c r="V55" s="75">
        <v>992.74959467260055</v>
      </c>
      <c r="W55" s="75">
        <v>939.85134909113799</v>
      </c>
      <c r="X55" s="75">
        <v>984.31322868261816</v>
      </c>
      <c r="Y55" s="75">
        <v>982.11372809264446</v>
      </c>
      <c r="Z55" s="75">
        <v>956.65590783810148</v>
      </c>
      <c r="AA55" s="75">
        <v>878.59716431998925</v>
      </c>
      <c r="AB55" s="75">
        <v>927.68832760469945</v>
      </c>
      <c r="AC55" s="75">
        <v>926.1104598328759</v>
      </c>
      <c r="AD55" s="75">
        <v>916.43024022247891</v>
      </c>
      <c r="AE55" s="75">
        <v>884.80331871231181</v>
      </c>
      <c r="AF55" s="75">
        <v>925.46030039312063</v>
      </c>
      <c r="AG55" s="75">
        <v>919.10237017054112</v>
      </c>
      <c r="AH55" s="75">
        <v>917.97310319191718</v>
      </c>
      <c r="AI55" s="75">
        <v>838.84125663604391</v>
      </c>
      <c r="AJ55" s="75">
        <v>889.56183155057204</v>
      </c>
      <c r="AK55" s="75">
        <v>902.59896657154718</v>
      </c>
      <c r="AL55" s="75">
        <v>908.1663047434306</v>
      </c>
      <c r="AM55" s="75">
        <v>833.2648836378761</v>
      </c>
      <c r="AN55" s="75">
        <v>885.4416354066127</v>
      </c>
      <c r="AO55" s="75">
        <v>887.95809189614101</v>
      </c>
      <c r="AP55" s="75">
        <v>865.43749770723309</v>
      </c>
      <c r="AQ55" s="75">
        <v>807.49504178047903</v>
      </c>
      <c r="AR55" s="75">
        <v>874.57867356812608</v>
      </c>
      <c r="AS55" s="75">
        <v>886.39721083681877</v>
      </c>
      <c r="AT55" s="75">
        <v>850.2891985237402</v>
      </c>
      <c r="AU55" s="75">
        <v>809.90559127133224</v>
      </c>
      <c r="AV55" s="75">
        <v>877.79919590445911</v>
      </c>
      <c r="AW55" s="75">
        <v>889.64550776364138</v>
      </c>
      <c r="AX55" s="75">
        <v>852.83066777452882</v>
      </c>
      <c r="AY55" s="75">
        <v>780.1036531474125</v>
      </c>
      <c r="AZ55" s="75">
        <v>767.98987213960072</v>
      </c>
      <c r="BA55" s="75">
        <v>818.19490547830628</v>
      </c>
      <c r="BB55" s="75">
        <v>799.71277434637159</v>
      </c>
      <c r="BC55" s="75">
        <v>723.2551970850551</v>
      </c>
      <c r="BD55" s="75">
        <v>800.21669115821362</v>
      </c>
      <c r="BE55" s="75">
        <v>810.10801886475383</v>
      </c>
      <c r="BF55" s="75">
        <v>764.58382641563207</v>
      </c>
      <c r="BG55" s="75">
        <v>718.19622493432519</v>
      </c>
      <c r="BH55" s="75">
        <v>725.03498035390544</v>
      </c>
      <c r="BI55" s="75">
        <v>736.64748952943876</v>
      </c>
      <c r="BJ55" s="75">
        <v>733.11167491597053</v>
      </c>
      <c r="BK55" s="75">
        <v>702.36968493719041</v>
      </c>
      <c r="BL55" s="75">
        <v>722.65973110044683</v>
      </c>
      <c r="BM55" s="75">
        <v>719.63395950723884</v>
      </c>
      <c r="BN55" s="220">
        <v>712.6521962204597</v>
      </c>
      <c r="BO55" s="67"/>
      <c r="BP55" s="194">
        <f t="shared" si="14"/>
        <v>-15.826539997134773</v>
      </c>
      <c r="BQ55" s="194">
        <f t="shared" si="15"/>
        <v>-2.3752492534586054</v>
      </c>
      <c r="BR55" s="194">
        <f t="shared" si="16"/>
        <v>-17.013530022199916</v>
      </c>
      <c r="BS55" s="194">
        <f t="shared" si="17"/>
        <v>-20.459478695510825</v>
      </c>
      <c r="BT55" s="75"/>
      <c r="BU55" s="195">
        <f t="shared" si="18"/>
        <v>-2.2036512373177702E-2</v>
      </c>
      <c r="BV55" s="195">
        <f t="shared" si="19"/>
        <v>-3.2760478015821997E-3</v>
      </c>
      <c r="BW55" s="195">
        <f t="shared" si="20"/>
        <v>-2.3095890862355271E-2</v>
      </c>
      <c r="BX55" s="195">
        <f t="shared" si="21"/>
        <v>-2.7907724560321451E-2</v>
      </c>
    </row>
    <row r="56" spans="1:76" x14ac:dyDescent="0.2">
      <c r="A56" s="96" t="s">
        <v>129</v>
      </c>
      <c r="B56" s="96" t="s">
        <v>26</v>
      </c>
      <c r="C56" s="67">
        <v>150.4396311024793</v>
      </c>
      <c r="D56" s="67">
        <v>141.24137293060042</v>
      </c>
      <c r="E56" s="67">
        <v>140.01421053396149</v>
      </c>
      <c r="F56" s="67">
        <v>155.55746368201969</v>
      </c>
      <c r="G56" s="67">
        <v>146.5735787811839</v>
      </c>
      <c r="H56" s="67">
        <v>129.96419288966089</v>
      </c>
      <c r="I56" s="67">
        <v>132.2774386507063</v>
      </c>
      <c r="J56" s="67">
        <v>147.419249010974</v>
      </c>
      <c r="K56" s="67">
        <v>158.46722998203339</v>
      </c>
      <c r="L56" s="67">
        <v>126.33059853886562</v>
      </c>
      <c r="M56" s="67">
        <v>127.807077894678</v>
      </c>
      <c r="N56" s="67">
        <v>161.6448667381276</v>
      </c>
      <c r="O56" s="67">
        <v>139.27397515565769</v>
      </c>
      <c r="P56" s="67">
        <v>119.4269353352631</v>
      </c>
      <c r="Q56" s="67">
        <v>122.80404396788751</v>
      </c>
      <c r="R56" s="67">
        <v>130.69398600564659</v>
      </c>
      <c r="S56" s="67">
        <v>133.0068675609219</v>
      </c>
      <c r="T56" s="67">
        <v>121.0865335640749</v>
      </c>
      <c r="U56" s="67">
        <v>127.4947971825784</v>
      </c>
      <c r="V56" s="67">
        <v>140.18927161917571</v>
      </c>
      <c r="W56" s="67">
        <v>119.08000637998231</v>
      </c>
      <c r="X56" s="67">
        <v>111.4435330854633</v>
      </c>
      <c r="Y56" s="67">
        <v>112.2677825977963</v>
      </c>
      <c r="Z56" s="67">
        <v>113.17866017529509</v>
      </c>
      <c r="AA56" s="67">
        <v>109.92814941164481</v>
      </c>
      <c r="AB56" s="67">
        <v>102.49341218314611</v>
      </c>
      <c r="AC56" s="67">
        <v>107.2438839106935</v>
      </c>
      <c r="AD56" s="67">
        <v>107.4463597539347</v>
      </c>
      <c r="AE56" s="67">
        <v>103.3720212887383</v>
      </c>
      <c r="AF56" s="67">
        <v>103.94326299329592</v>
      </c>
      <c r="AG56" s="67">
        <v>106.6043080560647</v>
      </c>
      <c r="AH56" s="67">
        <v>107.4515069686588</v>
      </c>
      <c r="AI56" s="67">
        <v>103.3000616145204</v>
      </c>
      <c r="AJ56" s="67">
        <v>100.3347448121409</v>
      </c>
      <c r="AK56" s="67">
        <v>102.2134756023116</v>
      </c>
      <c r="AL56" s="67">
        <v>106.47795088154859</v>
      </c>
      <c r="AM56" s="67">
        <v>99.045132160983599</v>
      </c>
      <c r="AN56" s="67">
        <v>97.453010813789604</v>
      </c>
      <c r="AO56" s="67">
        <v>99.034714010686088</v>
      </c>
      <c r="AP56" s="67">
        <v>99.462394029678904</v>
      </c>
      <c r="AQ56" s="67">
        <v>95.047004265863407</v>
      </c>
      <c r="AR56" s="67">
        <v>94.817086819155207</v>
      </c>
      <c r="AS56" s="67">
        <v>97.980795874022107</v>
      </c>
      <c r="AT56" s="67">
        <v>97.238313752003904</v>
      </c>
      <c r="AU56" s="67">
        <v>106.3027640455317</v>
      </c>
      <c r="AV56" s="67">
        <v>100.41079180773269</v>
      </c>
      <c r="AW56" s="67">
        <v>101.09972482615171</v>
      </c>
      <c r="AX56" s="67">
        <v>104.72395565243009</v>
      </c>
      <c r="AY56" s="67">
        <v>106.6153785499622</v>
      </c>
      <c r="AZ56" s="67">
        <v>92.460203543374206</v>
      </c>
      <c r="BA56" s="67">
        <v>97.407456089203407</v>
      </c>
      <c r="BB56" s="67">
        <v>101.6591452333798</v>
      </c>
      <c r="BC56" s="67">
        <v>100.14665270498291</v>
      </c>
      <c r="BD56" s="67">
        <v>96.400316902659512</v>
      </c>
      <c r="BE56" s="67">
        <v>97.386164423236693</v>
      </c>
      <c r="BF56" s="75">
        <v>99.353011831663011</v>
      </c>
      <c r="BG56" s="75">
        <v>97.96959134221791</v>
      </c>
      <c r="BH56" s="75">
        <v>86.972327162113089</v>
      </c>
      <c r="BI56" s="75">
        <v>87.418121029828498</v>
      </c>
      <c r="BJ56" s="75">
        <v>94.361018259559202</v>
      </c>
      <c r="BK56" s="75">
        <v>97.098749931021402</v>
      </c>
      <c r="BL56" s="75">
        <v>87.2102090451489</v>
      </c>
      <c r="BM56" s="75">
        <v>86.065231818092002</v>
      </c>
      <c r="BN56" s="220">
        <v>92.623279406793202</v>
      </c>
      <c r="BO56" s="67"/>
      <c r="BP56" s="194">
        <f t="shared" si="14"/>
        <v>-0.87084141119650837</v>
      </c>
      <c r="BQ56" s="194">
        <f t="shared" si="15"/>
        <v>0.23788188303581137</v>
      </c>
      <c r="BR56" s="194">
        <f t="shared" si="16"/>
        <v>-1.3528892117364961</v>
      </c>
      <c r="BS56" s="194">
        <f t="shared" si="17"/>
        <v>-1.7377388527660003</v>
      </c>
      <c r="BT56" s="67"/>
      <c r="BU56" s="195">
        <f t="shared" si="18"/>
        <v>-8.8888950057428463E-3</v>
      </c>
      <c r="BV56" s="195">
        <f t="shared" si="19"/>
        <v>2.7351445085792478E-3</v>
      </c>
      <c r="BW56" s="195">
        <f t="shared" si="20"/>
        <v>-1.5476072875952894E-2</v>
      </c>
      <c r="BX56" s="195">
        <f t="shared" si="21"/>
        <v>-1.8415855242108512E-2</v>
      </c>
    </row>
    <row r="57" spans="1:76" x14ac:dyDescent="0.2">
      <c r="A57" s="79" t="s">
        <v>183</v>
      </c>
      <c r="B57" s="79" t="s">
        <v>181</v>
      </c>
      <c r="C57" s="97">
        <v>2719.7265102845222</v>
      </c>
      <c r="D57" s="97">
        <v>2931.138463751628</v>
      </c>
      <c r="E57" s="97">
        <v>2975.1862631701679</v>
      </c>
      <c r="F57" s="97">
        <v>2820.7725341119622</v>
      </c>
      <c r="G57" s="97">
        <v>2692.079324466773</v>
      </c>
      <c r="H57" s="97">
        <v>2927.1361003301222</v>
      </c>
      <c r="I57" s="97">
        <v>3003.9894308591902</v>
      </c>
      <c r="J57" s="97">
        <v>2779.5914579896903</v>
      </c>
      <c r="K57" s="97">
        <v>2664.4245652543505</v>
      </c>
      <c r="L57" s="97">
        <v>2813.3031393795713</v>
      </c>
      <c r="M57" s="97">
        <v>2929.5238009118598</v>
      </c>
      <c r="N57" s="97">
        <v>2788.5021259467162</v>
      </c>
      <c r="O57" s="97">
        <v>2498.7506211480559</v>
      </c>
      <c r="P57" s="97">
        <v>2703.4899739818397</v>
      </c>
      <c r="Q57" s="97">
        <v>2741.6306020666025</v>
      </c>
      <c r="R57" s="97">
        <v>2510.5720647108133</v>
      </c>
      <c r="S57" s="97">
        <v>2406.0934241299719</v>
      </c>
      <c r="T57" s="97">
        <v>2560.6561305279997</v>
      </c>
      <c r="U57" s="97">
        <v>2639.0460651828621</v>
      </c>
      <c r="V57" s="97">
        <v>2456.6459109326661</v>
      </c>
      <c r="W57" s="97">
        <v>2359.1445986442945</v>
      </c>
      <c r="X57" s="97">
        <v>2568.3408407309457</v>
      </c>
      <c r="Y57" s="97">
        <v>2643.4645053761878</v>
      </c>
      <c r="Z57" s="97">
        <v>2398.0254717821363</v>
      </c>
      <c r="AA57" s="97">
        <v>2299.1525013244382</v>
      </c>
      <c r="AB57" s="97">
        <v>2548.2187162920982</v>
      </c>
      <c r="AC57" s="97">
        <v>2616.2247083259176</v>
      </c>
      <c r="AD57" s="97">
        <v>2407.4586273031337</v>
      </c>
      <c r="AE57" s="97">
        <v>2316.7946336917303</v>
      </c>
      <c r="AF57" s="97">
        <v>2569.3071903065174</v>
      </c>
      <c r="AG57" s="97">
        <v>2661.1187660276537</v>
      </c>
      <c r="AH57" s="97">
        <v>2471.9697198723607</v>
      </c>
      <c r="AI57" s="97">
        <v>2271.120265930088</v>
      </c>
      <c r="AJ57" s="97">
        <v>2507.423866272426</v>
      </c>
      <c r="AK57" s="97">
        <v>2581.8397357080798</v>
      </c>
      <c r="AL57" s="97">
        <v>2396.6246148277237</v>
      </c>
      <c r="AM57" s="97">
        <v>2232.7247805670822</v>
      </c>
      <c r="AN57" s="97">
        <v>2485.2599073649872</v>
      </c>
      <c r="AO57" s="97">
        <v>2539.3765577181953</v>
      </c>
      <c r="AP57" s="97">
        <v>2344.42559463414</v>
      </c>
      <c r="AQ57" s="97">
        <v>2114.4378535780397</v>
      </c>
      <c r="AR57" s="97">
        <v>2373.6464513582082</v>
      </c>
      <c r="AS57" s="97">
        <v>2475.3420982854923</v>
      </c>
      <c r="AT57" s="97">
        <v>2266.5879206190598</v>
      </c>
      <c r="AU57" s="97">
        <v>2045.1901250725964</v>
      </c>
      <c r="AV57" s="97">
        <v>2301.2385628707812</v>
      </c>
      <c r="AW57" s="97">
        <v>2397.2791540770959</v>
      </c>
      <c r="AX57" s="97">
        <v>2196.1986050902901</v>
      </c>
      <c r="AY57" s="97">
        <v>2009.4789216480215</v>
      </c>
      <c r="AZ57" s="97">
        <v>2037.3824826602402</v>
      </c>
      <c r="BA57" s="97">
        <v>2259.0331399125139</v>
      </c>
      <c r="BB57" s="97">
        <v>2039.0858890375862</v>
      </c>
      <c r="BC57" s="62">
        <v>1879.7464676593975</v>
      </c>
      <c r="BD57" s="62">
        <v>2159.190909174858</v>
      </c>
      <c r="BE57" s="62">
        <v>2277.3162789038297</v>
      </c>
      <c r="BF57" s="62">
        <v>2042.5745304097045</v>
      </c>
      <c r="BG57" s="62">
        <v>1770.0796244552523</v>
      </c>
      <c r="BH57" s="62">
        <v>1880.1609801403747</v>
      </c>
      <c r="BI57" s="62">
        <v>1950.2915210304486</v>
      </c>
      <c r="BJ57" s="62">
        <v>1861.0726925062752</v>
      </c>
      <c r="BK57" s="62">
        <v>1769.7889661777583</v>
      </c>
      <c r="BL57" s="202">
        <v>1898.6989831919909</v>
      </c>
      <c r="BM57" s="202">
        <v>1913.5581953306905</v>
      </c>
      <c r="BN57" s="207">
        <v>1812.2993842362591</v>
      </c>
      <c r="BO57" s="67"/>
      <c r="BP57" s="194">
        <f t="shared" si="14"/>
        <v>-0.29065827749400341</v>
      </c>
      <c r="BQ57" s="194">
        <f t="shared" si="15"/>
        <v>18.538003051616215</v>
      </c>
      <c r="BR57" s="194">
        <f t="shared" si="16"/>
        <v>-36.733325699758097</v>
      </c>
      <c r="BS57" s="194">
        <f t="shared" si="17"/>
        <v>-48.773308270016059</v>
      </c>
      <c r="BT57" s="67"/>
      <c r="BU57" s="195">
        <f t="shared" si="18"/>
        <v>-1.6420632918332949E-4</v>
      </c>
      <c r="BV57" s="195">
        <f t="shared" si="19"/>
        <v>9.8597956491109345E-3</v>
      </c>
      <c r="BW57" s="195">
        <f t="shared" si="20"/>
        <v>-1.8834787160613719E-2</v>
      </c>
      <c r="BX57" s="195">
        <f t="shared" si="21"/>
        <v>-2.6207094685986643E-2</v>
      </c>
    </row>
    <row r="58" spans="1:76" s="3" customFormat="1" x14ac:dyDescent="0.2">
      <c r="A58" s="208" t="s">
        <v>130</v>
      </c>
      <c r="B58" s="209" t="s">
        <v>30</v>
      </c>
      <c r="C58" s="70">
        <f>C43</f>
        <v>17281.201701046739</v>
      </c>
      <c r="D58" s="70">
        <f t="shared" ref="D58:BN58" si="22">D43</f>
        <v>16527.550419440649</v>
      </c>
      <c r="E58" s="70">
        <f t="shared" si="22"/>
        <v>16025.544056840752</v>
      </c>
      <c r="F58" s="70">
        <f t="shared" si="22"/>
        <v>17878.027163490537</v>
      </c>
      <c r="G58" s="70">
        <f t="shared" si="22"/>
        <v>16399.755919255476</v>
      </c>
      <c r="H58" s="70">
        <f t="shared" si="22"/>
        <v>15018.22398910531</v>
      </c>
      <c r="I58" s="70">
        <f t="shared" si="22"/>
        <v>14124.886054796161</v>
      </c>
      <c r="J58" s="70">
        <f t="shared" si="22"/>
        <v>16730.553350337894</v>
      </c>
      <c r="K58" s="70">
        <f t="shared" si="22"/>
        <v>18804.539653145854</v>
      </c>
      <c r="L58" s="70">
        <f t="shared" si="22"/>
        <v>16194.676734182935</v>
      </c>
      <c r="M58" s="70">
        <f t="shared" si="22"/>
        <v>15126.945370276324</v>
      </c>
      <c r="N58" s="70">
        <f t="shared" si="22"/>
        <v>18266.970610414228</v>
      </c>
      <c r="O58" s="70">
        <f t="shared" si="22"/>
        <v>17497.54420835782</v>
      </c>
      <c r="P58" s="70">
        <f t="shared" si="22"/>
        <v>15431.251391429896</v>
      </c>
      <c r="Q58" s="70">
        <f t="shared" si="22"/>
        <v>14482.047757298669</v>
      </c>
      <c r="R58" s="70">
        <f t="shared" si="22"/>
        <v>15623.858665964097</v>
      </c>
      <c r="S58" s="70">
        <f t="shared" si="22"/>
        <v>16083.401689740531</v>
      </c>
      <c r="T58" s="70">
        <f t="shared" si="22"/>
        <v>14334.588703308214</v>
      </c>
      <c r="U58" s="70">
        <f t="shared" si="22"/>
        <v>13577.946238078028</v>
      </c>
      <c r="V58" s="70">
        <f t="shared" si="22"/>
        <v>15486.279570353705</v>
      </c>
      <c r="W58" s="70">
        <f t="shared" si="22"/>
        <v>15707.348301163918</v>
      </c>
      <c r="X58" s="70">
        <f t="shared" si="22"/>
        <v>14296.551921500464</v>
      </c>
      <c r="Y58" s="70">
        <f t="shared" si="22"/>
        <v>13592.984969147268</v>
      </c>
      <c r="Z58" s="70">
        <f t="shared" si="22"/>
        <v>14477.793594400306</v>
      </c>
      <c r="AA58" s="70">
        <f t="shared" si="22"/>
        <v>14478.498990783923</v>
      </c>
      <c r="AB58" s="70">
        <f t="shared" si="22"/>
        <v>13926.507494055651</v>
      </c>
      <c r="AC58" s="70">
        <f t="shared" si="22"/>
        <v>13579.476330633413</v>
      </c>
      <c r="AD58" s="70">
        <f t="shared" si="22"/>
        <v>14578.170909966393</v>
      </c>
      <c r="AE58" s="70">
        <f t="shared" si="22"/>
        <v>14962.921998233873</v>
      </c>
      <c r="AF58" s="70">
        <f t="shared" si="22"/>
        <v>14192.411266749037</v>
      </c>
      <c r="AG58" s="70">
        <f t="shared" si="22"/>
        <v>13463.89255046908</v>
      </c>
      <c r="AH58" s="70">
        <f t="shared" si="22"/>
        <v>14466.284676908812</v>
      </c>
      <c r="AI58" s="70">
        <f t="shared" si="22"/>
        <v>15111.231978612577</v>
      </c>
      <c r="AJ58" s="70">
        <f t="shared" si="22"/>
        <v>13994.162176455739</v>
      </c>
      <c r="AK58" s="70">
        <f t="shared" si="22"/>
        <v>13857.781542240435</v>
      </c>
      <c r="AL58" s="70">
        <f t="shared" si="22"/>
        <v>15060.584108143557</v>
      </c>
      <c r="AM58" s="70">
        <f t="shared" si="22"/>
        <v>14404.586324686883</v>
      </c>
      <c r="AN58" s="70">
        <f t="shared" si="22"/>
        <v>13895.133630224123</v>
      </c>
      <c r="AO58" s="70">
        <f t="shared" si="22"/>
        <v>13686.577418041063</v>
      </c>
      <c r="AP58" s="70">
        <f t="shared" si="22"/>
        <v>14520.630740707809</v>
      </c>
      <c r="AQ58" s="70">
        <f t="shared" si="22"/>
        <v>14330.363604720615</v>
      </c>
      <c r="AR58" s="70">
        <f t="shared" si="22"/>
        <v>13656.536307139691</v>
      </c>
      <c r="AS58" s="70">
        <f t="shared" si="22"/>
        <v>13389.646751957825</v>
      </c>
      <c r="AT58" s="70">
        <f t="shared" si="22"/>
        <v>14257.503350072773</v>
      </c>
      <c r="AU58" s="70">
        <f t="shared" si="22"/>
        <v>13999.905671874381</v>
      </c>
      <c r="AV58" s="70">
        <f t="shared" si="22"/>
        <v>13309.468604953148</v>
      </c>
      <c r="AW58" s="70">
        <f t="shared" si="22"/>
        <v>13352.258008230943</v>
      </c>
      <c r="AX58" s="70">
        <f t="shared" si="22"/>
        <v>13521.050414699854</v>
      </c>
      <c r="AY58" s="70">
        <f t="shared" si="22"/>
        <v>13239.293574879825</v>
      </c>
      <c r="AZ58" s="70">
        <f t="shared" si="22"/>
        <v>11583.215643894106</v>
      </c>
      <c r="BA58" s="70">
        <f t="shared" si="22"/>
        <v>11597.914824236144</v>
      </c>
      <c r="BB58" s="70">
        <f t="shared" si="22"/>
        <v>12191.799363427102</v>
      </c>
      <c r="BC58" s="70">
        <f t="shared" si="22"/>
        <v>12487.981876869322</v>
      </c>
      <c r="BD58" s="70">
        <f t="shared" si="22"/>
        <v>12749.281619154663</v>
      </c>
      <c r="BE58" s="70">
        <f t="shared" si="22"/>
        <v>12325.050692456478</v>
      </c>
      <c r="BF58" s="70">
        <f t="shared" si="22"/>
        <v>13215.148132758342</v>
      </c>
      <c r="BG58" s="70">
        <f t="shared" si="22"/>
        <v>12501.073479156114</v>
      </c>
      <c r="BH58" s="70">
        <f t="shared" si="22"/>
        <v>11720.541929389829</v>
      </c>
      <c r="BI58" s="70">
        <f t="shared" si="22"/>
        <v>11942.827002892289</v>
      </c>
      <c r="BJ58" s="70">
        <f t="shared" si="22"/>
        <v>12924.701324234535</v>
      </c>
      <c r="BK58" s="70">
        <f t="shared" si="22"/>
        <v>12226.951786745081</v>
      </c>
      <c r="BL58" s="70">
        <f t="shared" si="22"/>
        <v>11942.786104258024</v>
      </c>
      <c r="BM58" s="70">
        <f t="shared" si="22"/>
        <v>11704.818445574841</v>
      </c>
      <c r="BN58" s="393">
        <f t="shared" si="22"/>
        <v>12423.413946481556</v>
      </c>
      <c r="BO58" s="66"/>
      <c r="BP58" s="283">
        <f t="shared" si="14"/>
        <v>-274.1216924110322</v>
      </c>
      <c r="BQ58" s="283">
        <f t="shared" si="15"/>
        <v>222.24417486819584</v>
      </c>
      <c r="BR58" s="283">
        <f t="shared" si="16"/>
        <v>-238.00855731744741</v>
      </c>
      <c r="BS58" s="283">
        <f t="shared" si="17"/>
        <v>-501.2873777529785</v>
      </c>
      <c r="BT58" s="66"/>
      <c r="BU58" s="334">
        <f t="shared" si="18"/>
        <v>-2.1927852265494947E-2</v>
      </c>
      <c r="BV58" s="334">
        <f t="shared" si="19"/>
        <v>1.896193676086835E-2</v>
      </c>
      <c r="BW58" s="334">
        <f t="shared" si="20"/>
        <v>-1.992899648130271E-2</v>
      </c>
      <c r="BX58" s="334">
        <f t="shared" si="21"/>
        <v>-3.8785219493856833E-2</v>
      </c>
    </row>
    <row r="59" spans="1:76" ht="15" x14ac:dyDescent="0.25">
      <c r="A59" s="79" t="s">
        <v>183</v>
      </c>
      <c r="B59" s="79" t="s">
        <v>181</v>
      </c>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364"/>
      <c r="BO59" s="66"/>
      <c r="BP59" s="66"/>
      <c r="BQ59" s="66"/>
      <c r="BR59" s="66"/>
      <c r="BS59" s="66"/>
      <c r="BT59" s="66"/>
      <c r="BU59" s="333"/>
    </row>
    <row r="60" spans="1:76" s="74" customFormat="1" ht="15" x14ac:dyDescent="0.25">
      <c r="A60" s="286"/>
      <c r="B60" s="71"/>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66"/>
      <c r="BM60" s="66"/>
      <c r="BN60" s="66"/>
      <c r="BO60" s="66"/>
      <c r="BP60" s="66"/>
      <c r="BQ60" s="66"/>
      <c r="BR60" s="66"/>
      <c r="BS60" s="66"/>
      <c r="BT60" s="66"/>
      <c r="BU60" s="66"/>
    </row>
    <row r="61" spans="1:76" s="66" customFormat="1" ht="15" x14ac:dyDescent="0.25">
      <c r="A61" s="286"/>
      <c r="B61" s="71"/>
      <c r="C61" s="190"/>
      <c r="D61" s="190"/>
      <c r="E61" s="190"/>
      <c r="F61" s="190"/>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75"/>
      <c r="BG61" s="117"/>
      <c r="BH61" s="117"/>
      <c r="BI61" s="117"/>
      <c r="BJ61" s="117"/>
      <c r="BK61" s="117"/>
    </row>
    <row r="62" spans="1:76" s="66" customFormat="1" ht="15" x14ac:dyDescent="0.25">
      <c r="A62" s="286"/>
      <c r="B62" s="71"/>
      <c r="C62" s="190"/>
      <c r="D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F62" s="75"/>
      <c r="BG62" s="176"/>
      <c r="BH62" s="176"/>
      <c r="BI62" s="176"/>
    </row>
    <row r="63" spans="1:76" s="66" customFormat="1" ht="15" x14ac:dyDescent="0.25">
      <c r="A63" s="71"/>
      <c r="B63" s="71"/>
      <c r="C63" s="190"/>
      <c r="D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F63" s="75"/>
      <c r="BG63" s="176"/>
      <c r="BH63" s="176"/>
      <c r="BI63" s="176"/>
    </row>
    <row r="64" spans="1:76" s="66" customFormat="1" ht="15" x14ac:dyDescent="0.25">
      <c r="A64" s="71"/>
      <c r="B64" s="71"/>
      <c r="C64" s="190"/>
      <c r="D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F64" s="75"/>
      <c r="BG64" s="176"/>
      <c r="BH64" s="176"/>
      <c r="BI64" s="176"/>
    </row>
    <row r="65" spans="1:72" s="66" customFormat="1" ht="15" x14ac:dyDescent="0.25">
      <c r="A65" s="71"/>
      <c r="B65" s="71"/>
      <c r="C65" s="190"/>
      <c r="D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F65" s="75"/>
      <c r="BG65" s="176"/>
      <c r="BH65" s="176"/>
      <c r="BI65" s="176"/>
    </row>
    <row r="66" spans="1:72" s="66" customFormat="1" ht="15" x14ac:dyDescent="0.25">
      <c r="A66" s="71"/>
      <c r="C66" s="190"/>
      <c r="D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F66" s="75"/>
      <c r="BG66" s="176"/>
      <c r="BH66" s="176"/>
      <c r="BI66" s="176"/>
    </row>
    <row r="67" spans="1:72" s="66" customFormat="1" x14ac:dyDescent="0.2">
      <c r="A67" s="72"/>
      <c r="C67" s="99"/>
      <c r="D67" s="99"/>
      <c r="F67" s="99"/>
      <c r="G67" s="99"/>
      <c r="H67" s="99"/>
      <c r="I67" s="99"/>
      <c r="J67" s="99"/>
      <c r="K67" s="99"/>
      <c r="L67" s="99"/>
      <c r="M67" s="99"/>
      <c r="N67" s="99"/>
      <c r="O67" s="99"/>
      <c r="P67" s="99"/>
      <c r="Q67" s="99"/>
      <c r="R67" s="99"/>
      <c r="S67" s="99"/>
      <c r="T67" s="99"/>
      <c r="U67" s="99"/>
      <c r="V67" s="99"/>
      <c r="W67" s="99"/>
      <c r="X67" s="99"/>
      <c r="Y67" s="99"/>
      <c r="Z67" s="99"/>
      <c r="AA67" s="99"/>
      <c r="AB67" s="99"/>
      <c r="AE67" s="156"/>
      <c r="AF67" s="155"/>
      <c r="AG67" s="155"/>
      <c r="AH67" s="155"/>
      <c r="AI67" s="155"/>
      <c r="AJ67" s="155"/>
      <c r="AK67" s="155"/>
      <c r="AL67" s="155"/>
      <c r="AM67" s="155"/>
      <c r="AN67" s="155"/>
      <c r="AO67" s="155"/>
      <c r="AP67" s="155"/>
      <c r="BF67" s="75"/>
      <c r="BG67" s="176"/>
      <c r="BH67" s="176"/>
      <c r="BI67" s="176"/>
    </row>
    <row r="68" spans="1:72" s="66" customFormat="1" x14ac:dyDescent="0.2">
      <c r="A68" s="79"/>
      <c r="B68" s="79"/>
      <c r="C68" s="99"/>
      <c r="D68" s="99"/>
      <c r="F68" s="99"/>
      <c r="G68" s="99"/>
      <c r="H68" s="99"/>
      <c r="I68" s="99"/>
      <c r="J68" s="99"/>
      <c r="K68" s="99"/>
      <c r="L68" s="99"/>
      <c r="M68" s="99"/>
      <c r="N68" s="99"/>
      <c r="O68" s="99"/>
      <c r="P68" s="99"/>
      <c r="Q68" s="99"/>
      <c r="R68" s="99"/>
      <c r="S68" s="99"/>
      <c r="T68" s="99"/>
      <c r="U68" s="99"/>
      <c r="V68" s="99"/>
      <c r="W68" s="99"/>
      <c r="X68" s="99"/>
      <c r="Y68" s="99"/>
      <c r="Z68" s="99"/>
      <c r="AA68" s="99"/>
      <c r="AB68" s="99"/>
      <c r="AE68" s="156"/>
      <c r="AF68" s="155"/>
      <c r="AG68" s="155"/>
      <c r="AH68" s="155"/>
      <c r="AI68" s="155"/>
      <c r="AJ68" s="155"/>
      <c r="AK68" s="155"/>
      <c r="AL68" s="155"/>
      <c r="AM68" s="155"/>
      <c r="AN68" s="155"/>
      <c r="AO68" s="155"/>
      <c r="AP68" s="155"/>
      <c r="BF68" s="75"/>
      <c r="BG68" s="176"/>
      <c r="BH68" s="176"/>
      <c r="BI68" s="176"/>
    </row>
    <row r="69" spans="1:72" s="66" customFormat="1" x14ac:dyDescent="0.2">
      <c r="A69" s="77" t="s">
        <v>118</v>
      </c>
      <c r="B69" s="77" t="s">
        <v>120</v>
      </c>
      <c r="C69" s="99"/>
      <c r="D69" s="99"/>
      <c r="F69" s="99"/>
      <c r="G69" s="99"/>
      <c r="H69" s="99"/>
      <c r="I69" s="99"/>
      <c r="J69" s="99"/>
      <c r="K69" s="99"/>
      <c r="L69" s="99"/>
      <c r="M69" s="99"/>
      <c r="N69" s="99"/>
      <c r="O69" s="99"/>
      <c r="P69" s="99"/>
      <c r="Q69" s="99"/>
      <c r="R69" s="99"/>
      <c r="S69" s="99"/>
      <c r="T69" s="99"/>
      <c r="U69" s="99"/>
      <c r="V69" s="99"/>
      <c r="W69" s="99"/>
      <c r="X69" s="99"/>
      <c r="Y69" s="99"/>
      <c r="Z69" s="99"/>
      <c r="AA69" s="99"/>
      <c r="AB69" s="99"/>
      <c r="AE69" s="156"/>
      <c r="AF69" s="155"/>
      <c r="AG69" s="155"/>
      <c r="AH69" s="155"/>
      <c r="AI69" s="155"/>
      <c r="AJ69" s="155"/>
      <c r="AK69" s="155"/>
      <c r="AL69" s="155"/>
      <c r="AM69" s="155"/>
      <c r="AN69" s="155"/>
      <c r="AO69" s="155"/>
      <c r="AP69" s="155"/>
      <c r="BF69" s="75"/>
      <c r="BG69" s="176"/>
      <c r="BH69" s="176"/>
      <c r="BI69" s="176"/>
    </row>
    <row r="70" spans="1:72" s="66" customFormat="1" x14ac:dyDescent="0.2">
      <c r="A70" s="204">
        <v>45441</v>
      </c>
      <c r="B70" s="204">
        <v>45441</v>
      </c>
      <c r="C70" s="99"/>
      <c r="D70" s="99"/>
      <c r="F70" s="99"/>
      <c r="G70" s="99"/>
      <c r="H70" s="99"/>
      <c r="I70" s="99"/>
      <c r="J70" s="99"/>
      <c r="K70" s="99"/>
      <c r="L70" s="99"/>
      <c r="M70" s="99"/>
      <c r="N70" s="99"/>
      <c r="O70" s="99"/>
      <c r="P70" s="99"/>
      <c r="Q70" s="99"/>
      <c r="R70" s="99"/>
      <c r="S70" s="99"/>
      <c r="T70" s="99"/>
      <c r="U70" s="99"/>
      <c r="V70" s="99"/>
      <c r="W70" s="99"/>
      <c r="X70" s="99"/>
      <c r="Y70" s="99"/>
      <c r="Z70" s="99"/>
      <c r="AA70" s="99"/>
      <c r="AB70" s="99"/>
      <c r="BF70" s="75"/>
      <c r="BG70" s="176"/>
      <c r="BH70" s="176"/>
      <c r="BI70" s="176"/>
    </row>
    <row r="71" spans="1:72" s="66" customFormat="1" x14ac:dyDescent="0.2">
      <c r="B71" s="79"/>
    </row>
    <row r="72" spans="1:72" s="66" customFormat="1" x14ac:dyDescent="0.2">
      <c r="A72" s="77" t="s">
        <v>119</v>
      </c>
      <c r="B72" s="77" t="s">
        <v>121</v>
      </c>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row>
    <row r="73" spans="1:72" s="66" customFormat="1" x14ac:dyDescent="0.2">
      <c r="A73" s="79" t="s">
        <v>185</v>
      </c>
      <c r="B73" s="79" t="s">
        <v>184</v>
      </c>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row>
    <row r="74" spans="1:72" x14ac:dyDescent="0.2">
      <c r="A74" s="56"/>
      <c r="B74" s="79"/>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row>
    <row r="75" spans="1:72" x14ac:dyDescent="0.2">
      <c r="A75" s="77" t="s">
        <v>34</v>
      </c>
      <c r="B75" s="77" t="s">
        <v>33</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row>
    <row r="76" spans="1:72" x14ac:dyDescent="0.2">
      <c r="A76" s="80" t="s">
        <v>357</v>
      </c>
      <c r="B76" s="80" t="s">
        <v>356</v>
      </c>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row>
    <row r="77" spans="1:72" x14ac:dyDescent="0.2">
      <c r="A77" s="80" t="s">
        <v>360</v>
      </c>
      <c r="B77" s="80" t="s">
        <v>358</v>
      </c>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row>
    <row r="78" spans="1:72" x14ac:dyDescent="0.2">
      <c r="A78" s="80" t="s">
        <v>359</v>
      </c>
      <c r="B78" s="80" t="s">
        <v>359</v>
      </c>
    </row>
    <row r="88" spans="2:3" x14ac:dyDescent="0.2">
      <c r="B88" s="74"/>
      <c r="C88" s="193"/>
    </row>
    <row r="89" spans="2:3" x14ac:dyDescent="0.2">
      <c r="B89" s="74"/>
      <c r="C89" s="193"/>
    </row>
    <row r="90" spans="2:3" x14ac:dyDescent="0.2">
      <c r="B90" s="74"/>
      <c r="C90" s="193"/>
    </row>
    <row r="91" spans="2:3" x14ac:dyDescent="0.2">
      <c r="B91" s="74"/>
      <c r="C91" s="193"/>
    </row>
    <row r="92" spans="2:3" x14ac:dyDescent="0.2">
      <c r="B92" s="74"/>
      <c r="C92" s="193"/>
    </row>
    <row r="93" spans="2:3" x14ac:dyDescent="0.2">
      <c r="B93" s="74"/>
      <c r="C93" s="193"/>
    </row>
    <row r="94" spans="2:3" x14ac:dyDescent="0.2">
      <c r="B94" s="74"/>
      <c r="C94" s="193"/>
    </row>
    <row r="95" spans="2:3" x14ac:dyDescent="0.2">
      <c r="B95" s="74"/>
      <c r="C95" s="193"/>
    </row>
    <row r="96" spans="2:3" x14ac:dyDescent="0.2">
      <c r="B96" s="74"/>
      <c r="C96" s="193"/>
    </row>
    <row r="97" spans="2:3" x14ac:dyDescent="0.2">
      <c r="B97" s="74"/>
      <c r="C97" s="193"/>
    </row>
    <row r="98" spans="2:3" x14ac:dyDescent="0.2">
      <c r="B98" s="74"/>
      <c r="C98" s="193"/>
    </row>
    <row r="99" spans="2:3" x14ac:dyDescent="0.2">
      <c r="B99" s="74"/>
      <c r="C99" s="193"/>
    </row>
    <row r="100" spans="2:3" x14ac:dyDescent="0.2">
      <c r="B100" s="74"/>
      <c r="C100" s="193"/>
    </row>
    <row r="101" spans="2:3" x14ac:dyDescent="0.2">
      <c r="B101" s="74"/>
      <c r="C101" s="193"/>
    </row>
    <row r="102" spans="2:3" x14ac:dyDescent="0.2">
      <c r="B102" s="74"/>
      <c r="C102" s="193"/>
    </row>
    <row r="103" spans="2:3" x14ac:dyDescent="0.2">
      <c r="B103" s="74"/>
      <c r="C103" s="193"/>
    </row>
    <row r="104" spans="2:3" x14ac:dyDescent="0.2">
      <c r="B104" s="74"/>
      <c r="C104" s="193"/>
    </row>
    <row r="105" spans="2:3" x14ac:dyDescent="0.2">
      <c r="B105" s="74"/>
      <c r="C105" s="193"/>
    </row>
    <row r="106" spans="2:3" x14ac:dyDescent="0.2">
      <c r="B106" s="74"/>
      <c r="C106" s="193"/>
    </row>
    <row r="107" spans="2:3" x14ac:dyDescent="0.2">
      <c r="B107" s="74"/>
      <c r="C107" s="193"/>
    </row>
    <row r="108" spans="2:3" x14ac:dyDescent="0.2">
      <c r="B108" s="74"/>
      <c r="C108" s="193"/>
    </row>
    <row r="109" spans="2:3" x14ac:dyDescent="0.2">
      <c r="B109" s="74"/>
      <c r="C109" s="193"/>
    </row>
    <row r="110" spans="2:3" x14ac:dyDescent="0.2">
      <c r="B110" s="74"/>
      <c r="C110" s="193"/>
    </row>
    <row r="111" spans="2:3" x14ac:dyDescent="0.2">
      <c r="B111" s="74"/>
      <c r="C111" s="193"/>
    </row>
    <row r="112" spans="2:3" x14ac:dyDescent="0.2">
      <c r="B112" s="74"/>
      <c r="C112" s="193"/>
    </row>
    <row r="113" spans="2:3" x14ac:dyDescent="0.2">
      <c r="B113" s="66"/>
      <c r="C113" s="193"/>
    </row>
    <row r="114" spans="2:3" x14ac:dyDescent="0.2">
      <c r="B114" s="74"/>
      <c r="C114" s="193"/>
    </row>
  </sheetData>
  <sortState xmlns:xlrd2="http://schemas.microsoft.com/office/spreadsheetml/2017/richdata2" ref="AJ61:AL69">
    <sortCondition ref="AL62:AL70"/>
  </sortState>
  <phoneticPr fontId="50" type="noConversion"/>
  <hyperlinks>
    <hyperlink ref="A1" location="'Innehåll - Contents'!A1" display="Tillbaka till innehåll - Back to content" xr:uid="{00000000-0004-0000-0100-000000000000}"/>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CO182"/>
  <sheetViews>
    <sheetView topLeftCell="A33" zoomScale="85" zoomScaleNormal="85" workbookViewId="0">
      <selection activeCell="A82" sqref="A82:B84"/>
    </sheetView>
  </sheetViews>
  <sheetFormatPr defaultColWidth="9.140625" defaultRowHeight="12.75" x14ac:dyDescent="0.2"/>
  <cols>
    <col min="1" max="1" width="18.28515625" style="74" customWidth="1"/>
    <col min="2" max="2" width="44.42578125" style="74" customWidth="1"/>
    <col min="3" max="4" width="11.140625" style="74" customWidth="1"/>
    <col min="5" max="5" width="11.85546875" style="74" customWidth="1"/>
    <col min="6" max="7" width="11.140625" style="74" customWidth="1"/>
    <col min="8" max="8" width="10.5703125" style="74" customWidth="1"/>
    <col min="9" max="9" width="12.85546875" style="74" customWidth="1"/>
    <col min="10" max="10" width="24.140625" style="74" customWidth="1"/>
    <col min="11" max="11" width="16.140625" style="74" customWidth="1"/>
    <col min="12" max="12" width="9.85546875" style="74" customWidth="1"/>
    <col min="13" max="13" width="16" style="74" customWidth="1"/>
    <col min="14" max="14" width="20" style="74" customWidth="1"/>
    <col min="15" max="17" width="10.7109375" style="74" bestFit="1" customWidth="1"/>
    <col min="18" max="22" width="11.7109375" style="74" bestFit="1" customWidth="1"/>
    <col min="23" max="24" width="10.7109375" style="74" bestFit="1" customWidth="1"/>
    <col min="25" max="27" width="11.7109375" style="74" bestFit="1" customWidth="1"/>
    <col min="28" max="28" width="10.7109375" style="74" bestFit="1" customWidth="1"/>
    <col min="29" max="32" width="12" style="74" bestFit="1" customWidth="1"/>
    <col min="33" max="37" width="11" style="74" bestFit="1" customWidth="1"/>
    <col min="38" max="41" width="9.140625" style="74"/>
    <col min="42" max="42" width="26.85546875" style="74" customWidth="1"/>
    <col min="43" max="43" width="25.5703125" style="74" customWidth="1"/>
    <col min="44" max="44" width="21.7109375" style="74" customWidth="1"/>
    <col min="45" max="45" width="18.140625" style="74" customWidth="1"/>
    <col min="46" max="46" width="19.7109375" style="74" customWidth="1"/>
    <col min="47" max="47" width="17.85546875" style="74" customWidth="1"/>
    <col min="48" max="48" width="18.85546875" style="74" customWidth="1"/>
    <col min="49" max="16384" width="9.140625" style="74"/>
  </cols>
  <sheetData>
    <row r="1" spans="1:93" x14ac:dyDescent="0.2">
      <c r="B1" s="25" t="s">
        <v>195</v>
      </c>
      <c r="C1" s="126"/>
    </row>
    <row r="3" spans="1:93" x14ac:dyDescent="0.2">
      <c r="B3" s="88" t="s">
        <v>330</v>
      </c>
      <c r="C3" s="88" t="s">
        <v>331</v>
      </c>
      <c r="D3" s="127"/>
      <c r="E3" s="127"/>
      <c r="F3" s="127"/>
      <c r="G3" s="127"/>
      <c r="H3" s="127"/>
      <c r="I3" s="127"/>
      <c r="J3" s="127"/>
    </row>
    <row r="4" spans="1:93" x14ac:dyDescent="0.2">
      <c r="B4" s="88" t="s">
        <v>320</v>
      </c>
      <c r="C4" s="88" t="s">
        <v>321</v>
      </c>
      <c r="D4" s="127"/>
      <c r="E4" s="127"/>
      <c r="F4" s="127"/>
      <c r="G4" s="127"/>
      <c r="H4" s="127"/>
      <c r="I4" s="127"/>
      <c r="J4" s="127"/>
    </row>
    <row r="5" spans="1:93" ht="39" customHeight="1" x14ac:dyDescent="0.2">
      <c r="A5" s="397" t="s">
        <v>207</v>
      </c>
      <c r="B5" s="397" t="s">
        <v>206</v>
      </c>
      <c r="C5" s="399" t="s">
        <v>285</v>
      </c>
      <c r="D5" s="400"/>
      <c r="E5" s="401"/>
      <c r="F5" s="399" t="s">
        <v>286</v>
      </c>
      <c r="G5" s="400"/>
      <c r="H5" s="401"/>
      <c r="I5" s="28"/>
      <c r="J5" s="128" t="s">
        <v>285</v>
      </c>
      <c r="K5" s="128" t="s">
        <v>286</v>
      </c>
      <c r="AG5" s="66"/>
      <c r="AH5" s="66"/>
      <c r="AI5" s="66"/>
      <c r="AJ5" s="66"/>
      <c r="AK5" s="66"/>
      <c r="AL5" s="66"/>
      <c r="AM5" s="66"/>
      <c r="AN5" s="66"/>
      <c r="AO5" s="66"/>
      <c r="AP5" s="397" t="s">
        <v>207</v>
      </c>
      <c r="AQ5" s="403" t="s">
        <v>132</v>
      </c>
      <c r="AR5" s="400"/>
      <c r="AS5" s="401"/>
      <c r="AT5" s="403" t="s">
        <v>334</v>
      </c>
      <c r="AU5" s="400"/>
      <c r="AV5" s="401"/>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row>
    <row r="6" spans="1:93" ht="64.7" customHeight="1" x14ac:dyDescent="0.2">
      <c r="A6" s="398"/>
      <c r="B6" s="402"/>
      <c r="C6" s="216" t="s">
        <v>337</v>
      </c>
      <c r="D6" s="399" t="s">
        <v>322</v>
      </c>
      <c r="E6" s="401"/>
      <c r="F6" s="226" t="s">
        <v>337</v>
      </c>
      <c r="G6" s="399" t="s">
        <v>322</v>
      </c>
      <c r="H6" s="401"/>
      <c r="I6" s="350"/>
      <c r="J6" s="128" t="s">
        <v>351</v>
      </c>
      <c r="K6" s="128" t="s">
        <v>351</v>
      </c>
      <c r="M6" s="59" t="s">
        <v>312</v>
      </c>
      <c r="N6" s="88" t="s">
        <v>311</v>
      </c>
      <c r="O6" s="88"/>
      <c r="P6" s="88"/>
      <c r="Q6" s="88"/>
      <c r="R6" s="202"/>
      <c r="S6" s="202"/>
      <c r="T6" s="202"/>
      <c r="U6" s="86"/>
      <c r="V6" s="86"/>
      <c r="W6" s="86"/>
      <c r="X6" s="86"/>
      <c r="Y6" s="86"/>
      <c r="Z6" s="86"/>
      <c r="AA6" s="86"/>
      <c r="AB6" s="86"/>
      <c r="AC6" s="86"/>
      <c r="AD6" s="86"/>
      <c r="AE6" s="86"/>
      <c r="AF6" s="86"/>
      <c r="AG6" s="254"/>
      <c r="AH6" s="247"/>
      <c r="AI6" s="247"/>
      <c r="AJ6" s="247"/>
      <c r="AK6" s="247"/>
      <c r="AL6" s="247"/>
      <c r="AM6" s="247"/>
      <c r="AN6" s="247"/>
      <c r="AO6" s="247"/>
      <c r="AP6" s="398"/>
      <c r="AQ6" s="216" t="s">
        <v>337</v>
      </c>
      <c r="AR6" s="403" t="s">
        <v>333</v>
      </c>
      <c r="AS6" s="401"/>
      <c r="AT6" s="226" t="s">
        <v>337</v>
      </c>
      <c r="AU6" s="403" t="s">
        <v>333</v>
      </c>
      <c r="AV6" s="401"/>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row>
    <row r="7" spans="1:93" x14ac:dyDescent="0.2">
      <c r="A7" s="352" t="s">
        <v>122</v>
      </c>
      <c r="B7" s="346" t="str">
        <f>'[1]1 Utsläpp'!C49</f>
        <v>Jordbruk, skogsbruk och fiske</v>
      </c>
      <c r="C7" s="214">
        <f>'1 Utsläpp'!BN49</f>
        <v>2016.8435899696699</v>
      </c>
      <c r="D7" s="211">
        <f>'1 Utsläpp'!BS49</f>
        <v>-10.863114021560023</v>
      </c>
      <c r="E7" s="347">
        <f>'1 Utsläpp'!BX49</f>
        <v>-5.3573398954482165E-3</v>
      </c>
      <c r="F7" s="227">
        <f>'6 FV'!BO48</f>
        <v>16082</v>
      </c>
      <c r="G7" s="227">
        <f>'6 FV'!BO48-'6 FV'!BK48</f>
        <v>-1005</v>
      </c>
      <c r="H7" s="130">
        <f>G7/'6 FV'!BK48</f>
        <v>-5.8816644232457423E-2</v>
      </c>
      <c r="I7" s="351">
        <v>2053.9041325766798</v>
      </c>
      <c r="J7" s="130">
        <f>C7/C16</f>
        <v>0.16234213869536734</v>
      </c>
      <c r="K7" s="130">
        <f>F7/F$16</f>
        <v>1.034218869574724E-2</v>
      </c>
      <c r="M7" s="59" t="s">
        <v>133</v>
      </c>
      <c r="N7" s="88" t="s">
        <v>27</v>
      </c>
      <c r="O7" s="88"/>
      <c r="P7" s="88"/>
      <c r="Q7" s="88"/>
      <c r="AG7" s="254"/>
      <c r="AH7" s="247"/>
      <c r="AI7" s="247"/>
      <c r="AJ7" s="247"/>
      <c r="AK7" s="247"/>
      <c r="AL7" s="247"/>
      <c r="AM7" s="247"/>
      <c r="AN7" s="247"/>
      <c r="AO7" s="247"/>
      <c r="AP7" s="352" t="s">
        <v>122</v>
      </c>
      <c r="AQ7" s="214">
        <v>2016.8435899696699</v>
      </c>
      <c r="AR7" s="211">
        <v>-10.863114021560023</v>
      </c>
      <c r="AS7" s="354">
        <v>-5.3573398954482165E-3</v>
      </c>
      <c r="AT7" s="227">
        <v>16082</v>
      </c>
      <c r="AU7" s="227">
        <v>-1005</v>
      </c>
      <c r="AV7" s="130">
        <v>-5.8816644232457423E-2</v>
      </c>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55"/>
      <c r="CO7"/>
    </row>
    <row r="8" spans="1:93" ht="13.5" customHeight="1" x14ac:dyDescent="0.2">
      <c r="A8" s="352" t="s">
        <v>123</v>
      </c>
      <c r="B8" s="346" t="str">
        <f>'[1]1 Utsläpp'!C50</f>
        <v>Utvinning av mineral</v>
      </c>
      <c r="C8" s="214">
        <f>'1 Utsläpp'!BN50</f>
        <v>227.61931502789699</v>
      </c>
      <c r="D8" s="211">
        <f>'1 Utsläpp'!BS50</f>
        <v>23.248580550431001</v>
      </c>
      <c r="E8" s="347">
        <f>'1 Utsläpp'!BX50</f>
        <v>0.11375689679773794</v>
      </c>
      <c r="F8" s="227">
        <f>'6 FV'!BO49</f>
        <v>10005</v>
      </c>
      <c r="G8" s="227">
        <f>'6 FV'!BO49-'6 FV'!BK49</f>
        <v>597</v>
      </c>
      <c r="H8" s="130">
        <f>G8/'6 FV'!BK49</f>
        <v>6.3456632653061229E-2</v>
      </c>
      <c r="I8" s="351">
        <v>187.50346527682899</v>
      </c>
      <c r="J8" s="130">
        <f>C8/C$16</f>
        <v>1.8321800755287658E-2</v>
      </c>
      <c r="K8" s="130">
        <f>F8/F$16</f>
        <v>6.43412497829568E-3</v>
      </c>
      <c r="M8" s="258" t="s">
        <v>207</v>
      </c>
      <c r="N8" s="90" t="s">
        <v>206</v>
      </c>
      <c r="O8" s="90" t="s">
        <v>270</v>
      </c>
      <c r="P8" s="90" t="s">
        <v>271</v>
      </c>
      <c r="Q8" s="90" t="s">
        <v>272</v>
      </c>
      <c r="R8" s="91" t="s">
        <v>274</v>
      </c>
      <c r="S8" s="91" t="s">
        <v>277</v>
      </c>
      <c r="T8" s="91" t="s">
        <v>279</v>
      </c>
      <c r="U8" s="91" t="s">
        <v>280</v>
      </c>
      <c r="V8" s="91" t="s">
        <v>282</v>
      </c>
      <c r="W8" s="91" t="s">
        <v>283</v>
      </c>
      <c r="X8" s="91" t="s">
        <v>284</v>
      </c>
      <c r="Y8" s="91" t="s">
        <v>287</v>
      </c>
      <c r="Z8" s="116" t="s">
        <v>289</v>
      </c>
      <c r="AA8" s="91" t="s">
        <v>290</v>
      </c>
      <c r="AB8" s="91" t="s">
        <v>291</v>
      </c>
      <c r="AC8" s="91" t="s">
        <v>293</v>
      </c>
      <c r="AD8" s="91" t="s">
        <v>310</v>
      </c>
      <c r="AE8" s="91" t="s">
        <v>314</v>
      </c>
      <c r="AF8" s="91" t="s">
        <v>329</v>
      </c>
      <c r="AG8" s="91" t="s">
        <v>332</v>
      </c>
      <c r="AH8" s="222" t="s">
        <v>337</v>
      </c>
      <c r="AI8" s="247"/>
      <c r="AJ8" s="247"/>
      <c r="AK8" s="247"/>
      <c r="AL8" s="247"/>
      <c r="AM8" s="247"/>
      <c r="AN8" s="247"/>
      <c r="AO8" s="247"/>
      <c r="AP8" s="352" t="s">
        <v>123</v>
      </c>
      <c r="AQ8" s="214">
        <v>227.61931502789699</v>
      </c>
      <c r="AR8" s="211">
        <v>23.248580550431001</v>
      </c>
      <c r="AS8" s="354">
        <v>0.11375689679773794</v>
      </c>
      <c r="AT8" s="227">
        <v>10005</v>
      </c>
      <c r="AU8" s="227">
        <v>597</v>
      </c>
      <c r="AV8" s="130">
        <v>6.3456632653061229E-2</v>
      </c>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55"/>
      <c r="CO8"/>
    </row>
    <row r="9" spans="1:93" x14ac:dyDescent="0.2">
      <c r="A9" s="352" t="s">
        <v>124</v>
      </c>
      <c r="B9" s="346" t="str">
        <f>'[1]1 Utsläpp'!C51</f>
        <v>Tillverkningsindustri</v>
      </c>
      <c r="C9" s="214">
        <f>'1 Utsläpp'!BN51</f>
        <v>3521.8098022859026</v>
      </c>
      <c r="D9" s="211">
        <f>'1 Utsläpp'!BS51</f>
        <v>-81.501919516932048</v>
      </c>
      <c r="E9" s="347">
        <f>'1 Utsläpp'!BX51</f>
        <v>-2.2618614710401583E-2</v>
      </c>
      <c r="F9" s="227">
        <f>'6 FV'!BO50</f>
        <v>194741</v>
      </c>
      <c r="G9" s="227">
        <f>'6 FV'!BO50-'6 FV'!BK50</f>
        <v>-15537</v>
      </c>
      <c r="H9" s="130">
        <f>G9/'6 FV'!BK50</f>
        <v>-7.3887900778968799E-2</v>
      </c>
      <c r="I9" s="351">
        <v>3421.1446923626786</v>
      </c>
      <c r="J9" s="130">
        <f t="shared" ref="J9:J16" si="0">C9/C$16</f>
        <v>0.28348164340795523</v>
      </c>
      <c r="K9" s="130">
        <f>F9/F$16</f>
        <v>0.12523617515225177</v>
      </c>
      <c r="M9" s="259" t="s">
        <v>298</v>
      </c>
      <c r="N9" s="74" t="s">
        <v>299</v>
      </c>
      <c r="O9" s="264">
        <f>'8 Mobila utsläpp'!AV6/'8 Mobila utsläpp'!$AV6*100</f>
        <v>100</v>
      </c>
      <c r="P9" s="264">
        <f>'8 Mobila utsläpp'!AW6/'8 Mobila utsläpp'!$AV6*100</f>
        <v>113.0510780268818</v>
      </c>
      <c r="Q9" s="264">
        <f>'8 Mobila utsläpp'!AX6/'8 Mobila utsläpp'!$AV6*100</f>
        <v>113.11763077355708</v>
      </c>
      <c r="R9" s="264">
        <f>'8 Mobila utsläpp'!AY6/'8 Mobila utsläpp'!$AV6*100</f>
        <v>108.67835259298495</v>
      </c>
      <c r="S9" s="264">
        <f>'8 Mobila utsläpp'!AZ6/'8 Mobila utsläpp'!$AV6*100</f>
        <v>102.30123099655788</v>
      </c>
      <c r="T9" s="264">
        <f>'8 Mobila utsläpp'!BA6/'8 Mobila utsläpp'!$AV6*100</f>
        <v>101.97940302571709</v>
      </c>
      <c r="U9" s="264">
        <f>'8 Mobila utsläpp'!BB6/'8 Mobila utsläpp'!$AV6*100</f>
        <v>107.57418383543025</v>
      </c>
      <c r="V9" s="264">
        <f>'8 Mobila utsläpp'!BC6/'8 Mobila utsläpp'!$AV6*100</f>
        <v>110.12645489156002</v>
      </c>
      <c r="W9" s="264">
        <f>'8 Mobila utsläpp'!BD6/'8 Mobila utsläpp'!$AV6*100</f>
        <v>102.3254006520433</v>
      </c>
      <c r="X9" s="264">
        <f>'8 Mobila utsläpp'!BE6/'8 Mobila utsläpp'!$AV6*100</f>
        <v>117.71865103947852</v>
      </c>
      <c r="Y9" s="264">
        <f>'8 Mobila utsläpp'!BF6/'8 Mobila utsläpp'!$AV6*100</f>
        <v>114.61370082644456</v>
      </c>
      <c r="Z9" s="264">
        <f>'8 Mobila utsläpp'!BG6/'8 Mobila utsläpp'!$AV6*100</f>
        <v>110.38274981536679</v>
      </c>
      <c r="AA9" s="264">
        <f>'8 Mobila utsläpp'!BH6/'8 Mobila utsläpp'!$AV6*100</f>
        <v>95.263815565835699</v>
      </c>
      <c r="AB9" s="264">
        <f>'8 Mobila utsläpp'!BI6/'8 Mobila utsläpp'!$AV6*100</f>
        <v>94.754835392413284</v>
      </c>
      <c r="AC9" s="264">
        <f>'8 Mobila utsläpp'!BJ6/'8 Mobila utsläpp'!$AV6*100</f>
        <v>94.939366611782617</v>
      </c>
      <c r="AD9" s="264">
        <f>'8 Mobila utsläpp'!BK6/'8 Mobila utsläpp'!$AV6*100</f>
        <v>97.45871300131067</v>
      </c>
      <c r="AE9" s="264">
        <f>'8 Mobila utsläpp'!BL6/'8 Mobila utsläpp'!$AV6*100</f>
        <v>90.760953853995616</v>
      </c>
      <c r="AF9" s="264">
        <f>'8 Mobila utsläpp'!BM6/'8 Mobila utsläpp'!$AV6*100</f>
        <v>93.701893302721629</v>
      </c>
      <c r="AG9" s="264">
        <f>'8 Mobila utsläpp'!BN6/'8 Mobila utsläpp'!$AV6*100</f>
        <v>92.368896200425155</v>
      </c>
      <c r="AH9" s="265">
        <f>'8 Mobila utsläpp'!BO6/'8 Mobila utsläpp'!$AV6*100</f>
        <v>94.453264404590414</v>
      </c>
      <c r="AI9" s="255"/>
      <c r="AJ9" s="255"/>
      <c r="AK9" s="255"/>
      <c r="AL9" s="255"/>
      <c r="AM9" s="255"/>
      <c r="AN9" s="255"/>
      <c r="AO9" s="255"/>
      <c r="AP9" s="352" t="s">
        <v>124</v>
      </c>
      <c r="AQ9" s="214">
        <v>3521.8098022859026</v>
      </c>
      <c r="AR9" s="211">
        <v>-81.501919516932048</v>
      </c>
      <c r="AS9" s="354">
        <v>-2.2618614710401583E-2</v>
      </c>
      <c r="AT9" s="227">
        <v>194741</v>
      </c>
      <c r="AU9" s="227">
        <v>-15537</v>
      </c>
      <c r="AV9" s="130">
        <v>-7.3887900778968799E-2</v>
      </c>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c r="CC9" s="255"/>
      <c r="CD9" s="255"/>
      <c r="CE9" s="255"/>
      <c r="CF9" s="255"/>
      <c r="CG9" s="255"/>
      <c r="CH9" s="255"/>
      <c r="CI9" s="255"/>
      <c r="CJ9" s="255"/>
      <c r="CK9" s="255"/>
      <c r="CL9" s="255"/>
      <c r="CM9" s="255"/>
      <c r="CN9" s="255"/>
      <c r="CO9"/>
    </row>
    <row r="10" spans="1:93" x14ac:dyDescent="0.2">
      <c r="A10" s="352" t="s">
        <v>178</v>
      </c>
      <c r="B10" s="346" t="str">
        <f>'[1]1 Utsläpp'!C52</f>
        <v>El, gas och värmeverk samt vatten, avlopp och avfall</v>
      </c>
      <c r="C10" s="214">
        <f>'1 Utsläpp'!BN52</f>
        <v>1837.3562028280701</v>
      </c>
      <c r="D10" s="211">
        <f>'1 Utsläpp'!BS52</f>
        <v>-170.2951854245</v>
      </c>
      <c r="E10" s="347">
        <f>'1 Utsläpp'!BX52</f>
        <v>-8.4823085532156256E-2</v>
      </c>
      <c r="F10" s="227">
        <f>'6 FV'!BO51</f>
        <v>59224</v>
      </c>
      <c r="G10" s="227">
        <f>'6 FV'!BO51-'6 FV'!BK51</f>
        <v>3239</v>
      </c>
      <c r="H10" s="130">
        <f>G10/'6 FV'!BK51</f>
        <v>5.7854782531035098E-2</v>
      </c>
      <c r="I10" s="351">
        <v>1491.46596157165</v>
      </c>
      <c r="J10" s="130">
        <f t="shared" si="0"/>
        <v>0.14789462950708723</v>
      </c>
      <c r="K10" s="130">
        <f>F10/F$16</f>
        <v>3.8086418562177246E-2</v>
      </c>
      <c r="M10" s="260" t="s">
        <v>297</v>
      </c>
      <c r="N10" s="74" t="s">
        <v>300</v>
      </c>
      <c r="O10" s="186">
        <f>'8 Mobila utsläpp'!AV7/'8 Mobila utsläpp'!$AV7*100</f>
        <v>100</v>
      </c>
      <c r="P10" s="186">
        <f>'8 Mobila utsläpp'!AW7/'8 Mobila utsläpp'!$AV7*100</f>
        <v>112.11910393878983</v>
      </c>
      <c r="Q10" s="186">
        <f>'8 Mobila utsläpp'!AX7/'8 Mobila utsläpp'!$AV7*100</f>
        <v>121.54032317282122</v>
      </c>
      <c r="R10" s="186">
        <f>'8 Mobila utsläpp'!AY7/'8 Mobila utsläpp'!$AV7*100</f>
        <v>104.36822554489321</v>
      </c>
      <c r="S10" s="186">
        <f>'8 Mobila utsläpp'!AZ7/'8 Mobila utsläpp'!$AV7*100</f>
        <v>98.685486878430368</v>
      </c>
      <c r="T10" s="186">
        <f>'8 Mobila utsläpp'!BA7/'8 Mobila utsläpp'!$AV7*100</f>
        <v>83.952731054169078</v>
      </c>
      <c r="U10" s="186">
        <f>'8 Mobila utsläpp'!BB7/'8 Mobila utsläpp'!$AV7*100</f>
        <v>94.365868635898636</v>
      </c>
      <c r="V10" s="186">
        <f>'8 Mobila utsläpp'!BC7/'8 Mobila utsläpp'!$AV7*100</f>
        <v>87.329183929301067</v>
      </c>
      <c r="W10" s="186">
        <f>'8 Mobila utsläpp'!BD7/'8 Mobila utsläpp'!$AV7*100</f>
        <v>90.724470335427341</v>
      </c>
      <c r="X10" s="186">
        <f>'8 Mobila utsläpp'!BE7/'8 Mobila utsläpp'!$AV7*100</f>
        <v>98.136324686193589</v>
      </c>
      <c r="Y10" s="186">
        <f>'8 Mobila utsläpp'!BF7/'8 Mobila utsläpp'!$AV7*100</f>
        <v>86.433683848371913</v>
      </c>
      <c r="Z10" s="186">
        <f>'8 Mobila utsläpp'!BG7/'8 Mobila utsläpp'!$AV7*100</f>
        <v>93.993359390886056</v>
      </c>
      <c r="AA10" s="186">
        <f>'8 Mobila utsläpp'!BH7/'8 Mobila utsläpp'!$AV7*100</f>
        <v>98.196053603980715</v>
      </c>
      <c r="AB10" s="186">
        <f>'8 Mobila utsläpp'!BI7/'8 Mobila utsläpp'!$AV7*100</f>
        <v>106.67772604663388</v>
      </c>
      <c r="AC10" s="186">
        <f>'8 Mobila utsläpp'!BJ7/'8 Mobila utsläpp'!$AV7*100</f>
        <v>92.47640040323391</v>
      </c>
      <c r="AD10" s="186">
        <f>'8 Mobila utsläpp'!BK7/'8 Mobila utsläpp'!$AV7*100</f>
        <v>101.21719725482268</v>
      </c>
      <c r="AE10" s="186">
        <f>'8 Mobila utsläpp'!BL7/'8 Mobila utsläpp'!$AV7*100</f>
        <v>100.80884586124796</v>
      </c>
      <c r="AF10" s="186">
        <f>'8 Mobila utsläpp'!BM7/'8 Mobila utsläpp'!$AV7*100</f>
        <v>105.60960536529255</v>
      </c>
      <c r="AG10" s="186">
        <f>'8 Mobila utsläpp'!BN7/'8 Mobila utsläpp'!$AV7*100</f>
        <v>90.913161354185149</v>
      </c>
      <c r="AH10" s="210">
        <f>'8 Mobila utsläpp'!BO7/'8 Mobila utsläpp'!$AV7*100</f>
        <v>98.297350260105077</v>
      </c>
      <c r="AI10" s="213"/>
      <c r="AJ10" s="66"/>
      <c r="AK10" s="66"/>
      <c r="AL10" s="66"/>
      <c r="AM10" s="66"/>
      <c r="AN10" s="66"/>
      <c r="AO10" s="66"/>
      <c r="AP10" s="352" t="s">
        <v>178</v>
      </c>
      <c r="AQ10" s="214">
        <v>1837.3562028280701</v>
      </c>
      <c r="AR10" s="211">
        <v>-170.2951854245</v>
      </c>
      <c r="AS10" s="354">
        <v>-8.4823085532156256E-2</v>
      </c>
      <c r="AT10" s="227">
        <v>59224</v>
      </c>
      <c r="AU10" s="227">
        <v>3239</v>
      </c>
      <c r="AV10" s="130">
        <v>5.7854782531035098E-2</v>
      </c>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row>
    <row r="11" spans="1:93" x14ac:dyDescent="0.2">
      <c r="A11" s="352" t="s">
        <v>126</v>
      </c>
      <c r="B11" s="346" t="str">
        <f>'[1]1 Utsläpp'!C53</f>
        <v>Byggverksamhet</v>
      </c>
      <c r="C11" s="214">
        <f>'1 Utsläpp'!BN53</f>
        <v>445.89058489953101</v>
      </c>
      <c r="D11" s="211">
        <f>'1 Utsläpp'!BS53</f>
        <v>-13.544167660916969</v>
      </c>
      <c r="E11" s="347">
        <f>'1 Utsläpp'!BX53</f>
        <v>-2.94800678125344E-2</v>
      </c>
      <c r="F11" s="227">
        <f>'6 FV'!BO52</f>
        <v>93989</v>
      </c>
      <c r="G11" s="227">
        <f>'6 FV'!BO52-'6 FV'!BK52</f>
        <v>7146</v>
      </c>
      <c r="H11" s="130">
        <f>G11/'6 FV'!BK52</f>
        <v>8.2286424927743171E-2</v>
      </c>
      <c r="I11" s="351">
        <v>423.155075230801</v>
      </c>
      <c r="J11" s="130">
        <f t="shared" si="0"/>
        <v>3.5891147700653735E-2</v>
      </c>
      <c r="K11" s="130">
        <f t="shared" ref="K11:K15" si="1">F11/F$16</f>
        <v>6.0443475520742897E-2</v>
      </c>
      <c r="M11" s="260" t="s">
        <v>296</v>
      </c>
      <c r="N11" s="74" t="s">
        <v>301</v>
      </c>
      <c r="O11" s="186">
        <f>'8 Mobila utsläpp'!AV8/'8 Mobila utsläpp'!$AV8*100</f>
        <v>100</v>
      </c>
      <c r="P11" s="186">
        <f>'8 Mobila utsläpp'!AW8/'8 Mobila utsläpp'!$AV8*100</f>
        <v>113.13048223095421</v>
      </c>
      <c r="Q11" s="186">
        <f>'8 Mobila utsläpp'!AX8/'8 Mobila utsläpp'!$AV8*100</f>
        <v>113.15505362850573</v>
      </c>
      <c r="R11" s="186">
        <f>'8 Mobila utsläpp'!AY8/'8 Mobila utsläpp'!$AV8*100</f>
        <v>108.66556057470353</v>
      </c>
      <c r="S11" s="186">
        <f>'8 Mobila utsläpp'!AZ8/'8 Mobila utsläpp'!$AV8*100</f>
        <v>88.404955796596724</v>
      </c>
      <c r="T11" s="186">
        <f>'8 Mobila utsläpp'!BA8/'8 Mobila utsläpp'!$AV8*100</f>
        <v>19.784249412998669</v>
      </c>
      <c r="U11" s="186">
        <f>'8 Mobila utsläpp'!BB8/'8 Mobila utsläpp'!$AV8*100</f>
        <v>31.087779509344131</v>
      </c>
      <c r="V11" s="186">
        <f>'8 Mobila utsläpp'!BC8/'8 Mobila utsläpp'!$AV8*100</f>
        <v>28.25852411829533</v>
      </c>
      <c r="W11" s="186">
        <f>'8 Mobila utsläpp'!BD8/'8 Mobila utsläpp'!$AV8*100</f>
        <v>32.593875293390909</v>
      </c>
      <c r="X11" s="186">
        <f>'8 Mobila utsläpp'!BE8/'8 Mobila utsläpp'!$AV8*100</f>
        <v>37.26922785465338</v>
      </c>
      <c r="Y11" s="186">
        <f>'8 Mobila utsläpp'!BF8/'8 Mobila utsläpp'!$AV8*100</f>
        <v>62.581912356599069</v>
      </c>
      <c r="Z11" s="186">
        <f>'8 Mobila utsläpp'!BG8/'8 Mobila utsläpp'!$AV8*100</f>
        <v>67.480663659663591</v>
      </c>
      <c r="AA11" s="186">
        <f>'8 Mobila utsläpp'!BH8/'8 Mobila utsläpp'!$AV8*100</f>
        <v>55.526775317927871</v>
      </c>
      <c r="AB11" s="186">
        <f>'8 Mobila utsläpp'!BI8/'8 Mobila utsläpp'!$AV8*100</f>
        <v>63.443454584090489</v>
      </c>
      <c r="AC11" s="186">
        <f>'8 Mobila utsläpp'!BJ8/'8 Mobila utsläpp'!$AV8*100</f>
        <v>106.56603464601355</v>
      </c>
      <c r="AD11" s="186">
        <f>'8 Mobila utsläpp'!BK8/'8 Mobila utsläpp'!$AV8*100</f>
        <v>114.97955198026852</v>
      </c>
      <c r="AE11" s="186">
        <f>'8 Mobila utsläpp'!BL8/'8 Mobila utsläpp'!$AV8*100</f>
        <v>66.87541111539818</v>
      </c>
      <c r="AF11" s="186">
        <f>'8 Mobila utsläpp'!BM8/'8 Mobila utsläpp'!$AV8*100</f>
        <v>58.8956385847085</v>
      </c>
      <c r="AG11" s="186">
        <f>'8 Mobila utsläpp'!BN8/'8 Mobila utsläpp'!$AV8*100</f>
        <v>99.820057485354042</v>
      </c>
      <c r="AH11" s="210">
        <f>'8 Mobila utsläpp'!BO8/'8 Mobila utsläpp'!$AV8*100</f>
        <v>89.238183928164517</v>
      </c>
      <c r="AI11" s="212"/>
      <c r="AJ11" s="66"/>
      <c r="AK11" s="66"/>
      <c r="AL11" s="66"/>
      <c r="AM11" s="66"/>
      <c r="AN11" s="66"/>
      <c r="AO11" s="66"/>
      <c r="AP11" s="352" t="s">
        <v>126</v>
      </c>
      <c r="AQ11" s="214">
        <v>445.89058489953101</v>
      </c>
      <c r="AR11" s="211">
        <v>-13.544167660916969</v>
      </c>
      <c r="AS11" s="354">
        <v>-2.94800678125344E-2</v>
      </c>
      <c r="AT11" s="227">
        <v>93989</v>
      </c>
      <c r="AU11" s="227">
        <v>7146</v>
      </c>
      <c r="AV11" s="130">
        <v>8.2286424927743171E-2</v>
      </c>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row>
    <row r="12" spans="1:93" x14ac:dyDescent="0.2">
      <c r="A12" s="352" t="s">
        <v>127</v>
      </c>
      <c r="B12" s="346" t="str">
        <f>'[1]1 Utsläpp'!C54</f>
        <v>Transportbranschen</v>
      </c>
      <c r="C12" s="214">
        <f>'1 Utsläpp'!BN54</f>
        <v>1756.3195916069701</v>
      </c>
      <c r="D12" s="211">
        <f>'1 Utsläpp'!BS54</f>
        <v>-177.36104586120996</v>
      </c>
      <c r="E12" s="347">
        <f>'1 Utsläpp'!BX54</f>
        <v>-9.1721995051589039E-2</v>
      </c>
      <c r="F12" s="227">
        <f>'6 FV'!BO53</f>
        <v>46774</v>
      </c>
      <c r="G12" s="227">
        <f>'6 FV'!BO53-'6 FV'!BK53</f>
        <v>-275</v>
      </c>
      <c r="H12" s="130">
        <f>G12/'6 FV'!BK53</f>
        <v>-5.8449701375162064E-3</v>
      </c>
      <c r="I12" s="351">
        <v>1816.36449710445</v>
      </c>
      <c r="J12" s="130">
        <f>C12/C$16</f>
        <v>0.14137173559320854</v>
      </c>
      <c r="K12" s="130">
        <f>F12/F$16</f>
        <v>3.0079936205377526E-2</v>
      </c>
      <c r="M12" s="261" t="s">
        <v>306</v>
      </c>
      <c r="N12" s="248" t="s">
        <v>307</v>
      </c>
      <c r="O12" s="256">
        <f>'8 Mobila utsläpp'!AV9/'8 Mobila utsläpp'!$AV9*100</f>
        <v>100</v>
      </c>
      <c r="P12" s="256">
        <f>'8 Mobila utsläpp'!AW9/'8 Mobila utsläpp'!$AV9*100</f>
        <v>116.12737442650393</v>
      </c>
      <c r="Q12" s="256">
        <f>'8 Mobila utsläpp'!AX9/'8 Mobila utsläpp'!$AV9*100</f>
        <v>121.58759753162074</v>
      </c>
      <c r="R12" s="256">
        <f>'8 Mobila utsläpp'!AY9/'8 Mobila utsläpp'!$AV9*100</f>
        <v>108.92959028645257</v>
      </c>
      <c r="S12" s="256">
        <f>'8 Mobila utsläpp'!AZ9/'8 Mobila utsläpp'!$AV9*100</f>
        <v>98.442952828278536</v>
      </c>
      <c r="T12" s="256">
        <f>'8 Mobila utsläpp'!BA9/'8 Mobila utsläpp'!$AV9*100</f>
        <v>102.27558399102459</v>
      </c>
      <c r="U12" s="256">
        <f>'8 Mobila utsläpp'!BB9/'8 Mobila utsläpp'!$AV9*100</f>
        <v>114.4574750550553</v>
      </c>
      <c r="V12" s="256">
        <f>'8 Mobila utsläpp'!BC9/'8 Mobila utsläpp'!$AV9*100</f>
        <v>100.8378655165852</v>
      </c>
      <c r="W12" s="256">
        <f>'8 Mobila utsläpp'!BD9/'8 Mobila utsläpp'!$AV9*100</f>
        <v>90.888132824858658</v>
      </c>
      <c r="X12" s="256">
        <f>'8 Mobila utsläpp'!BE9/'8 Mobila utsläpp'!$AV9*100</f>
        <v>108.48091230455287</v>
      </c>
      <c r="Y12" s="256">
        <f>'8 Mobila utsläpp'!BF9/'8 Mobila utsläpp'!$AV9*100</f>
        <v>115.16739228747319</v>
      </c>
      <c r="Z12" s="256">
        <f>'8 Mobila utsläpp'!BG9/'8 Mobila utsläpp'!$AV9*100</f>
        <v>100.56252494187356</v>
      </c>
      <c r="AA12" s="256">
        <f>'8 Mobila utsläpp'!BH9/'8 Mobila utsläpp'!$AV9*100</f>
        <v>85.281448032507384</v>
      </c>
      <c r="AB12" s="256">
        <f>'8 Mobila utsläpp'!BI9/'8 Mobila utsläpp'!$AV9*100</f>
        <v>93.781403309397973</v>
      </c>
      <c r="AC12" s="256">
        <f>'8 Mobila utsläpp'!BJ9/'8 Mobila utsläpp'!$AV9*100</f>
        <v>97.896171012855177</v>
      </c>
      <c r="AD12" s="256">
        <f>'8 Mobila utsläpp'!BK9/'8 Mobila utsläpp'!$AV9*100</f>
        <v>91.11714126627875</v>
      </c>
      <c r="AE12" s="256">
        <f>'8 Mobila utsläpp'!BL9/'8 Mobila utsläpp'!$AV9*100</f>
        <v>85.390237893449751</v>
      </c>
      <c r="AF12" s="256">
        <f>'8 Mobila utsläpp'!BM9/'8 Mobila utsläpp'!$AV9*100</f>
        <v>94.885185487238175</v>
      </c>
      <c r="AG12" s="256">
        <f>'8 Mobila utsläpp'!BN9/'8 Mobila utsläpp'!$AV9*100</f>
        <v>96.034011843764389</v>
      </c>
      <c r="AH12" s="257">
        <f>'8 Mobila utsläpp'!BO9/'8 Mobila utsläpp'!$AV9*100</f>
        <v>88.620956307145008</v>
      </c>
      <c r="AI12" s="212"/>
      <c r="AJ12" s="66"/>
      <c r="AK12" s="66"/>
      <c r="AL12" s="66"/>
      <c r="AM12" s="66"/>
      <c r="AN12" s="66"/>
      <c r="AO12" s="66"/>
      <c r="AP12" s="352" t="s">
        <v>127</v>
      </c>
      <c r="AQ12" s="214">
        <v>1756.3195916069701</v>
      </c>
      <c r="AR12" s="211">
        <v>-177.36104586120996</v>
      </c>
      <c r="AS12" s="354">
        <v>-9.1721995051589039E-2</v>
      </c>
      <c r="AT12" s="227">
        <v>46774</v>
      </c>
      <c r="AU12" s="227">
        <v>-275</v>
      </c>
      <c r="AV12" s="130">
        <v>-5.8449701375162064E-3</v>
      </c>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row>
    <row r="13" spans="1:93" x14ac:dyDescent="0.2">
      <c r="A13" s="352" t="s">
        <v>128</v>
      </c>
      <c r="B13" s="346" t="str">
        <f>'[1]1 Utsläpp'!C55</f>
        <v>Övriga tjänster</v>
      </c>
      <c r="C13" s="214">
        <f>'1 Utsläpp'!BN55</f>
        <v>712.6521962204597</v>
      </c>
      <c r="D13" s="211">
        <f>'1 Utsläpp'!BS55</f>
        <v>-20.459478695510825</v>
      </c>
      <c r="E13" s="347">
        <f>'1 Utsläpp'!BX55</f>
        <v>-2.7907724560321451E-2</v>
      </c>
      <c r="F13" s="227">
        <f>'6 FV'!BO54</f>
        <v>671616</v>
      </c>
      <c r="G13" s="227">
        <f>'6 FV'!BO54-'6 FV'!BK54</f>
        <v>-3261</v>
      </c>
      <c r="H13" s="130">
        <f>G13/'6 FV'!BK54</f>
        <v>-4.8319916073595636E-3</v>
      </c>
      <c r="I13" s="351">
        <v>693.88799155580239</v>
      </c>
      <c r="J13" s="130">
        <f t="shared" si="0"/>
        <v>5.7363636057727145E-2</v>
      </c>
      <c r="K13" s="130">
        <f t="shared" si="1"/>
        <v>0.43191017305577528</v>
      </c>
      <c r="AB13" s="132"/>
      <c r="AC13" s="133"/>
      <c r="AD13" s="156"/>
      <c r="AE13" s="213"/>
      <c r="AF13" s="213"/>
      <c r="AG13" s="213"/>
      <c r="AH13" s="213"/>
      <c r="AI13" s="213"/>
      <c r="AJ13" s="66"/>
      <c r="AK13" s="66"/>
      <c r="AL13" s="66"/>
      <c r="AM13" s="66"/>
      <c r="AN13" s="66"/>
      <c r="AO13" s="66"/>
      <c r="AP13" s="352" t="s">
        <v>128</v>
      </c>
      <c r="AQ13" s="214">
        <v>712.6521962204597</v>
      </c>
      <c r="AR13" s="211">
        <v>-20.459478695510825</v>
      </c>
      <c r="AS13" s="354">
        <v>-2.7907724560321451E-2</v>
      </c>
      <c r="AT13" s="227">
        <v>671616</v>
      </c>
      <c r="AU13" s="227">
        <v>-3261</v>
      </c>
      <c r="AV13" s="130">
        <v>-4.8319916073595636E-3</v>
      </c>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row>
    <row r="14" spans="1:93" x14ac:dyDescent="0.2">
      <c r="A14" s="352" t="s">
        <v>129</v>
      </c>
      <c r="B14" s="346" t="str">
        <f>'[1]1 Utsläpp'!C56</f>
        <v>Offentlig sektor</v>
      </c>
      <c r="C14" s="214">
        <f>'1 Utsläpp'!BN56</f>
        <v>92.623279406793202</v>
      </c>
      <c r="D14" s="211">
        <f>'1 Utsläpp'!BS56</f>
        <v>-1.7377388527660003</v>
      </c>
      <c r="E14" s="347">
        <f>'1 Utsläpp'!BX56</f>
        <v>-1.8415855242108512E-2</v>
      </c>
      <c r="F14" s="227">
        <f>'6 FV'!BO55</f>
        <v>272208</v>
      </c>
      <c r="G14" s="227">
        <f>'6 FV'!BO55-'6 FV'!BK55</f>
        <v>1917</v>
      </c>
      <c r="H14" s="130">
        <f>G14/'6 FV'!BK55</f>
        <v>7.09235601629355E-3</v>
      </c>
      <c r="I14" s="351">
        <v>84.864354144991992</v>
      </c>
      <c r="J14" s="130">
        <f>C14/C$16</f>
        <v>7.455541593140355E-3</v>
      </c>
      <c r="K14" s="130">
        <f t="shared" si="1"/>
        <v>0.17505450195821196</v>
      </c>
      <c r="AB14" s="132"/>
      <c r="AC14" s="133"/>
      <c r="AD14" s="156"/>
      <c r="AE14" s="213"/>
      <c r="AF14" s="213"/>
      <c r="AG14" s="213"/>
      <c r="AH14" s="213"/>
      <c r="AI14" s="66"/>
      <c r="AJ14" s="66"/>
      <c r="AK14" s="66"/>
      <c r="AL14" s="66"/>
      <c r="AM14" s="66"/>
      <c r="AN14" s="66"/>
      <c r="AO14" s="66"/>
      <c r="AP14" s="352" t="s">
        <v>129</v>
      </c>
      <c r="AQ14" s="214">
        <v>92.623279406793202</v>
      </c>
      <c r="AR14" s="211">
        <v>-1.7377388527660003</v>
      </c>
      <c r="AS14" s="354">
        <v>-1.8415855242108512E-2</v>
      </c>
      <c r="AT14" s="227">
        <v>272208</v>
      </c>
      <c r="AU14" s="227">
        <v>1917</v>
      </c>
      <c r="AV14" s="130">
        <v>7.09235601629355E-3</v>
      </c>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row>
    <row r="15" spans="1:93" x14ac:dyDescent="0.2">
      <c r="A15" s="352" t="s">
        <v>182</v>
      </c>
      <c r="B15" s="346" t="str">
        <f>'[1]1 Utsläpp'!C57</f>
        <v>Hushåll och ideella organisationer</v>
      </c>
      <c r="C15" s="214">
        <f>'1 Utsläpp'!BN57</f>
        <v>1812.2993842362591</v>
      </c>
      <c r="D15" s="211">
        <f>'1 Utsläpp'!BS57</f>
        <v>-48.773308270016059</v>
      </c>
      <c r="E15" s="347">
        <f>'1 Utsläpp'!BX57</f>
        <v>-2.6207094685986643E-2</v>
      </c>
      <c r="F15" s="227">
        <f>'6 FV'!BO56</f>
        <v>16762</v>
      </c>
      <c r="G15" s="227">
        <f>'6 FV'!BO56-'6 FV'!BK56</f>
        <v>149</v>
      </c>
      <c r="H15" s="130">
        <f>G15/'6 FV'!BK56</f>
        <v>8.9688797929332459E-3</v>
      </c>
      <c r="I15" s="351">
        <v>1975.7458217211681</v>
      </c>
      <c r="J15" s="130">
        <f t="shared" si="0"/>
        <v>0.14587772668957244</v>
      </c>
      <c r="K15" s="130">
        <f t="shared" si="1"/>
        <v>1.0779490543347545E-2</v>
      </c>
      <c r="AB15" s="132"/>
      <c r="AC15" s="133"/>
      <c r="AD15" s="129"/>
      <c r="AE15" s="129"/>
      <c r="AF15" s="129"/>
      <c r="AG15" s="129"/>
      <c r="AH15" s="129"/>
      <c r="AI15" s="129"/>
      <c r="AJ15" s="66"/>
      <c r="AK15" s="66"/>
      <c r="AL15" s="66"/>
      <c r="AM15" s="66"/>
      <c r="AN15" s="66"/>
      <c r="AO15" s="66"/>
      <c r="AP15" s="352" t="s">
        <v>182</v>
      </c>
      <c r="AQ15" s="214">
        <v>1812.2993842362591</v>
      </c>
      <c r="AR15" s="211">
        <v>-48.773308270016059</v>
      </c>
      <c r="AS15" s="354">
        <v>-2.6207094685986643E-2</v>
      </c>
      <c r="AT15" s="227">
        <v>16762</v>
      </c>
      <c r="AU15" s="227">
        <v>149</v>
      </c>
      <c r="AV15" s="130">
        <v>8.9688797929332459E-3</v>
      </c>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row>
    <row r="16" spans="1:93" ht="15" x14ac:dyDescent="0.25">
      <c r="A16" s="26" t="s">
        <v>177</v>
      </c>
      <c r="B16" s="135" t="s">
        <v>116</v>
      </c>
      <c r="C16" s="251">
        <f>'1 Utsläpp'!BN58</f>
        <v>12423.413946481556</v>
      </c>
      <c r="D16" s="211">
        <f>'1 Utsläpp'!BS58</f>
        <v>-501.2873777529785</v>
      </c>
      <c r="E16" s="347">
        <f>'1 Utsläpp'!BX58</f>
        <v>-3.8785219493856833E-2</v>
      </c>
      <c r="F16" s="227">
        <f>'6 FV'!BO57</f>
        <v>1554990</v>
      </c>
      <c r="G16" s="227">
        <f>'6 FV'!BO57-'6 FV'!BK57</f>
        <v>-10248</v>
      </c>
      <c r="H16" s="130">
        <f>G16/'6 FV'!BK57</f>
        <v>-6.5472471279128157E-3</v>
      </c>
      <c r="I16" s="348"/>
      <c r="J16" s="154">
        <f t="shared" si="0"/>
        <v>1</v>
      </c>
      <c r="K16" s="154">
        <f>F16/F$16</f>
        <v>1</v>
      </c>
      <c r="AC16" s="134"/>
      <c r="AD16" s="134"/>
      <c r="AE16" s="134"/>
      <c r="AF16" s="134"/>
      <c r="AG16" s="134"/>
      <c r="AH16" s="134"/>
      <c r="AI16" s="134"/>
      <c r="AJ16" s="66"/>
      <c r="AK16" s="66"/>
      <c r="AL16" s="66"/>
      <c r="AP16" s="26" t="s">
        <v>177</v>
      </c>
      <c r="AQ16" s="251">
        <v>12423.413946481556</v>
      </c>
      <c r="AR16" s="211">
        <v>-501.2873777529785</v>
      </c>
      <c r="AS16" s="354">
        <v>-3.8785219493856833E-2</v>
      </c>
      <c r="AT16" s="227">
        <v>1554990</v>
      </c>
      <c r="AU16" s="227">
        <v>-10248</v>
      </c>
      <c r="AV16" s="130">
        <v>-6.5472471279128157E-3</v>
      </c>
    </row>
    <row r="17" spans="2:48" x14ac:dyDescent="0.2">
      <c r="AC17" s="134"/>
      <c r="AD17" s="134"/>
      <c r="AE17" s="134"/>
      <c r="AF17" s="134"/>
      <c r="AG17" s="134"/>
      <c r="AH17" s="134"/>
      <c r="AI17" s="134"/>
    </row>
    <row r="18" spans="2:48" x14ac:dyDescent="0.2">
      <c r="F18" s="97"/>
      <c r="J18" s="271"/>
      <c r="K18" s="271"/>
      <c r="AC18" s="134"/>
    </row>
    <row r="19" spans="2:48" x14ac:dyDescent="0.2">
      <c r="J19" s="75"/>
    </row>
    <row r="20" spans="2:48" ht="13.5" customHeight="1" x14ac:dyDescent="0.2">
      <c r="H20" s="137"/>
      <c r="I20" s="137"/>
      <c r="J20" s="75"/>
      <c r="K20" s="137"/>
    </row>
    <row r="21" spans="2:48" ht="23.25" customHeight="1" x14ac:dyDescent="0.2">
      <c r="B21" s="291" t="s">
        <v>32</v>
      </c>
      <c r="C21" s="291" t="s">
        <v>25</v>
      </c>
      <c r="D21" s="291" t="s">
        <v>115</v>
      </c>
      <c r="H21" s="131"/>
      <c r="I21" s="131"/>
      <c r="J21" s="75"/>
      <c r="K21" s="131"/>
    </row>
    <row r="22" spans="2:48" ht="12.95" customHeight="1" x14ac:dyDescent="0.2">
      <c r="B22" s="291" t="s">
        <v>116</v>
      </c>
      <c r="C22" s="386">
        <f>E16</f>
        <v>-3.8785219493856833E-2</v>
      </c>
      <c r="D22" s="386">
        <f>H16</f>
        <v>-6.5472471279128157E-3</v>
      </c>
      <c r="H22" s="131"/>
      <c r="I22" s="131"/>
      <c r="J22" s="75"/>
      <c r="K22" s="131"/>
    </row>
    <row r="23" spans="2:48" ht="12.95" customHeight="1" x14ac:dyDescent="0.2">
      <c r="B23" s="291" t="s">
        <v>22</v>
      </c>
      <c r="C23" s="130">
        <f>E7</f>
        <v>-5.3573398954482165E-3</v>
      </c>
      <c r="D23" s="130">
        <f>H7</f>
        <v>-5.8816644232457423E-2</v>
      </c>
      <c r="H23" s="131"/>
      <c r="I23" s="131"/>
      <c r="J23" s="75"/>
      <c r="K23" s="131"/>
    </row>
    <row r="24" spans="2:48" x14ac:dyDescent="0.2">
      <c r="B24" s="291" t="s">
        <v>23</v>
      </c>
      <c r="C24" s="130">
        <f>E8</f>
        <v>0.11375689679773794</v>
      </c>
      <c r="D24" s="130">
        <f>H8</f>
        <v>6.3456632653061229E-2</v>
      </c>
      <c r="H24" s="131"/>
      <c r="J24" s="75"/>
      <c r="K24" s="131"/>
      <c r="AQ24" s="349"/>
      <c r="AR24" s="349"/>
      <c r="AS24" s="355"/>
      <c r="AT24" s="349"/>
      <c r="AU24" s="349"/>
      <c r="AV24" s="355"/>
    </row>
    <row r="25" spans="2:48" x14ac:dyDescent="0.2">
      <c r="B25" s="291" t="s">
        <v>0</v>
      </c>
      <c r="C25" s="130">
        <f>E9</f>
        <v>-2.2618614710401583E-2</v>
      </c>
      <c r="D25" s="130">
        <f>H9</f>
        <v>-7.3887900778968799E-2</v>
      </c>
      <c r="H25" s="131"/>
      <c r="I25" s="356"/>
      <c r="J25" s="75"/>
      <c r="K25" s="131"/>
      <c r="AQ25" s="349"/>
      <c r="AR25" s="349"/>
      <c r="AS25" s="355"/>
      <c r="AT25" s="349"/>
      <c r="AU25" s="349"/>
      <c r="AV25" s="355"/>
    </row>
    <row r="26" spans="2:48" ht="15" x14ac:dyDescent="0.25">
      <c r="B26" s="291" t="s">
        <v>28</v>
      </c>
      <c r="C26" s="130">
        <f t="shared" ref="C26:C31" si="2">E10</f>
        <v>-8.4823085532156256E-2</v>
      </c>
      <c r="D26" s="130">
        <f t="shared" ref="D26:D31" si="3">H10</f>
        <v>5.7854782531035098E-2</v>
      </c>
      <c r="H26" s="131"/>
      <c r="I26" s="356"/>
      <c r="J26" s="75"/>
      <c r="K26" s="131"/>
      <c r="AG26" s="190"/>
      <c r="AH26" s="190"/>
      <c r="AI26" s="190"/>
      <c r="AJ26" s="190"/>
      <c r="AQ26" s="349"/>
      <c r="AR26" s="349"/>
      <c r="AS26" s="355"/>
      <c r="AT26" s="349"/>
      <c r="AU26" s="349"/>
      <c r="AV26" s="355"/>
    </row>
    <row r="27" spans="2:48" ht="15" x14ac:dyDescent="0.25">
      <c r="B27" s="291" t="s">
        <v>24</v>
      </c>
      <c r="C27" s="130">
        <f t="shared" si="2"/>
        <v>-2.94800678125344E-2</v>
      </c>
      <c r="D27" s="130">
        <f t="shared" si="3"/>
        <v>8.2286424927743171E-2</v>
      </c>
      <c r="H27" s="131"/>
      <c r="I27" s="356"/>
      <c r="J27" s="75"/>
      <c r="K27" s="131"/>
      <c r="AD27" s="139"/>
      <c r="AE27" s="139"/>
      <c r="AF27" s="139"/>
      <c r="AG27" s="190"/>
      <c r="AH27" s="190"/>
      <c r="AI27" s="190"/>
      <c r="AJ27" s="190"/>
      <c r="AK27" s="66"/>
      <c r="AQ27" s="349"/>
      <c r="AR27" s="349"/>
      <c r="AS27" s="355"/>
      <c r="AT27" s="349"/>
      <c r="AU27" s="349"/>
      <c r="AV27" s="355"/>
    </row>
    <row r="28" spans="2:48" ht="15" x14ac:dyDescent="0.25">
      <c r="B28" s="291" t="s">
        <v>199</v>
      </c>
      <c r="C28" s="130">
        <f t="shared" si="2"/>
        <v>-9.1721995051589039E-2</v>
      </c>
      <c r="D28" s="130">
        <f t="shared" si="3"/>
        <v>-5.8449701375162064E-3</v>
      </c>
      <c r="H28" s="131"/>
      <c r="I28" s="356"/>
      <c r="J28" s="131"/>
      <c r="K28" s="131"/>
      <c r="M28" s="138"/>
      <c r="AC28" s="139"/>
      <c r="AD28" s="142"/>
      <c r="AE28" s="142"/>
      <c r="AF28" s="142"/>
      <c r="AG28" s="190"/>
      <c r="AH28" s="190"/>
      <c r="AI28" s="190"/>
      <c r="AJ28" s="190"/>
      <c r="AK28" s="143"/>
      <c r="AQ28" s="349"/>
      <c r="AR28" s="349"/>
      <c r="AS28" s="355"/>
      <c r="AT28" s="349"/>
      <c r="AU28" s="349"/>
      <c r="AV28" s="355"/>
    </row>
    <row r="29" spans="2:48" ht="15" x14ac:dyDescent="0.25">
      <c r="B29" s="291" t="s">
        <v>29</v>
      </c>
      <c r="C29" s="130">
        <f t="shared" si="2"/>
        <v>-2.7907724560321451E-2</v>
      </c>
      <c r="D29" s="130">
        <f t="shared" si="3"/>
        <v>-4.8319916073595636E-3</v>
      </c>
      <c r="H29" s="131"/>
      <c r="I29" s="356"/>
      <c r="J29" s="131"/>
      <c r="K29" s="131"/>
      <c r="AC29" s="141"/>
      <c r="AD29" s="142"/>
      <c r="AE29" s="142"/>
      <c r="AF29" s="142"/>
      <c r="AG29" s="190"/>
      <c r="AH29" s="190"/>
      <c r="AI29" s="190"/>
      <c r="AJ29" s="190"/>
      <c r="AK29" s="143"/>
      <c r="AQ29" s="349"/>
      <c r="AR29" s="349"/>
      <c r="AS29" s="355"/>
      <c r="AT29" s="349"/>
      <c r="AU29" s="349"/>
      <c r="AV29" s="355"/>
    </row>
    <row r="30" spans="2:48" ht="15" x14ac:dyDescent="0.25">
      <c r="B30" s="291" t="s">
        <v>26</v>
      </c>
      <c r="C30" s="130">
        <f t="shared" si="2"/>
        <v>-1.8415855242108512E-2</v>
      </c>
      <c r="D30" s="130">
        <f t="shared" si="3"/>
        <v>7.09235601629355E-3</v>
      </c>
      <c r="H30" s="136"/>
      <c r="I30" s="357"/>
      <c r="J30" s="136"/>
      <c r="K30" s="136"/>
      <c r="AC30" s="141"/>
      <c r="AD30" s="142"/>
      <c r="AE30" s="142"/>
      <c r="AF30" s="142"/>
      <c r="AG30" s="190"/>
      <c r="AH30" s="190"/>
      <c r="AI30" s="190"/>
      <c r="AJ30" s="190"/>
      <c r="AK30" s="143"/>
      <c r="AQ30" s="349"/>
      <c r="AR30" s="349"/>
      <c r="AS30" s="355"/>
      <c r="AT30" s="349"/>
      <c r="AU30" s="349"/>
      <c r="AV30" s="355"/>
    </row>
    <row r="31" spans="2:48" ht="15" x14ac:dyDescent="0.25">
      <c r="B31" s="291" t="s">
        <v>181</v>
      </c>
      <c r="C31" s="130">
        <f t="shared" si="2"/>
        <v>-2.6207094685986643E-2</v>
      </c>
      <c r="D31" s="130">
        <f t="shared" si="3"/>
        <v>8.9688797929332459E-3</v>
      </c>
      <c r="I31" s="355"/>
      <c r="AC31" s="141"/>
      <c r="AD31" s="142"/>
      <c r="AE31" s="142"/>
      <c r="AF31" s="142"/>
      <c r="AG31" s="190"/>
      <c r="AH31" s="190"/>
      <c r="AI31" s="190"/>
      <c r="AJ31" s="190"/>
      <c r="AK31" s="143"/>
      <c r="AQ31" s="349"/>
      <c r="AR31" s="349"/>
      <c r="AS31" s="355"/>
      <c r="AT31" s="349"/>
      <c r="AU31" s="349"/>
      <c r="AV31" s="355"/>
    </row>
    <row r="32" spans="2:48" ht="15" x14ac:dyDescent="0.25">
      <c r="I32" s="355"/>
      <c r="AC32" s="141"/>
      <c r="AD32" s="142"/>
      <c r="AE32" s="142"/>
      <c r="AF32" s="142"/>
      <c r="AG32" s="142"/>
      <c r="AH32" s="192"/>
      <c r="AI32" s="140"/>
      <c r="AJ32" s="69"/>
      <c r="AK32" s="143"/>
      <c r="AQ32" s="349"/>
      <c r="AR32" s="349"/>
      <c r="AS32" s="355"/>
      <c r="AT32" s="349"/>
      <c r="AU32" s="349"/>
      <c r="AV32" s="355"/>
    </row>
    <row r="33" spans="2:48" ht="15" x14ac:dyDescent="0.25">
      <c r="I33" s="355"/>
      <c r="AC33" s="141"/>
      <c r="AD33" s="142"/>
      <c r="AE33" s="142"/>
      <c r="AF33" s="142"/>
      <c r="AG33" s="142"/>
      <c r="AH33" s="192"/>
      <c r="AI33" s="140"/>
      <c r="AJ33" s="69"/>
      <c r="AK33" s="143"/>
      <c r="AQ33" s="349"/>
      <c r="AR33" s="349"/>
      <c r="AS33" s="355"/>
      <c r="AT33" s="349"/>
      <c r="AU33" s="349"/>
      <c r="AV33" s="355"/>
    </row>
    <row r="34" spans="2:48" x14ac:dyDescent="0.2">
      <c r="I34" s="356"/>
      <c r="AC34" s="141"/>
      <c r="AD34" s="142"/>
      <c r="AE34" s="142"/>
      <c r="AF34" s="142"/>
      <c r="AG34" s="142"/>
      <c r="AH34" s="144"/>
      <c r="AI34" s="140"/>
      <c r="AJ34" s="69"/>
      <c r="AK34" s="143"/>
      <c r="AQ34" s="349"/>
      <c r="AR34" s="349"/>
      <c r="AS34" s="349"/>
      <c r="AT34" s="349"/>
      <c r="AU34" s="349"/>
      <c r="AV34" s="349"/>
    </row>
    <row r="35" spans="2:48" x14ac:dyDescent="0.2">
      <c r="AC35" s="141"/>
      <c r="AD35" s="142"/>
      <c r="AE35" s="142"/>
      <c r="AF35" s="142"/>
      <c r="AG35" s="142"/>
      <c r="AH35" s="144"/>
      <c r="AI35" s="146"/>
      <c r="AJ35" s="69"/>
      <c r="AK35" s="143"/>
      <c r="AL35" s="145"/>
      <c r="AM35" s="145"/>
      <c r="AN35" s="145"/>
      <c r="AO35" s="145"/>
      <c r="AP35" s="145"/>
      <c r="AQ35" s="145"/>
      <c r="AR35" s="145"/>
      <c r="AS35" s="145"/>
      <c r="AT35" s="145"/>
    </row>
    <row r="36" spans="2:48" x14ac:dyDescent="0.2">
      <c r="S36" s="145"/>
      <c r="V36" s="145"/>
      <c r="W36" s="145"/>
      <c r="X36" s="145"/>
      <c r="Y36" s="145"/>
      <c r="Z36" s="145"/>
      <c r="AA36" s="145"/>
      <c r="AB36" s="145"/>
      <c r="AC36" s="141"/>
      <c r="AD36" s="140"/>
      <c r="AE36" s="140"/>
      <c r="AF36" s="140"/>
      <c r="AG36" s="140"/>
      <c r="AH36" s="140"/>
      <c r="AI36" s="140"/>
      <c r="AJ36" s="66"/>
      <c r="AK36" s="66"/>
      <c r="AU36" s="145"/>
    </row>
    <row r="37" spans="2:48" x14ac:dyDescent="0.2">
      <c r="AC37" s="140"/>
      <c r="AD37" s="140"/>
      <c r="AE37" s="140"/>
      <c r="AF37" s="140"/>
      <c r="AG37" s="140"/>
      <c r="AH37" s="140"/>
      <c r="AI37" s="140"/>
      <c r="AJ37" s="66"/>
      <c r="AK37" s="66"/>
    </row>
    <row r="38" spans="2:48" x14ac:dyDescent="0.2">
      <c r="AC38" s="140"/>
      <c r="AD38" s="140"/>
      <c r="AE38" s="140"/>
      <c r="AF38" s="140"/>
      <c r="AG38" s="140"/>
      <c r="AH38" s="140"/>
      <c r="AI38" s="140"/>
    </row>
    <row r="39" spans="2:48" x14ac:dyDescent="0.2">
      <c r="B39" s="66"/>
      <c r="AC39" s="140"/>
      <c r="AD39" s="140"/>
      <c r="AE39" s="140"/>
      <c r="AF39" s="140"/>
      <c r="AG39" s="140"/>
      <c r="AH39" s="140"/>
      <c r="AI39" s="140"/>
    </row>
    <row r="40" spans="2:48" x14ac:dyDescent="0.2">
      <c r="AC40" s="140"/>
    </row>
    <row r="42" spans="2:48" x14ac:dyDescent="0.2">
      <c r="B42" s="134"/>
      <c r="C42" s="134"/>
      <c r="D42" s="134"/>
      <c r="E42" s="134"/>
    </row>
    <row r="43" spans="2:48" x14ac:dyDescent="0.2">
      <c r="B43" s="134"/>
      <c r="C43" s="134"/>
      <c r="D43" s="134"/>
      <c r="E43" s="134"/>
    </row>
    <row r="44" spans="2:48" x14ac:dyDescent="0.2">
      <c r="B44" s="147"/>
      <c r="C44" s="147"/>
      <c r="D44" s="147"/>
      <c r="E44" s="148"/>
      <c r="F44" s="98"/>
      <c r="G44" s="149"/>
    </row>
    <row r="45" spans="2:48" x14ac:dyDescent="0.2">
      <c r="B45" s="150"/>
      <c r="C45" s="151"/>
      <c r="D45" s="151"/>
      <c r="E45" s="134"/>
      <c r="F45" s="152"/>
      <c r="G45" s="149"/>
      <c r="H45" s="152"/>
      <c r="I45" s="152"/>
      <c r="J45" s="152"/>
      <c r="K45" s="152"/>
    </row>
    <row r="46" spans="2:48" x14ac:dyDescent="0.2">
      <c r="B46" s="150"/>
      <c r="C46" s="395"/>
      <c r="D46" s="151"/>
      <c r="E46" s="134"/>
      <c r="F46" s="152"/>
      <c r="G46" s="149"/>
      <c r="H46" s="152"/>
      <c r="I46" s="152"/>
      <c r="J46" s="152"/>
      <c r="K46" s="152"/>
    </row>
    <row r="47" spans="2:48" x14ac:dyDescent="0.2">
      <c r="B47" s="150"/>
      <c r="C47" s="395"/>
      <c r="D47" s="151"/>
      <c r="E47" s="134"/>
      <c r="F47" s="152"/>
      <c r="G47" s="149"/>
      <c r="H47" s="152"/>
      <c r="I47" s="152"/>
      <c r="J47" s="152"/>
      <c r="K47" s="152"/>
    </row>
    <row r="48" spans="2:48" x14ac:dyDescent="0.2">
      <c r="B48" s="210" t="s">
        <v>354</v>
      </c>
      <c r="D48" s="349"/>
      <c r="F48" s="97"/>
      <c r="G48" s="96"/>
      <c r="H48" s="152"/>
      <c r="I48" s="152"/>
      <c r="J48" s="152"/>
      <c r="K48" s="152"/>
    </row>
    <row r="49" spans="2:47" x14ac:dyDescent="0.2">
      <c r="B49" s="396"/>
      <c r="C49" s="91" t="s">
        <v>310</v>
      </c>
      <c r="F49" s="97"/>
      <c r="G49" s="96"/>
      <c r="H49" s="152"/>
      <c r="I49" s="152"/>
      <c r="J49" s="152"/>
      <c r="K49" s="152"/>
    </row>
    <row r="50" spans="2:47" x14ac:dyDescent="0.2">
      <c r="B50" s="75" t="s">
        <v>22</v>
      </c>
      <c r="C50" s="75">
        <v>2027.7067039912299</v>
      </c>
      <c r="F50" s="97"/>
      <c r="G50" s="96"/>
      <c r="H50" s="152"/>
      <c r="I50" s="152"/>
      <c r="J50" s="152"/>
      <c r="K50" s="152"/>
    </row>
    <row r="51" spans="2:47" s="145" customFormat="1" x14ac:dyDescent="0.2">
      <c r="B51" s="75" t="s">
        <v>23</v>
      </c>
      <c r="C51" s="75">
        <v>204.37073447746599</v>
      </c>
      <c r="E51" s="74"/>
      <c r="F51" s="97"/>
      <c r="G51" s="96"/>
      <c r="H51" s="152"/>
      <c r="I51" s="152"/>
      <c r="J51" s="152"/>
      <c r="K51" s="152"/>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row>
    <row r="52" spans="2:47" x14ac:dyDescent="0.2">
      <c r="B52" s="75" t="s">
        <v>0</v>
      </c>
      <c r="C52" s="75">
        <v>3603.3117218028347</v>
      </c>
      <c r="F52" s="97"/>
      <c r="G52" s="96"/>
      <c r="H52" s="152"/>
      <c r="I52" s="152"/>
      <c r="J52" s="152"/>
      <c r="K52" s="152"/>
    </row>
    <row r="53" spans="2:47" x14ac:dyDescent="0.2">
      <c r="B53" s="75" t="s">
        <v>28</v>
      </c>
      <c r="C53" s="75">
        <v>2007.6513882525701</v>
      </c>
      <c r="F53" s="97"/>
      <c r="G53" s="96"/>
      <c r="H53" s="152"/>
      <c r="I53" s="152"/>
      <c r="J53" s="152"/>
      <c r="K53" s="152"/>
    </row>
    <row r="54" spans="2:47" x14ac:dyDescent="0.2">
      <c r="B54" s="75" t="s">
        <v>24</v>
      </c>
      <c r="C54" s="75">
        <v>459.43475256044798</v>
      </c>
    </row>
    <row r="55" spans="2:47" x14ac:dyDescent="0.2">
      <c r="B55" s="75" t="s">
        <v>199</v>
      </c>
      <c r="C55" s="75">
        <v>1933.6806374681801</v>
      </c>
      <c r="Z55" s="153"/>
    </row>
    <row r="56" spans="2:47" x14ac:dyDescent="0.2">
      <c r="B56" s="75" t="s">
        <v>29</v>
      </c>
      <c r="C56" s="75">
        <v>733.11167491597053</v>
      </c>
    </row>
    <row r="57" spans="2:47" x14ac:dyDescent="0.2">
      <c r="B57" s="75" t="s">
        <v>26</v>
      </c>
      <c r="C57" s="75">
        <v>94.361018259559202</v>
      </c>
    </row>
    <row r="58" spans="2:47" x14ac:dyDescent="0.2">
      <c r="B58" s="75" t="s">
        <v>181</v>
      </c>
      <c r="C58" s="62">
        <v>1861.0726925062752</v>
      </c>
    </row>
    <row r="59" spans="2:47" x14ac:dyDescent="0.2">
      <c r="B59" s="186"/>
      <c r="D59" s="349"/>
    </row>
    <row r="60" spans="2:47" x14ac:dyDescent="0.2">
      <c r="C60" s="66"/>
    </row>
    <row r="61" spans="2:47" x14ac:dyDescent="0.2">
      <c r="C61" s="66"/>
    </row>
    <row r="62" spans="2:47" x14ac:dyDescent="0.2">
      <c r="C62" s="66"/>
    </row>
    <row r="63" spans="2:47" x14ac:dyDescent="0.2">
      <c r="C63" s="66"/>
    </row>
    <row r="64" spans="2:47" x14ac:dyDescent="0.2">
      <c r="J64" s="84"/>
      <c r="K64" s="97"/>
    </row>
    <row r="65" spans="1:11" x14ac:dyDescent="0.2">
      <c r="J65" s="84"/>
      <c r="K65" s="97"/>
    </row>
    <row r="66" spans="1:11" x14ac:dyDescent="0.2">
      <c r="J66" s="84"/>
      <c r="K66" s="97"/>
    </row>
    <row r="67" spans="1:11" x14ac:dyDescent="0.2">
      <c r="J67" s="84"/>
      <c r="K67" s="97"/>
    </row>
    <row r="68" spans="1:11" x14ac:dyDescent="0.2">
      <c r="J68" s="84"/>
      <c r="K68" s="97"/>
    </row>
    <row r="71" spans="1:11" x14ac:dyDescent="0.2">
      <c r="B71" s="87"/>
    </row>
    <row r="75" spans="1:11" x14ac:dyDescent="0.2">
      <c r="A75" s="77" t="s">
        <v>118</v>
      </c>
      <c r="B75" s="77" t="s">
        <v>120</v>
      </c>
    </row>
    <row r="76" spans="1:11" x14ac:dyDescent="0.2">
      <c r="A76" s="204">
        <v>45441</v>
      </c>
      <c r="B76" s="204">
        <v>45441</v>
      </c>
    </row>
    <row r="77" spans="1:11" x14ac:dyDescent="0.2">
      <c r="A77" s="66"/>
      <c r="B77" s="79"/>
    </row>
    <row r="78" spans="1:11" x14ac:dyDescent="0.2">
      <c r="A78" s="77" t="s">
        <v>119</v>
      </c>
      <c r="B78" s="77" t="s">
        <v>121</v>
      </c>
    </row>
    <row r="79" spans="1:11" x14ac:dyDescent="0.2">
      <c r="A79" s="79" t="s">
        <v>185</v>
      </c>
      <c r="B79" s="79" t="s">
        <v>184</v>
      </c>
    </row>
    <row r="80" spans="1:11" x14ac:dyDescent="0.2">
      <c r="A80" s="56"/>
      <c r="B80" s="79"/>
    </row>
    <row r="81" spans="1:2" x14ac:dyDescent="0.2">
      <c r="A81" s="77" t="s">
        <v>34</v>
      </c>
      <c r="B81" s="77" t="s">
        <v>33</v>
      </c>
    </row>
    <row r="82" spans="1:2" x14ac:dyDescent="0.2">
      <c r="A82" s="80" t="s">
        <v>357</v>
      </c>
      <c r="B82" s="80" t="s">
        <v>356</v>
      </c>
    </row>
    <row r="83" spans="1:2" x14ac:dyDescent="0.2">
      <c r="A83" s="80" t="s">
        <v>360</v>
      </c>
      <c r="B83" s="80" t="s">
        <v>358</v>
      </c>
    </row>
    <row r="84" spans="1:2" x14ac:dyDescent="0.2">
      <c r="A84" s="80" t="s">
        <v>359</v>
      </c>
      <c r="B84" s="80" t="s">
        <v>359</v>
      </c>
    </row>
    <row r="86" spans="1:2" x14ac:dyDescent="0.2">
      <c r="B86" s="80"/>
    </row>
    <row r="101" spans="18:33" x14ac:dyDescent="0.2">
      <c r="R101" s="66"/>
      <c r="S101" s="66"/>
      <c r="T101" s="66"/>
      <c r="U101" s="66"/>
      <c r="V101" s="66"/>
      <c r="W101" s="66"/>
      <c r="X101" s="66"/>
      <c r="Y101" s="66"/>
      <c r="Z101" s="66"/>
      <c r="AA101" s="66"/>
      <c r="AB101" s="66"/>
      <c r="AC101" s="66"/>
      <c r="AD101" s="66"/>
      <c r="AE101" s="66"/>
      <c r="AF101" s="66"/>
      <c r="AG101" s="66"/>
    </row>
    <row r="102" spans="18:33" x14ac:dyDescent="0.2">
      <c r="R102" s="254"/>
      <c r="S102" s="254"/>
      <c r="T102" s="254"/>
      <c r="U102" s="254"/>
      <c r="V102" s="254"/>
      <c r="W102" s="254"/>
      <c r="X102" s="254"/>
      <c r="Y102" s="254"/>
      <c r="Z102" s="254"/>
      <c r="AA102" s="254"/>
      <c r="AB102" s="254"/>
      <c r="AC102" s="254"/>
      <c r="AD102" s="254"/>
      <c r="AE102" s="254"/>
      <c r="AF102" s="254"/>
      <c r="AG102" s="66"/>
    </row>
    <row r="103" spans="18:33" x14ac:dyDescent="0.2">
      <c r="R103" s="202"/>
      <c r="S103" s="202"/>
      <c r="T103" s="202"/>
      <c r="U103" s="86"/>
      <c r="V103" s="86"/>
      <c r="W103" s="86"/>
      <c r="X103" s="86"/>
      <c r="Y103" s="86"/>
      <c r="Z103" s="86"/>
      <c r="AA103" s="86"/>
      <c r="AB103" s="86"/>
      <c r="AC103" s="86"/>
      <c r="AD103" s="86"/>
      <c r="AE103" s="86"/>
      <c r="AF103" s="86"/>
      <c r="AG103" s="66"/>
    </row>
    <row r="104" spans="18:33" x14ac:dyDescent="0.2">
      <c r="R104" s="202"/>
      <c r="S104" s="202"/>
      <c r="T104" s="202"/>
      <c r="U104" s="86"/>
      <c r="V104" s="86"/>
      <c r="W104" s="86"/>
      <c r="X104" s="86"/>
      <c r="Y104" s="86"/>
      <c r="Z104" s="86"/>
      <c r="AA104" s="86"/>
      <c r="AB104" s="86"/>
      <c r="AC104" s="86"/>
      <c r="AD104" s="86"/>
      <c r="AE104" s="86"/>
      <c r="AF104" s="86"/>
      <c r="AG104" s="66"/>
    </row>
    <row r="105" spans="18:33" x14ac:dyDescent="0.2">
      <c r="R105" s="202"/>
      <c r="S105" s="202"/>
      <c r="T105" s="202"/>
      <c r="U105" s="86"/>
      <c r="V105" s="86"/>
      <c r="W105" s="86"/>
      <c r="X105" s="86"/>
      <c r="Y105" s="86"/>
      <c r="Z105" s="86"/>
      <c r="AA105" s="86"/>
      <c r="AB105" s="86"/>
      <c r="AC105" s="86"/>
      <c r="AD105" s="86"/>
      <c r="AE105" s="86"/>
      <c r="AF105" s="86"/>
      <c r="AG105" s="66"/>
    </row>
    <row r="106" spans="18:33" x14ac:dyDescent="0.2">
      <c r="AG106" s="66"/>
    </row>
    <row r="117" spans="27:44" x14ac:dyDescent="0.2">
      <c r="AA117" s="134"/>
      <c r="AB117" s="134"/>
      <c r="AC117" s="134"/>
      <c r="AD117" s="134"/>
      <c r="AE117" s="134"/>
      <c r="AF117" s="134"/>
      <c r="AG117" s="134"/>
      <c r="AH117" s="134"/>
      <c r="AI117" s="134"/>
      <c r="AJ117" s="134"/>
      <c r="AK117" s="134"/>
      <c r="AL117" s="134"/>
      <c r="AM117" s="134"/>
      <c r="AN117" s="134"/>
      <c r="AO117" s="134"/>
      <c r="AQ117" s="134"/>
      <c r="AR117" s="134"/>
    </row>
    <row r="118" spans="27:44" x14ac:dyDescent="0.2">
      <c r="AA118" s="134"/>
      <c r="AB118" s="134"/>
      <c r="AC118" s="134"/>
      <c r="AD118" s="134"/>
      <c r="AE118" s="134"/>
      <c r="AF118" s="134"/>
      <c r="AG118" s="134"/>
      <c r="AH118" s="134"/>
      <c r="AI118" s="134"/>
      <c r="AJ118" s="134"/>
      <c r="AK118" s="134"/>
      <c r="AL118" s="134"/>
      <c r="AM118" s="134"/>
      <c r="AN118" s="134"/>
      <c r="AO118" s="134"/>
      <c r="AQ118" s="134"/>
      <c r="AR118" s="134"/>
    </row>
    <row r="119" spans="27:44" x14ac:dyDescent="0.2">
      <c r="AA119" s="134"/>
      <c r="AQ119" s="134"/>
      <c r="AR119" s="134"/>
    </row>
    <row r="120" spans="27:44" x14ac:dyDescent="0.2">
      <c r="AA120" s="134"/>
      <c r="AQ120" s="134"/>
      <c r="AR120" s="134"/>
    </row>
    <row r="121" spans="27:44" x14ac:dyDescent="0.2">
      <c r="AA121" s="134"/>
      <c r="AQ121" s="134"/>
      <c r="AR121" s="134"/>
    </row>
    <row r="122" spans="27:44" x14ac:dyDescent="0.2">
      <c r="AA122" s="134"/>
      <c r="AQ122" s="134"/>
      <c r="AR122" s="134"/>
    </row>
    <row r="123" spans="27:44" x14ac:dyDescent="0.2">
      <c r="AA123" s="134"/>
      <c r="AQ123" s="134"/>
      <c r="AR123" s="134"/>
    </row>
    <row r="124" spans="27:44" x14ac:dyDescent="0.2">
      <c r="AA124" s="134"/>
      <c r="AQ124" s="134"/>
      <c r="AR124" s="134"/>
    </row>
    <row r="125" spans="27:44" x14ac:dyDescent="0.2">
      <c r="AA125" s="134"/>
      <c r="AQ125" s="134"/>
      <c r="AR125" s="134"/>
    </row>
    <row r="126" spans="27:44" x14ac:dyDescent="0.2">
      <c r="AA126" s="134"/>
      <c r="AQ126" s="134"/>
      <c r="AR126" s="134"/>
    </row>
    <row r="127" spans="27:44" x14ac:dyDescent="0.2">
      <c r="AA127" s="134"/>
      <c r="AQ127" s="134"/>
      <c r="AR127" s="134"/>
    </row>
    <row r="128" spans="27:44" x14ac:dyDescent="0.2">
      <c r="AA128" s="134"/>
      <c r="AQ128" s="134"/>
      <c r="AR128" s="134"/>
    </row>
    <row r="129" spans="27:44" x14ac:dyDescent="0.2">
      <c r="AA129" s="134"/>
      <c r="AQ129" s="134"/>
      <c r="AR129" s="134"/>
    </row>
    <row r="130" spans="27:44" x14ac:dyDescent="0.2">
      <c r="AA130" s="134"/>
      <c r="AQ130" s="134"/>
      <c r="AR130" s="134"/>
    </row>
    <row r="131" spans="27:44" x14ac:dyDescent="0.2">
      <c r="AA131" s="134"/>
      <c r="AQ131" s="134"/>
      <c r="AR131" s="134"/>
    </row>
    <row r="132" spans="27:44" x14ac:dyDescent="0.2">
      <c r="AA132" s="134"/>
      <c r="AQ132" s="134"/>
      <c r="AR132" s="134"/>
    </row>
    <row r="133" spans="27:44" x14ac:dyDescent="0.2">
      <c r="AA133" s="134"/>
      <c r="AQ133" s="134"/>
      <c r="AR133" s="134"/>
    </row>
    <row r="134" spans="27:44" x14ac:dyDescent="0.2">
      <c r="AA134" s="134"/>
      <c r="AQ134" s="134"/>
      <c r="AR134" s="134"/>
    </row>
    <row r="135" spans="27:44" x14ac:dyDescent="0.2">
      <c r="AA135" s="134"/>
      <c r="AQ135" s="134"/>
      <c r="AR135" s="134"/>
    </row>
    <row r="136" spans="27:44" x14ac:dyDescent="0.2">
      <c r="AA136" s="134"/>
      <c r="AQ136" s="134"/>
      <c r="AR136" s="134"/>
    </row>
    <row r="137" spans="27:44" x14ac:dyDescent="0.2">
      <c r="AA137" s="134"/>
      <c r="AQ137" s="134"/>
      <c r="AR137" s="134"/>
    </row>
    <row r="138" spans="27:44" x14ac:dyDescent="0.2">
      <c r="AA138" s="134"/>
      <c r="AQ138" s="134"/>
      <c r="AR138" s="134"/>
    </row>
    <row r="139" spans="27:44" x14ac:dyDescent="0.2">
      <c r="AA139" s="134"/>
      <c r="AQ139" s="134"/>
      <c r="AR139" s="134"/>
    </row>
    <row r="140" spans="27:44" x14ac:dyDescent="0.2">
      <c r="AA140" s="134"/>
      <c r="AQ140" s="134"/>
      <c r="AR140" s="134"/>
    </row>
    <row r="141" spans="27:44" x14ac:dyDescent="0.2">
      <c r="AA141" s="134"/>
      <c r="AQ141" s="134"/>
      <c r="AR141" s="134"/>
    </row>
    <row r="142" spans="27:44" x14ac:dyDescent="0.2">
      <c r="AA142" s="134"/>
      <c r="AQ142" s="134"/>
      <c r="AR142" s="134"/>
    </row>
    <row r="143" spans="27:44" x14ac:dyDescent="0.2">
      <c r="AA143" s="134"/>
      <c r="AQ143" s="134"/>
      <c r="AR143" s="134"/>
    </row>
    <row r="144" spans="27:44" x14ac:dyDescent="0.2">
      <c r="AA144" s="134"/>
      <c r="AQ144" s="134"/>
      <c r="AR144" s="134"/>
    </row>
    <row r="145" spans="27:44" x14ac:dyDescent="0.2">
      <c r="AA145" s="134"/>
      <c r="AQ145" s="134"/>
      <c r="AR145" s="134"/>
    </row>
    <row r="146" spans="27:44" x14ac:dyDescent="0.2">
      <c r="AA146" s="134"/>
      <c r="AQ146" s="134"/>
      <c r="AR146" s="134"/>
    </row>
    <row r="147" spans="27:44" x14ac:dyDescent="0.2">
      <c r="AA147" s="134"/>
      <c r="AQ147" s="134"/>
      <c r="AR147" s="134"/>
    </row>
    <row r="148" spans="27:44" x14ac:dyDescent="0.2">
      <c r="AA148" s="134"/>
      <c r="AQ148" s="134"/>
      <c r="AR148" s="134"/>
    </row>
    <row r="149" spans="27:44" x14ac:dyDescent="0.2">
      <c r="AA149" s="134"/>
      <c r="AQ149" s="134"/>
      <c r="AR149" s="134"/>
    </row>
    <row r="150" spans="27:44" x14ac:dyDescent="0.2">
      <c r="AA150" s="134"/>
      <c r="AQ150" s="134"/>
      <c r="AR150" s="134"/>
    </row>
    <row r="151" spans="27:44" x14ac:dyDescent="0.2">
      <c r="AA151" s="134"/>
      <c r="AQ151" s="134"/>
      <c r="AR151" s="134"/>
    </row>
    <row r="152" spans="27:44" x14ac:dyDescent="0.2">
      <c r="AA152" s="134"/>
      <c r="AQ152" s="134"/>
      <c r="AR152" s="134"/>
    </row>
    <row r="153" spans="27:44" x14ac:dyDescent="0.2">
      <c r="AA153" s="134"/>
      <c r="AQ153" s="134"/>
      <c r="AR153" s="134"/>
    </row>
    <row r="154" spans="27:44" x14ac:dyDescent="0.2">
      <c r="AA154" s="134"/>
      <c r="AQ154" s="134"/>
      <c r="AR154" s="134"/>
    </row>
    <row r="155" spans="27:44" x14ac:dyDescent="0.2">
      <c r="AA155" s="134"/>
      <c r="AQ155" s="134"/>
      <c r="AR155" s="134"/>
    </row>
    <row r="156" spans="27:44" x14ac:dyDescent="0.2">
      <c r="AA156" s="134"/>
      <c r="AQ156" s="134"/>
      <c r="AR156" s="134"/>
    </row>
    <row r="157" spans="27:44" x14ac:dyDescent="0.2">
      <c r="AA157" s="134"/>
      <c r="AQ157" s="134"/>
      <c r="AR157" s="134"/>
    </row>
    <row r="158" spans="27:44" x14ac:dyDescent="0.2">
      <c r="AA158" s="134"/>
      <c r="AQ158" s="134"/>
      <c r="AR158" s="134"/>
    </row>
    <row r="159" spans="27:44" x14ac:dyDescent="0.2">
      <c r="AA159" s="134"/>
      <c r="AQ159" s="134"/>
      <c r="AR159" s="134"/>
    </row>
    <row r="160" spans="27:44" x14ac:dyDescent="0.2">
      <c r="AA160" s="134"/>
      <c r="AQ160" s="134"/>
      <c r="AR160" s="134"/>
    </row>
    <row r="161" spans="27:44" x14ac:dyDescent="0.2">
      <c r="AA161" s="134"/>
      <c r="AQ161" s="134"/>
      <c r="AR161" s="134"/>
    </row>
    <row r="162" spans="27:44" x14ac:dyDescent="0.2">
      <c r="AA162" s="134"/>
      <c r="AQ162" s="134"/>
      <c r="AR162" s="134"/>
    </row>
    <row r="163" spans="27:44" x14ac:dyDescent="0.2">
      <c r="AA163" s="134"/>
      <c r="AQ163" s="134"/>
      <c r="AR163" s="134"/>
    </row>
    <row r="164" spans="27:44" x14ac:dyDescent="0.2">
      <c r="AA164" s="134"/>
      <c r="AQ164" s="134"/>
      <c r="AR164" s="134"/>
    </row>
    <row r="165" spans="27:44" x14ac:dyDescent="0.2">
      <c r="AA165" s="134"/>
      <c r="AQ165" s="134"/>
      <c r="AR165" s="134"/>
    </row>
    <row r="166" spans="27:44" x14ac:dyDescent="0.2">
      <c r="AA166" s="134"/>
      <c r="AQ166" s="134"/>
      <c r="AR166" s="134"/>
    </row>
    <row r="167" spans="27:44" x14ac:dyDescent="0.2">
      <c r="AA167" s="134"/>
      <c r="AQ167" s="134"/>
      <c r="AR167" s="134"/>
    </row>
    <row r="168" spans="27:44" x14ac:dyDescent="0.2">
      <c r="AA168" s="134"/>
      <c r="AQ168" s="134"/>
      <c r="AR168" s="134"/>
    </row>
    <row r="169" spans="27:44" x14ac:dyDescent="0.2">
      <c r="AA169" s="134"/>
      <c r="AQ169" s="134"/>
      <c r="AR169" s="134"/>
    </row>
    <row r="170" spans="27:44" x14ac:dyDescent="0.2">
      <c r="AA170" s="134"/>
      <c r="AQ170" s="134"/>
      <c r="AR170" s="134"/>
    </row>
    <row r="171" spans="27:44" x14ac:dyDescent="0.2">
      <c r="AA171" s="134"/>
      <c r="AQ171" s="134"/>
      <c r="AR171" s="134"/>
    </row>
    <row r="172" spans="27:44" x14ac:dyDescent="0.2">
      <c r="AA172" s="134"/>
      <c r="AQ172" s="134"/>
      <c r="AR172" s="134"/>
    </row>
    <row r="173" spans="27:44" x14ac:dyDescent="0.2">
      <c r="AA173" s="134"/>
      <c r="AQ173" s="134"/>
      <c r="AR173" s="134"/>
    </row>
    <row r="174" spans="27:44" x14ac:dyDescent="0.2">
      <c r="AA174" s="134"/>
      <c r="AQ174" s="134"/>
      <c r="AR174" s="134"/>
    </row>
    <row r="175" spans="27:44" x14ac:dyDescent="0.2">
      <c r="AA175" s="134"/>
      <c r="AQ175" s="134"/>
      <c r="AR175" s="134"/>
    </row>
    <row r="176" spans="27:44" x14ac:dyDescent="0.2">
      <c r="AA176" s="134"/>
      <c r="AP176" s="134"/>
      <c r="AQ176" s="134"/>
      <c r="AR176" s="134"/>
    </row>
    <row r="177" spans="27:44" x14ac:dyDescent="0.2">
      <c r="AA177" s="134"/>
      <c r="AP177" s="134"/>
      <c r="AQ177" s="134"/>
      <c r="AR177" s="134"/>
    </row>
    <row r="178" spans="27:44" x14ac:dyDescent="0.2">
      <c r="AA178" s="134"/>
      <c r="AP178" s="134"/>
      <c r="AQ178" s="134"/>
      <c r="AR178" s="134"/>
    </row>
    <row r="179" spans="27:44" x14ac:dyDescent="0.2">
      <c r="AA179" s="134"/>
      <c r="AP179" s="134"/>
      <c r="AQ179" s="134"/>
      <c r="AR179" s="134"/>
    </row>
    <row r="180" spans="27:44" x14ac:dyDescent="0.2">
      <c r="AA180" s="134"/>
      <c r="AP180" s="134"/>
      <c r="AQ180" s="134"/>
      <c r="AR180" s="134"/>
    </row>
    <row r="181" spans="27:44" x14ac:dyDescent="0.2">
      <c r="AA181" s="134"/>
      <c r="AP181" s="134"/>
      <c r="AQ181" s="134"/>
      <c r="AR181" s="134"/>
    </row>
    <row r="182" spans="27:44" x14ac:dyDescent="0.2">
      <c r="AA182" s="134"/>
      <c r="AP182" s="134"/>
      <c r="AQ182" s="134"/>
      <c r="AR182" s="134"/>
    </row>
  </sheetData>
  <mergeCells count="11">
    <mergeCell ref="AP5:AP6"/>
    <mergeCell ref="AQ5:AS5"/>
    <mergeCell ref="AT5:AV5"/>
    <mergeCell ref="AR6:AS6"/>
    <mergeCell ref="AU6:AV6"/>
    <mergeCell ref="A5:A6"/>
    <mergeCell ref="C5:E5"/>
    <mergeCell ref="D6:E6"/>
    <mergeCell ref="B5:B6"/>
    <mergeCell ref="F5:H5"/>
    <mergeCell ref="G6:H6"/>
  </mergeCells>
  <phoneticPr fontId="50" type="noConversion"/>
  <conditionalFormatting sqref="D7:D16">
    <cfRule type="colorScale" priority="10">
      <colorScale>
        <cfvo type="min"/>
        <cfvo type="percentile" val="50"/>
        <cfvo type="max"/>
        <color rgb="FF5A8AC6"/>
        <color rgb="FFFCFCFF"/>
        <color rgb="FFF8696B"/>
      </colorScale>
    </cfRule>
  </conditionalFormatting>
  <conditionalFormatting sqref="E7:E16">
    <cfRule type="colorScale" priority="9">
      <colorScale>
        <cfvo type="min"/>
        <cfvo type="percentile" val="50"/>
        <cfvo type="max"/>
        <color rgb="FF5A8AC6"/>
        <color rgb="FFFCFCFF"/>
        <color rgb="FFF8696B"/>
      </colorScale>
    </cfRule>
  </conditionalFormatting>
  <conditionalFormatting sqref="G7:G16">
    <cfRule type="colorScale" priority="6">
      <colorScale>
        <cfvo type="min"/>
        <cfvo type="percentile" val="50"/>
        <cfvo type="max"/>
        <color rgb="FFF8696B"/>
        <color rgb="FFFCFCFF"/>
        <color rgb="FF5A8AC6"/>
      </colorScale>
    </cfRule>
  </conditionalFormatting>
  <conditionalFormatting sqref="H7:H16">
    <cfRule type="colorScale" priority="5">
      <colorScale>
        <cfvo type="min"/>
        <cfvo type="percentile" val="50"/>
        <cfvo type="max"/>
        <color rgb="FFF8696B"/>
        <color rgb="FFFCFCFF"/>
        <color rgb="FF5A8AC6"/>
      </colorScale>
    </cfRule>
  </conditionalFormatting>
  <conditionalFormatting sqref="AR7:AR16">
    <cfRule type="colorScale" priority="4">
      <colorScale>
        <cfvo type="min"/>
        <cfvo type="percentile" val="50"/>
        <cfvo type="max"/>
        <color rgb="FF5A8AC6"/>
        <color rgb="FFFCFCFF"/>
        <color rgb="FFF8696B"/>
      </colorScale>
    </cfRule>
  </conditionalFormatting>
  <conditionalFormatting sqref="AS7:AS16">
    <cfRule type="colorScale" priority="3">
      <colorScale>
        <cfvo type="min"/>
        <cfvo type="percentile" val="50"/>
        <cfvo type="max"/>
        <color rgb="FF5A8AC6"/>
        <color rgb="FFFCFCFF"/>
        <color rgb="FFF8696B"/>
      </colorScale>
    </cfRule>
  </conditionalFormatting>
  <conditionalFormatting sqref="AU7:AU16">
    <cfRule type="colorScale" priority="2">
      <colorScale>
        <cfvo type="min"/>
        <cfvo type="percentile" val="50"/>
        <cfvo type="max"/>
        <color rgb="FFF8696B"/>
        <color rgb="FFFCFCFF"/>
        <color rgb="FF5A8AC6"/>
      </colorScale>
    </cfRule>
  </conditionalFormatting>
  <conditionalFormatting sqref="AV7:AV16">
    <cfRule type="colorScale" priority="1">
      <colorScale>
        <cfvo type="min"/>
        <cfvo type="percentile" val="50"/>
        <cfvo type="max"/>
        <color rgb="FFF8696B"/>
        <color rgb="FFFCFCFF"/>
        <color rgb="FF5A8AC6"/>
      </colorScale>
    </cfRule>
  </conditionalFormatting>
  <hyperlinks>
    <hyperlink ref="B1" location="'Innehåll - Contents'!A1" display="Tillbaka till innehåll - Back to content" xr:uid="{00000000-0004-0000-0200-000000000000}"/>
  </hyperlinks>
  <pageMargins left="0.25" right="0.25" top="0.75" bottom="0.75" header="0.3" footer="0.3"/>
  <pageSetup paperSize="8"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76"/>
  <sheetViews>
    <sheetView topLeftCell="A31" zoomScaleNormal="100" workbookViewId="0">
      <pane xSplit="3" topLeftCell="I1" activePane="topRight" state="frozen"/>
      <selection pane="topRight" activeCell="B74" sqref="B74:C76"/>
    </sheetView>
  </sheetViews>
  <sheetFormatPr defaultColWidth="9.140625" defaultRowHeight="12.75" x14ac:dyDescent="0.2"/>
  <cols>
    <col min="1" max="1" width="3.5703125" style="87" customWidth="1"/>
    <col min="2" max="2" width="23.5703125" style="87" customWidth="1"/>
    <col min="3" max="3" width="53" style="87" customWidth="1"/>
    <col min="4" max="4" width="8" style="87" bestFit="1" customWidth="1"/>
    <col min="5" max="12" width="7" style="87" bestFit="1" customWidth="1"/>
    <col min="13" max="15" width="7" style="87" customWidth="1"/>
    <col min="16" max="16" width="7" style="87" bestFit="1" customWidth="1"/>
    <col min="17" max="19" width="7" style="87" customWidth="1"/>
    <col min="20" max="28" width="5.42578125" bestFit="1" customWidth="1"/>
    <col min="29" max="30" width="5.42578125" customWidth="1"/>
    <col min="31" max="31" width="5.42578125" bestFit="1" customWidth="1"/>
    <col min="32" max="33" width="5.42578125" customWidth="1"/>
    <col min="34" max="35" width="7.28515625" customWidth="1"/>
    <col min="36" max="36" width="5.5703125" bestFit="1" customWidth="1"/>
    <col min="37" max="44" width="5.42578125" bestFit="1" customWidth="1"/>
    <col min="45" max="47" width="5.42578125" customWidth="1"/>
    <col min="48" max="48" width="5.42578125" bestFit="1" customWidth="1"/>
    <col min="49" max="49" width="5.42578125" customWidth="1"/>
    <col min="50" max="51" width="7.140625" customWidth="1"/>
    <col min="52" max="52" width="10.5703125" style="87" bestFit="1" customWidth="1"/>
    <col min="53" max="57" width="9.42578125" style="87" bestFit="1" customWidth="1"/>
    <col min="58" max="58" width="9.85546875" style="87" bestFit="1" customWidth="1"/>
    <col min="59" max="59" width="9.42578125" style="87" bestFit="1" customWidth="1"/>
    <col min="60" max="60" width="9.42578125" style="87" customWidth="1"/>
    <col min="61" max="61" width="9.42578125" style="87" bestFit="1" customWidth="1"/>
    <col min="62" max="63" width="9.42578125" style="87" customWidth="1"/>
    <col min="64" max="64" width="9.42578125" style="87" bestFit="1" customWidth="1"/>
    <col min="65" max="67" width="9.42578125" style="87" customWidth="1"/>
    <col min="68" max="75" width="5.85546875" style="87" bestFit="1" customWidth="1"/>
    <col min="76" max="76" width="5.85546875" style="87" customWidth="1"/>
    <col min="77" max="77" width="5.85546875" style="87" bestFit="1" customWidth="1"/>
    <col min="78" max="81" width="5.85546875" style="87" customWidth="1"/>
    <col min="82" max="82" width="7.140625" style="87" customWidth="1"/>
    <col min="83" max="16384" width="9.140625" style="87"/>
  </cols>
  <sheetData>
    <row r="1" spans="1:92" s="3" customFormat="1" x14ac:dyDescent="0.2">
      <c r="A1" s="87"/>
      <c r="B1" s="201" t="s">
        <v>195</v>
      </c>
      <c r="C1" s="166"/>
    </row>
    <row r="2" spans="1:92" s="3" customFormat="1" ht="12.75" customHeight="1" x14ac:dyDescent="0.2">
      <c r="A2" s="87"/>
      <c r="B2" s="201"/>
      <c r="C2" s="166"/>
      <c r="D2" s="404" t="s">
        <v>229</v>
      </c>
      <c r="E2" s="405"/>
      <c r="F2" s="405"/>
      <c r="G2" s="405"/>
      <c r="H2" s="405"/>
      <c r="I2" s="405"/>
      <c r="J2" s="405"/>
      <c r="K2" s="405"/>
      <c r="L2" s="405"/>
      <c r="M2" s="405"/>
      <c r="N2" s="405"/>
      <c r="O2" s="405"/>
      <c r="P2" s="405"/>
      <c r="Q2" s="405"/>
      <c r="R2" s="405"/>
      <c r="S2" s="358"/>
      <c r="T2" s="406" t="s">
        <v>328</v>
      </c>
      <c r="U2" s="407"/>
      <c r="V2" s="407"/>
      <c r="W2" s="407"/>
      <c r="X2" s="407"/>
      <c r="Y2" s="407"/>
      <c r="Z2" s="407"/>
      <c r="AA2" s="407"/>
      <c r="AB2" s="407"/>
      <c r="AC2" s="407"/>
      <c r="AD2" s="407"/>
      <c r="AE2" s="407"/>
      <c r="AF2" s="407"/>
      <c r="AG2" s="407"/>
      <c r="AH2" s="407"/>
      <c r="AI2" s="359"/>
      <c r="AJ2" s="406" t="s">
        <v>246</v>
      </c>
      <c r="AK2" s="407"/>
      <c r="AL2" s="407"/>
      <c r="AM2" s="407"/>
      <c r="AN2" s="407"/>
      <c r="AO2" s="407"/>
      <c r="AP2" s="407"/>
      <c r="AQ2" s="407"/>
      <c r="AR2" s="407"/>
      <c r="AS2" s="407"/>
      <c r="AT2" s="407"/>
      <c r="AU2" s="407"/>
      <c r="AV2" s="407"/>
      <c r="AW2" s="407"/>
      <c r="AX2" s="407"/>
      <c r="AY2" s="359"/>
      <c r="AZ2" s="406" t="s">
        <v>326</v>
      </c>
      <c r="BA2" s="407"/>
      <c r="BB2" s="407"/>
      <c r="BC2" s="407"/>
      <c r="BD2" s="407"/>
      <c r="BE2" s="407"/>
      <c r="BF2" s="407"/>
      <c r="BG2" s="407"/>
      <c r="BH2" s="407"/>
      <c r="BI2" s="407"/>
      <c r="BJ2" s="407"/>
      <c r="BK2" s="407"/>
      <c r="BL2" s="407"/>
      <c r="BM2" s="407"/>
      <c r="BN2" s="407"/>
      <c r="BO2" s="359"/>
      <c r="BP2" s="406" t="s">
        <v>250</v>
      </c>
      <c r="BQ2" s="407"/>
      <c r="BR2" s="407"/>
      <c r="BS2" s="407"/>
      <c r="BT2" s="407"/>
      <c r="BU2" s="407"/>
      <c r="BV2" s="407"/>
      <c r="BW2" s="407"/>
      <c r="BX2" s="407"/>
      <c r="BY2" s="407"/>
      <c r="BZ2" s="407"/>
      <c r="CA2" s="407"/>
      <c r="CB2" s="407"/>
      <c r="CC2" s="407"/>
      <c r="CD2" s="407"/>
      <c r="CE2" s="372"/>
    </row>
    <row r="3" spans="1:92" s="3" customFormat="1" x14ac:dyDescent="0.2">
      <c r="A3" s="87"/>
      <c r="B3" s="201"/>
      <c r="C3" s="166"/>
    </row>
    <row r="4" spans="1:92" s="88" customFormat="1" ht="26.25" customHeight="1" x14ac:dyDescent="0.2">
      <c r="A4" s="74"/>
      <c r="D4" s="404" t="s">
        <v>228</v>
      </c>
      <c r="E4" s="405"/>
      <c r="F4" s="405"/>
      <c r="G4" s="405"/>
      <c r="H4" s="405"/>
      <c r="I4" s="405"/>
      <c r="J4" s="405"/>
      <c r="K4" s="405"/>
      <c r="L4" s="405"/>
      <c r="M4" s="405"/>
      <c r="N4" s="405"/>
      <c r="O4" s="405"/>
      <c r="P4" s="405"/>
      <c r="Q4" s="405"/>
      <c r="R4" s="405"/>
      <c r="S4" s="360"/>
      <c r="T4" s="406" t="s">
        <v>327</v>
      </c>
      <c r="U4" s="407"/>
      <c r="V4" s="407"/>
      <c r="W4" s="407"/>
      <c r="X4" s="407"/>
      <c r="Y4" s="407"/>
      <c r="Z4" s="407"/>
      <c r="AA4" s="407"/>
      <c r="AB4" s="407"/>
      <c r="AC4" s="407"/>
      <c r="AD4" s="407"/>
      <c r="AE4" s="407"/>
      <c r="AF4" s="407"/>
      <c r="AG4" s="407"/>
      <c r="AH4" s="407"/>
      <c r="AI4" s="359"/>
      <c r="AJ4" s="408" t="s">
        <v>275</v>
      </c>
      <c r="AK4" s="409"/>
      <c r="AL4" s="409"/>
      <c r="AM4" s="409"/>
      <c r="AN4" s="409"/>
      <c r="AO4" s="409"/>
      <c r="AP4" s="409"/>
      <c r="AQ4" s="409"/>
      <c r="AR4" s="409"/>
      <c r="AS4" s="409"/>
      <c r="AT4" s="409"/>
      <c r="AU4" s="409"/>
      <c r="AV4" s="409"/>
      <c r="AW4" s="409"/>
      <c r="AX4" s="409"/>
      <c r="AY4" s="359"/>
      <c r="AZ4" s="406" t="s">
        <v>325</v>
      </c>
      <c r="BA4" s="407"/>
      <c r="BB4" s="407"/>
      <c r="BC4" s="407"/>
      <c r="BD4" s="407"/>
      <c r="BE4" s="407"/>
      <c r="BF4" s="407"/>
      <c r="BG4" s="407"/>
      <c r="BH4" s="407"/>
      <c r="BI4" s="407"/>
      <c r="BJ4" s="407"/>
      <c r="BK4" s="407"/>
      <c r="BL4" s="407"/>
      <c r="BM4" s="407"/>
      <c r="BN4" s="407"/>
      <c r="BO4" s="359"/>
      <c r="BP4" s="406" t="s">
        <v>237</v>
      </c>
      <c r="BQ4" s="407"/>
      <c r="BR4" s="407"/>
      <c r="BS4" s="407"/>
      <c r="BT4" s="407"/>
      <c r="BU4" s="407"/>
      <c r="BV4" s="407"/>
      <c r="BW4" s="407"/>
      <c r="BX4" s="407"/>
      <c r="BY4" s="407"/>
      <c r="BZ4" s="407"/>
      <c r="CA4" s="407"/>
      <c r="CB4" s="407"/>
      <c r="CC4" s="407"/>
      <c r="CD4" s="407"/>
      <c r="CE4" s="373"/>
    </row>
    <row r="5" spans="1:92" s="88" customFormat="1" ht="25.5" x14ac:dyDescent="0.2">
      <c r="A5" s="60"/>
      <c r="B5" s="101" t="s">
        <v>134</v>
      </c>
      <c r="C5" s="90" t="s">
        <v>21</v>
      </c>
      <c r="D5" s="157">
        <v>2008</v>
      </c>
      <c r="E5" s="157">
        <v>2009</v>
      </c>
      <c r="F5" s="157">
        <v>2010</v>
      </c>
      <c r="G5" s="157">
        <v>2011</v>
      </c>
      <c r="H5" s="157">
        <v>2012</v>
      </c>
      <c r="I5" s="157">
        <v>2013</v>
      </c>
      <c r="J5" s="157">
        <v>2014</v>
      </c>
      <c r="K5" s="157">
        <v>2015</v>
      </c>
      <c r="L5" s="157">
        <v>2016</v>
      </c>
      <c r="M5" s="157">
        <v>2017</v>
      </c>
      <c r="N5" s="157">
        <v>2018</v>
      </c>
      <c r="O5" s="157">
        <v>2019</v>
      </c>
      <c r="P5" s="157">
        <v>2020</v>
      </c>
      <c r="Q5" s="157">
        <v>2021</v>
      </c>
      <c r="R5" s="157">
        <v>2022</v>
      </c>
      <c r="S5" s="230" t="s">
        <v>338</v>
      </c>
      <c r="T5" s="157">
        <v>2008</v>
      </c>
      <c r="U5" s="157">
        <v>2009</v>
      </c>
      <c r="V5" s="157">
        <v>2010</v>
      </c>
      <c r="W5" s="157">
        <v>2011</v>
      </c>
      <c r="X5" s="157">
        <v>2012</v>
      </c>
      <c r="Y5" s="157">
        <v>2013</v>
      </c>
      <c r="Z5" s="157">
        <v>2014</v>
      </c>
      <c r="AA5" s="157">
        <v>2015</v>
      </c>
      <c r="AB5" s="157">
        <v>2016</v>
      </c>
      <c r="AC5" s="157">
        <v>2017</v>
      </c>
      <c r="AD5" s="157">
        <v>2018</v>
      </c>
      <c r="AE5" s="157">
        <v>2019</v>
      </c>
      <c r="AF5" s="157">
        <v>2020</v>
      </c>
      <c r="AG5" s="157">
        <v>2021</v>
      </c>
      <c r="AH5" s="157">
        <v>2022</v>
      </c>
      <c r="AI5" s="230" t="s">
        <v>338</v>
      </c>
      <c r="AJ5" s="157">
        <v>2008</v>
      </c>
      <c r="AK5" s="157">
        <v>2009</v>
      </c>
      <c r="AL5" s="157">
        <v>2010</v>
      </c>
      <c r="AM5" s="157">
        <v>2011</v>
      </c>
      <c r="AN5" s="157">
        <v>2012</v>
      </c>
      <c r="AO5" s="157">
        <v>2013</v>
      </c>
      <c r="AP5" s="157">
        <v>2014</v>
      </c>
      <c r="AQ5" s="157">
        <v>2015</v>
      </c>
      <c r="AR5" s="157">
        <v>2016</v>
      </c>
      <c r="AS5" s="157">
        <v>2017</v>
      </c>
      <c r="AT5" s="157">
        <v>2018</v>
      </c>
      <c r="AU5" s="157">
        <v>2019</v>
      </c>
      <c r="AV5" s="157">
        <v>2020</v>
      </c>
      <c r="AW5" s="157">
        <v>2021</v>
      </c>
      <c r="AX5" s="157">
        <v>2022</v>
      </c>
      <c r="AY5" s="230" t="s">
        <v>338</v>
      </c>
      <c r="AZ5" s="157">
        <v>2008</v>
      </c>
      <c r="BA5" s="157">
        <v>2009</v>
      </c>
      <c r="BB5" s="157">
        <v>2010</v>
      </c>
      <c r="BC5" s="157">
        <v>2011</v>
      </c>
      <c r="BD5" s="157">
        <v>2012</v>
      </c>
      <c r="BE5" s="157">
        <v>2013</v>
      </c>
      <c r="BF5" s="157">
        <v>2014</v>
      </c>
      <c r="BG5" s="157">
        <v>2015</v>
      </c>
      <c r="BH5" s="157">
        <v>2016</v>
      </c>
      <c r="BI5" s="157">
        <v>2017</v>
      </c>
      <c r="BJ5" s="157">
        <v>2018</v>
      </c>
      <c r="BK5" s="157">
        <v>2019</v>
      </c>
      <c r="BL5" s="157">
        <v>2020</v>
      </c>
      <c r="BM5" s="157">
        <v>2021</v>
      </c>
      <c r="BN5" s="157">
        <v>2022</v>
      </c>
      <c r="BO5" s="230" t="s">
        <v>338</v>
      </c>
      <c r="BP5" s="157">
        <v>2008</v>
      </c>
      <c r="BQ5" s="157">
        <v>2009</v>
      </c>
      <c r="BR5" s="157">
        <v>2010</v>
      </c>
      <c r="BS5" s="157">
        <v>2011</v>
      </c>
      <c r="BT5" s="157">
        <v>2012</v>
      </c>
      <c r="BU5" s="157">
        <v>2013</v>
      </c>
      <c r="BV5" s="157">
        <v>2014</v>
      </c>
      <c r="BW5" s="157">
        <v>2015</v>
      </c>
      <c r="BX5" s="157">
        <v>2016</v>
      </c>
      <c r="BY5" s="157">
        <v>2017</v>
      </c>
      <c r="BZ5" s="157">
        <v>2018</v>
      </c>
      <c r="CA5" s="157">
        <v>2019</v>
      </c>
      <c r="CB5" s="157">
        <v>2020</v>
      </c>
      <c r="CC5" s="157">
        <v>2021</v>
      </c>
      <c r="CD5" s="157">
        <v>2022</v>
      </c>
      <c r="CE5" s="230" t="s">
        <v>338</v>
      </c>
    </row>
    <row r="6" spans="1:92" s="74" customFormat="1" x14ac:dyDescent="0.2">
      <c r="A6" s="92">
        <v>1</v>
      </c>
      <c r="B6" s="170" t="s">
        <v>135</v>
      </c>
      <c r="C6" s="66" t="s">
        <v>35</v>
      </c>
      <c r="D6" s="162">
        <v>9124.0319633199706</v>
      </c>
      <c r="E6" s="86">
        <v>8801.6277087924209</v>
      </c>
      <c r="F6" s="86">
        <v>9030.6101440852908</v>
      </c>
      <c r="G6" s="86">
        <v>9017.8156599354297</v>
      </c>
      <c r="H6" s="86">
        <v>8849.9706851308183</v>
      </c>
      <c r="I6" s="86">
        <v>8814.47836053418</v>
      </c>
      <c r="J6" s="86">
        <v>8793.8819203929088</v>
      </c>
      <c r="K6" s="86">
        <v>8770.3054643190208</v>
      </c>
      <c r="L6" s="86">
        <v>8606.8262386695806</v>
      </c>
      <c r="M6" s="86">
        <v>8658.0381820532493</v>
      </c>
      <c r="N6" s="86">
        <v>8278.2241746054806</v>
      </c>
      <c r="O6" s="86">
        <v>8336.0665098744703</v>
      </c>
      <c r="P6" s="86">
        <v>8349.6691923058097</v>
      </c>
      <c r="Q6" s="86">
        <v>8224.4716665708402</v>
      </c>
      <c r="R6" s="86">
        <v>8062.47456986015</v>
      </c>
      <c r="S6" s="163">
        <v>8028.9545370954593</v>
      </c>
      <c r="T6" s="97">
        <f t="shared" ref="T6:AI7" si="0">(D6*1000)/AZ6</f>
        <v>115.46192153223116</v>
      </c>
      <c r="U6" s="97">
        <f t="shared" si="0"/>
        <v>111.32563948284157</v>
      </c>
      <c r="V6" s="97">
        <f t="shared" si="0"/>
        <v>113.71416160782333</v>
      </c>
      <c r="W6" s="97">
        <f t="shared" si="0"/>
        <v>110.48807444357163</v>
      </c>
      <c r="X6" s="97">
        <f t="shared" si="0"/>
        <v>108.21416308149492</v>
      </c>
      <c r="Y6" s="97">
        <f t="shared" si="0"/>
        <v>107.89231380019071</v>
      </c>
      <c r="Z6" s="97">
        <f t="shared" si="0"/>
        <v>101.10583166116224</v>
      </c>
      <c r="AA6" s="97">
        <f t="shared" si="0"/>
        <v>97.802099430370234</v>
      </c>
      <c r="AB6" s="97">
        <f t="shared" si="0"/>
        <v>97.526670957491476</v>
      </c>
      <c r="AC6" s="97">
        <f t="shared" si="0"/>
        <v>92.655824214261628</v>
      </c>
      <c r="AD6" s="97">
        <f t="shared" si="0"/>
        <v>98.600761992513796</v>
      </c>
      <c r="AE6" s="97">
        <f t="shared" si="0"/>
        <v>94.593662523398251</v>
      </c>
      <c r="AF6" s="97">
        <f t="shared" si="0"/>
        <v>97.474541119610194</v>
      </c>
      <c r="AG6" s="97">
        <f t="shared" si="0"/>
        <v>95.369462030321202</v>
      </c>
      <c r="AH6" s="97">
        <f t="shared" si="0"/>
        <v>92.146778936867406</v>
      </c>
      <c r="AI6" s="97">
        <f t="shared" si="0"/>
        <v>92.376024403970035</v>
      </c>
      <c r="AJ6" s="185">
        <f t="shared" ref="AJ6:AY21" si="1">(D6*1000)/(BP6*1000)</f>
        <v>100.12655103780489</v>
      </c>
      <c r="AK6" s="186">
        <f t="shared" si="1"/>
        <v>96.668069289318169</v>
      </c>
      <c r="AL6" s="186">
        <f t="shared" si="1"/>
        <v>94.314466256765428</v>
      </c>
      <c r="AM6" s="186">
        <f t="shared" si="1"/>
        <v>86.068390932335291</v>
      </c>
      <c r="AN6" s="186">
        <f t="shared" si="1"/>
        <v>82.942555624468781</v>
      </c>
      <c r="AO6" s="186">
        <f t="shared" si="1"/>
        <v>82.397554199898849</v>
      </c>
      <c r="AP6" s="186">
        <f t="shared" si="1"/>
        <v>82.147425692600734</v>
      </c>
      <c r="AQ6" s="186">
        <f t="shared" si="1"/>
        <v>83.367922664629475</v>
      </c>
      <c r="AR6" s="186">
        <f t="shared" si="1"/>
        <v>84.236126632440218</v>
      </c>
      <c r="AS6" s="186">
        <f t="shared" si="1"/>
        <v>84.633804321146144</v>
      </c>
      <c r="AT6" s="186">
        <f t="shared" si="1"/>
        <v>83.281933346131595</v>
      </c>
      <c r="AU6" s="186">
        <f t="shared" si="1"/>
        <v>83.527720539824358</v>
      </c>
      <c r="AV6" s="186">
        <f t="shared" si="1"/>
        <v>82.343877636151973</v>
      </c>
      <c r="AW6" s="186">
        <f t="shared" si="1"/>
        <v>83.752257297055408</v>
      </c>
      <c r="AX6" s="390">
        <f t="shared" si="1"/>
        <v>81.728074707148011</v>
      </c>
      <c r="AY6" s="391">
        <f t="shared" si="1"/>
        <v>81.018713795110585</v>
      </c>
      <c r="AZ6" s="69">
        <f>'6 FV'!D6+'6 FV'!E6+'6 FV'!F6+'6 FV'!G6</f>
        <v>79022</v>
      </c>
      <c r="BA6" s="69">
        <f>'6 FV'!H6+'6 FV'!I6+'6 FV'!J6+'6 FV'!K6</f>
        <v>79062</v>
      </c>
      <c r="BB6" s="69">
        <f>'6 FV'!L6+'6 FV'!M6+'6 FV'!N6+'6 FV'!O6</f>
        <v>79415</v>
      </c>
      <c r="BC6" s="69">
        <f>'6 FV'!P6+'6 FV'!Q6+'6 FV'!R6+'6 FV'!S6</f>
        <v>81618</v>
      </c>
      <c r="BD6" s="69">
        <f>'6 FV'!T6+'6 FV'!U6+'6 FV'!V6+'6 FV'!W6</f>
        <v>81782</v>
      </c>
      <c r="BE6" s="69">
        <f>'6 FV'!X6+'6 FV'!Y6+'6 FV'!Z6+'6 FV'!AA6</f>
        <v>81697</v>
      </c>
      <c r="BF6" s="69">
        <f>'6 FV'!AB6+'6 FV'!AC6+'6 FV'!AD6+'6 FV'!AE6</f>
        <v>86977</v>
      </c>
      <c r="BG6" s="69">
        <f>'6 FV'!AF6+'6 FV'!AG6+'6 FV'!AH6+'6 FV'!AI6</f>
        <v>89674</v>
      </c>
      <c r="BH6" s="69">
        <f>'6 FV'!AJ6+'6 FV'!AK6+'6 FV'!AL6+'6 FV'!AM6</f>
        <v>88251</v>
      </c>
      <c r="BI6" s="69">
        <f>'6 FV'!AN6+'6 FV'!AO6+'6 FV'!AP6+'6 FV'!AQ6</f>
        <v>93443</v>
      </c>
      <c r="BJ6" s="69">
        <f>'6 FV'!AR6+'6 FV'!AS6+'6 FV'!AT6+'6 FV'!AU6</f>
        <v>83957</v>
      </c>
      <c r="BK6" s="69">
        <f>'6 FV'!AV6+'6 FV'!AW6+'6 FV'!AX6+'6 FV'!AY6</f>
        <v>88125</v>
      </c>
      <c r="BL6" s="69">
        <f>'6 FV'!AZ6+'6 FV'!BA6+'6 FV'!BB6+'6 FV'!BC6</f>
        <v>85660</v>
      </c>
      <c r="BM6" s="69">
        <f>'6 FV'!BD6+'6 FV'!BE6+'6 FV'!BF6+'6 FV'!BG6</f>
        <v>86238</v>
      </c>
      <c r="BN6" s="69">
        <f>'6 FV'!BH6+'6 FV'!BI6+'6 FV'!BJ6+'6 FV'!BK6</f>
        <v>87496</v>
      </c>
      <c r="BO6" s="165">
        <f>'6 FV'!BL6+'6 FV'!BM6+'6 FV'!BN6+'6 FV'!BO6</f>
        <v>86916</v>
      </c>
      <c r="BP6" s="158">
        <v>91.125</v>
      </c>
      <c r="BQ6" s="55">
        <v>91.050000000000011</v>
      </c>
      <c r="BR6" s="55">
        <v>95.75</v>
      </c>
      <c r="BS6" s="55">
        <v>104.77500000000001</v>
      </c>
      <c r="BT6" s="55">
        <v>106.69999999999999</v>
      </c>
      <c r="BU6" s="55">
        <v>106.97499999999999</v>
      </c>
      <c r="BV6" s="55">
        <v>107.05</v>
      </c>
      <c r="BW6" s="55">
        <v>105.2</v>
      </c>
      <c r="BX6" s="55">
        <v>102.17500000000001</v>
      </c>
      <c r="BY6" s="55">
        <v>102.29999999999998</v>
      </c>
      <c r="BZ6" s="55">
        <v>99.4</v>
      </c>
      <c r="CA6" s="55">
        <v>99.8</v>
      </c>
      <c r="CB6" s="55">
        <v>101.4</v>
      </c>
      <c r="CC6" s="55">
        <v>98.2</v>
      </c>
      <c r="CD6" s="55">
        <v>98.649999999999991</v>
      </c>
      <c r="CE6" s="159">
        <v>99.1</v>
      </c>
      <c r="CF6" s="239"/>
      <c r="CG6" s="239"/>
      <c r="CH6" s="239"/>
      <c r="CI6" s="239"/>
      <c r="CK6" s="280"/>
      <c r="CL6" s="280"/>
      <c r="CM6" s="280"/>
      <c r="CN6" s="280"/>
    </row>
    <row r="7" spans="1:92" s="74" customFormat="1" x14ac:dyDescent="0.2">
      <c r="A7" s="74">
        <v>2</v>
      </c>
      <c r="B7" s="171" t="s">
        <v>136</v>
      </c>
      <c r="C7" s="74" t="s">
        <v>1</v>
      </c>
      <c r="D7" s="162">
        <v>776.38816466701201</v>
      </c>
      <c r="E7" s="86">
        <v>640.97817430819202</v>
      </c>
      <c r="F7" s="86">
        <v>877.13114096562003</v>
      </c>
      <c r="G7" s="86">
        <v>884.918729521606</v>
      </c>
      <c r="H7" s="86">
        <v>912.17100988095103</v>
      </c>
      <c r="I7" s="86">
        <v>897.12087233265697</v>
      </c>
      <c r="J7" s="86">
        <v>939.71420164620213</v>
      </c>
      <c r="K7" s="86">
        <v>918.412686715478</v>
      </c>
      <c r="L7" s="86">
        <v>915.66619318425603</v>
      </c>
      <c r="M7" s="86">
        <v>928.50495507995095</v>
      </c>
      <c r="N7" s="86">
        <v>881.72982938474399</v>
      </c>
      <c r="O7" s="86">
        <v>894.34570350613399</v>
      </c>
      <c r="P7" s="86">
        <v>904.66504623137212</v>
      </c>
      <c r="Q7" s="86">
        <v>882.00300353646196</v>
      </c>
      <c r="R7" s="86">
        <v>820.76937580408094</v>
      </c>
      <c r="S7" s="163">
        <v>822.57856324708598</v>
      </c>
      <c r="T7" s="97">
        <f t="shared" si="0"/>
        <v>15.832378250887313</v>
      </c>
      <c r="U7" s="97">
        <f t="shared" si="0"/>
        <v>14.932862135592954</v>
      </c>
      <c r="V7" s="97">
        <f t="shared" si="0"/>
        <v>17.134144807110879</v>
      </c>
      <c r="W7" s="97">
        <f t="shared" si="0"/>
        <v>18.189864735587701</v>
      </c>
      <c r="X7" s="97">
        <f t="shared" si="0"/>
        <v>19.55685883712</v>
      </c>
      <c r="Y7" s="97">
        <f t="shared" si="0"/>
        <v>21.330057118159182</v>
      </c>
      <c r="Z7" s="97">
        <f t="shared" si="0"/>
        <v>24.295204158489156</v>
      </c>
      <c r="AA7" s="97">
        <f t="shared" si="0"/>
        <v>22.851771254428414</v>
      </c>
      <c r="AB7" s="97">
        <f t="shared" si="0"/>
        <v>22.000100746840683</v>
      </c>
      <c r="AC7" s="97">
        <f t="shared" si="0"/>
        <v>20.128443171973185</v>
      </c>
      <c r="AD7" s="97">
        <f t="shared" si="0"/>
        <v>18.323562539167582</v>
      </c>
      <c r="AE7" s="97">
        <f t="shared" si="0"/>
        <v>18.679289532073227</v>
      </c>
      <c r="AF7" s="97">
        <f t="shared" si="0"/>
        <v>19.092608028857864</v>
      </c>
      <c r="AG7" s="97">
        <f t="shared" si="0"/>
        <v>17.097388945596023</v>
      </c>
      <c r="AH7" s="97">
        <f t="shared" si="0"/>
        <v>16.706413234628855</v>
      </c>
      <c r="AI7" s="97">
        <f t="shared" si="0"/>
        <v>18.41538827006103</v>
      </c>
      <c r="AJ7" s="185">
        <f t="shared" ref="AJ7:AJ41" si="2">(D7*1000)/(BP7*1000)</f>
        <v>93.823343162176698</v>
      </c>
      <c r="AK7" s="186">
        <f t="shared" ref="AK7:AK41" si="3">(E7*1000)/(BQ7*1000)</f>
        <v>82.974520946044265</v>
      </c>
      <c r="AL7" s="186">
        <f t="shared" ref="AL7:AL41" si="4">(F7*1000)/(BR7*1000)</f>
        <v>111.38173218611047</v>
      </c>
      <c r="AM7" s="186">
        <f t="shared" ref="AM7:AM41" si="5">(G7*1000)/(BS7*1000)</f>
        <v>107.26287630564921</v>
      </c>
      <c r="AN7" s="186">
        <f t="shared" ref="AN7:AN41" si="6">(H7*1000)/(BT7*1000)</f>
        <v>106.37562797445493</v>
      </c>
      <c r="AO7" s="186">
        <f t="shared" ref="AO7:AO41" si="7">(I7*1000)/(BU7*1000)</f>
        <v>101.94555367416559</v>
      </c>
      <c r="AP7" s="186">
        <f t="shared" ref="AP7:AP41" si="8">(J7*1000)/(BV7*1000)</f>
        <v>106.18239566623753</v>
      </c>
      <c r="AQ7" s="186">
        <f t="shared" ref="AQ7:AQ41" si="9">(K7*1000)/(BW7*1000)</f>
        <v>110.98642739764084</v>
      </c>
      <c r="AR7" s="186">
        <f t="shared" ref="AR7:AR41" si="10">(L7*1000)/(BX7*1000)</f>
        <v>111.66660892490926</v>
      </c>
      <c r="AS7" s="186">
        <f t="shared" ref="AS7:AS41" si="11">(M7*1000)/(BY7*1000)</f>
        <v>115.34223044471439</v>
      </c>
      <c r="AT7" s="186">
        <f t="shared" ref="AT7:AT41" si="12">(N7*1000)/(BZ7*1000)</f>
        <v>104.96783683151715</v>
      </c>
      <c r="AU7" s="186">
        <f t="shared" ref="AU7:AU41" si="13">(O7*1000)/(CA7*1000)</f>
        <v>105.21714158895693</v>
      </c>
      <c r="AV7" s="186">
        <f t="shared" ref="AV7:AV41" si="14">(P7*1000)/(CB7*1000)</f>
        <v>103.98448807257151</v>
      </c>
      <c r="AW7" s="186">
        <f t="shared" ref="AW7:AW41" si="15">(Q7*1000)/(CC7*1000)</f>
        <v>101.37965557890368</v>
      </c>
      <c r="AX7" s="186">
        <f t="shared" ref="AX7:AY41" si="16">(R7*1000)/(CD7*1000)</f>
        <v>91.19659731156456</v>
      </c>
      <c r="AY7" s="210">
        <f t="shared" si="1"/>
        <v>88.449307876030758</v>
      </c>
      <c r="AZ7" s="69">
        <f>'6 FV'!D7+'6 FV'!E7+'6 FV'!F7+'6 FV'!G7</f>
        <v>49038</v>
      </c>
      <c r="BA7" s="69">
        <f>'6 FV'!H7+'6 FV'!I7+'6 FV'!J7+'6 FV'!K7</f>
        <v>42924</v>
      </c>
      <c r="BB7" s="69">
        <f>'6 FV'!L7+'6 FV'!M7+'6 FV'!N7+'6 FV'!O7</f>
        <v>51192</v>
      </c>
      <c r="BC7" s="69">
        <f>'6 FV'!P7+'6 FV'!Q7+'6 FV'!R7+'6 FV'!S7</f>
        <v>48649</v>
      </c>
      <c r="BD7" s="69">
        <f>'6 FV'!T7+'6 FV'!U7+'6 FV'!V7+'6 FV'!W7</f>
        <v>46642</v>
      </c>
      <c r="BE7" s="69">
        <f>'6 FV'!X7+'6 FV'!Y7+'6 FV'!Z7+'6 FV'!AA7</f>
        <v>42059</v>
      </c>
      <c r="BF7" s="69">
        <f>'6 FV'!AB7+'6 FV'!AC7+'6 FV'!AD7+'6 FV'!AE7</f>
        <v>38679</v>
      </c>
      <c r="BG7" s="69">
        <f>'6 FV'!AF7+'6 FV'!AG7+'6 FV'!AH7+'6 FV'!AI7</f>
        <v>40190</v>
      </c>
      <c r="BH7" s="69">
        <f>'6 FV'!AJ7+'6 FV'!AK7+'6 FV'!AL7+'6 FV'!AM7</f>
        <v>41621</v>
      </c>
      <c r="BI7" s="69">
        <f>'6 FV'!AN7+'6 FV'!AO7+'6 FV'!AP7+'6 FV'!AQ7</f>
        <v>46129</v>
      </c>
      <c r="BJ7" s="69">
        <f>'6 FV'!AR7+'6 FV'!AS7+'6 FV'!AT7+'6 FV'!AU7</f>
        <v>48120</v>
      </c>
      <c r="BK7" s="69">
        <f>'6 FV'!AV7+'6 FV'!AW7+'6 FV'!AX7+'6 FV'!AY7</f>
        <v>47879</v>
      </c>
      <c r="BL7" s="69">
        <f>'6 FV'!AZ7+'6 FV'!BA7+'6 FV'!BB7+'6 FV'!BC7</f>
        <v>47383</v>
      </c>
      <c r="BM7" s="69">
        <f>'6 FV'!BD7+'6 FV'!BE7+'6 FV'!BF7+'6 FV'!BG7</f>
        <v>51587</v>
      </c>
      <c r="BN7" s="69">
        <f>'6 FV'!BH7+'6 FV'!BI7+'6 FV'!BJ7+'6 FV'!BK7</f>
        <v>49129</v>
      </c>
      <c r="BO7" s="165">
        <f>'6 FV'!BL7+'6 FV'!BM7+'6 FV'!BN7+'6 FV'!BO7</f>
        <v>44668</v>
      </c>
      <c r="BP7" s="158">
        <v>8.2749999999999986</v>
      </c>
      <c r="BQ7" s="55">
        <v>7.7249999999999996</v>
      </c>
      <c r="BR7" s="55">
        <v>7.8750000000000009</v>
      </c>
      <c r="BS7" s="55">
        <v>8.25</v>
      </c>
      <c r="BT7" s="55">
        <v>8.5749999999999993</v>
      </c>
      <c r="BU7" s="55">
        <v>8.7999999999999989</v>
      </c>
      <c r="BV7" s="55">
        <v>8.85</v>
      </c>
      <c r="BW7" s="55">
        <v>8.2750000000000004</v>
      </c>
      <c r="BX7" s="55">
        <v>8.2000000000000011</v>
      </c>
      <c r="BY7" s="55">
        <v>8.0500000000000007</v>
      </c>
      <c r="BZ7" s="55">
        <v>8.4</v>
      </c>
      <c r="CA7" s="55">
        <v>8.5</v>
      </c>
      <c r="CB7" s="55">
        <v>8.6999999999999993</v>
      </c>
      <c r="CC7" s="55">
        <v>8.6999999999999993</v>
      </c>
      <c r="CD7" s="55">
        <v>9</v>
      </c>
      <c r="CE7" s="159">
        <v>9.3000000000000007</v>
      </c>
      <c r="CF7" s="239"/>
      <c r="CG7" s="239"/>
      <c r="CH7" s="239"/>
      <c r="CI7" s="239"/>
      <c r="CK7" s="280"/>
      <c r="CL7" s="280"/>
      <c r="CM7" s="280"/>
      <c r="CN7" s="280"/>
    </row>
    <row r="8" spans="1:92" s="74" customFormat="1" x14ac:dyDescent="0.2">
      <c r="A8" s="74">
        <v>3</v>
      </c>
      <c r="B8" s="171" t="s">
        <v>137</v>
      </c>
      <c r="C8" s="74" t="s">
        <v>2</v>
      </c>
      <c r="D8" s="162">
        <v>866.30910802264998</v>
      </c>
      <c r="E8" s="86">
        <v>885.96015515479303</v>
      </c>
      <c r="F8" s="86">
        <v>859.38556871645801</v>
      </c>
      <c r="G8" s="86">
        <v>853.22832477372094</v>
      </c>
      <c r="H8" s="86">
        <v>825.67269837243794</v>
      </c>
      <c r="I8" s="86">
        <v>782.43202636128308</v>
      </c>
      <c r="J8" s="86">
        <v>756.84025851455408</v>
      </c>
      <c r="K8" s="86">
        <v>693.522962891357</v>
      </c>
      <c r="L8" s="86">
        <v>715.00489738009298</v>
      </c>
      <c r="M8" s="86">
        <v>681.89740974409392</v>
      </c>
      <c r="N8" s="86">
        <v>648.91757181155299</v>
      </c>
      <c r="O8" s="86">
        <v>628.71526315129597</v>
      </c>
      <c r="P8" s="86">
        <v>616.77028182801405</v>
      </c>
      <c r="Q8" s="86">
        <v>557.76866636468503</v>
      </c>
      <c r="R8" s="86">
        <v>536.71612500332401</v>
      </c>
      <c r="S8" s="163">
        <v>467.69597545388797</v>
      </c>
      <c r="T8" s="97">
        <f t="shared" ref="T8:T41" si="17">(D8*1000)/AZ8</f>
        <v>23.974901976605135</v>
      </c>
      <c r="U8" s="97">
        <f t="shared" ref="U8:U41" si="18">(E8*1000)/BA8</f>
        <v>24.89001700111794</v>
      </c>
      <c r="V8" s="97">
        <f t="shared" ref="V8:V41" si="19">(F8*1000)/BB8</f>
        <v>20.660790208353362</v>
      </c>
      <c r="W8" s="97">
        <f t="shared" ref="W8:W41" si="20">(G8*1000)/BC8</f>
        <v>21.302482330255433</v>
      </c>
      <c r="X8" s="97">
        <f t="shared" ref="X8:X41" si="21">(H8*1000)/BD8</f>
        <v>23.087344416643962</v>
      </c>
      <c r="Y8" s="97">
        <f t="shared" ref="Y8:Y41" si="22">(I8*1000)/BE8</f>
        <v>22.257901924765541</v>
      </c>
      <c r="Z8" s="97">
        <f t="shared" ref="Z8:Z41" si="23">(J8*1000)/BF8</f>
        <v>21.621536353404014</v>
      </c>
      <c r="AA8" s="97">
        <f t="shared" ref="AA8:AA41" si="24">(K8*1000)/BG8</f>
        <v>19.511125696760644</v>
      </c>
      <c r="AB8" s="97">
        <f t="shared" ref="AB8:AB41" si="25">(L8*1000)/BH8</f>
        <v>19.384180919050397</v>
      </c>
      <c r="AC8" s="97">
        <f t="shared" ref="AC8:AC41" si="26">(M8*1000)/BI8</f>
        <v>18.474097416599221</v>
      </c>
      <c r="AD8" s="97">
        <f t="shared" ref="AD8:AD41" si="27">(N8*1000)/BJ8</f>
        <v>17.188048201821079</v>
      </c>
      <c r="AE8" s="97">
        <f t="shared" ref="AE8:AE41" si="28">(O8*1000)/BK8</f>
        <v>18.002899612040661</v>
      </c>
      <c r="AF8" s="97">
        <f t="shared" ref="AF8:AF41" si="29">(P8*1000)/BL8</f>
        <v>17.844813292480804</v>
      </c>
      <c r="AG8" s="97">
        <f t="shared" ref="AG8:AG41" si="30">(Q8*1000)/BM8</f>
        <v>15.049610554332876</v>
      </c>
      <c r="AH8" s="97">
        <f t="shared" ref="AH8:AI41" si="31">(R8*1000)/BN8</f>
        <v>14.614064286971736</v>
      </c>
      <c r="AI8" s="97">
        <f t="shared" si="31"/>
        <v>13.853553775292889</v>
      </c>
      <c r="AJ8" s="185">
        <f t="shared" si="2"/>
        <v>15.19840540390614</v>
      </c>
      <c r="AK8" s="186">
        <f t="shared" si="3"/>
        <v>15.778453342026591</v>
      </c>
      <c r="AL8" s="186">
        <f t="shared" si="4"/>
        <v>15.512374886578662</v>
      </c>
      <c r="AM8" s="186">
        <f t="shared" si="5"/>
        <v>15.457034869089147</v>
      </c>
      <c r="AN8" s="186">
        <f t="shared" si="6"/>
        <v>15.094564869697221</v>
      </c>
      <c r="AO8" s="186">
        <f t="shared" si="7"/>
        <v>14.429359637829103</v>
      </c>
      <c r="AP8" s="186">
        <f t="shared" si="8"/>
        <v>14.035053472685288</v>
      </c>
      <c r="AQ8" s="186">
        <f t="shared" si="9"/>
        <v>12.719357412037727</v>
      </c>
      <c r="AR8" s="186">
        <f t="shared" si="10"/>
        <v>13.259247053872842</v>
      </c>
      <c r="AS8" s="186">
        <f t="shared" si="11"/>
        <v>12.483247775635586</v>
      </c>
      <c r="AT8" s="186">
        <f t="shared" si="12"/>
        <v>11.777088417632541</v>
      </c>
      <c r="AU8" s="186">
        <f t="shared" si="13"/>
        <v>11.536059874335706</v>
      </c>
      <c r="AV8" s="186">
        <f t="shared" si="14"/>
        <v>11.681255337651782</v>
      </c>
      <c r="AW8" s="186">
        <f t="shared" si="15"/>
        <v>10.726320507013174</v>
      </c>
      <c r="AX8" s="186">
        <f t="shared" si="16"/>
        <v>10.252457020120803</v>
      </c>
      <c r="AY8" s="210">
        <f t="shared" si="1"/>
        <v>8.8746864412502457</v>
      </c>
      <c r="AZ8" s="69">
        <f>'6 FV'!D8+'6 FV'!E8+'6 FV'!F8+'6 FV'!G8</f>
        <v>36134</v>
      </c>
      <c r="BA8" s="69">
        <f>'6 FV'!H8+'6 FV'!I8+'6 FV'!J8+'6 FV'!K8</f>
        <v>35595</v>
      </c>
      <c r="BB8" s="69">
        <f>'6 FV'!L8+'6 FV'!M8+'6 FV'!N8+'6 FV'!O8</f>
        <v>41595</v>
      </c>
      <c r="BC8" s="69">
        <f>'6 FV'!P8+'6 FV'!Q8+'6 FV'!R8+'6 FV'!S8</f>
        <v>40053</v>
      </c>
      <c r="BD8" s="69">
        <f>'6 FV'!T8+'6 FV'!U8+'6 FV'!V8+'6 FV'!W8</f>
        <v>35763</v>
      </c>
      <c r="BE8" s="69">
        <f>'6 FV'!X8+'6 FV'!Y8+'6 FV'!Z8+'6 FV'!AA8</f>
        <v>35153</v>
      </c>
      <c r="BF8" s="69">
        <f>'6 FV'!AB8+'6 FV'!AC8+'6 FV'!AD8+'6 FV'!AE8</f>
        <v>35004</v>
      </c>
      <c r="BG8" s="69">
        <f>'6 FV'!AF8+'6 FV'!AG8+'6 FV'!AH8+'6 FV'!AI8</f>
        <v>35545</v>
      </c>
      <c r="BH8" s="69">
        <f>'6 FV'!AJ8+'6 FV'!AK8+'6 FV'!AL8+'6 FV'!AM8</f>
        <v>36886</v>
      </c>
      <c r="BI8" s="69">
        <f>'6 FV'!AN8+'6 FV'!AO8+'6 FV'!AP8+'6 FV'!AQ8</f>
        <v>36911</v>
      </c>
      <c r="BJ8" s="69">
        <f>'6 FV'!AR8+'6 FV'!AS8+'6 FV'!AT8+'6 FV'!AU8</f>
        <v>37754</v>
      </c>
      <c r="BK8" s="69">
        <f>'6 FV'!AV8+'6 FV'!AW8+'6 FV'!AX8+'6 FV'!AY8</f>
        <v>34923</v>
      </c>
      <c r="BL8" s="69">
        <f>'6 FV'!AZ8+'6 FV'!BA8+'6 FV'!BB8+'6 FV'!BC8</f>
        <v>34563</v>
      </c>
      <c r="BM8" s="69">
        <f>'6 FV'!BD8+'6 FV'!BE8+'6 FV'!BF8+'6 FV'!BG8</f>
        <v>37062</v>
      </c>
      <c r="BN8" s="69">
        <f>'6 FV'!BH8+'6 FV'!BI8+'6 FV'!BJ8+'6 FV'!BK8</f>
        <v>36726</v>
      </c>
      <c r="BO8" s="165">
        <f>'6 FV'!BL8+'6 FV'!BM8+'6 FV'!BN8+'6 FV'!BO8</f>
        <v>33760</v>
      </c>
      <c r="BP8" s="158">
        <v>57</v>
      </c>
      <c r="BQ8" s="55">
        <v>56.15</v>
      </c>
      <c r="BR8" s="55">
        <v>55.400000000000006</v>
      </c>
      <c r="BS8" s="55">
        <v>55.2</v>
      </c>
      <c r="BT8" s="55">
        <v>54.7</v>
      </c>
      <c r="BU8" s="55">
        <v>54.224999999999994</v>
      </c>
      <c r="BV8" s="55">
        <v>53.924999999999997</v>
      </c>
      <c r="BW8" s="55">
        <v>54.524999999999991</v>
      </c>
      <c r="BX8" s="55">
        <v>53.924999999999997</v>
      </c>
      <c r="BY8" s="55">
        <v>54.625</v>
      </c>
      <c r="BZ8" s="55">
        <v>55.1</v>
      </c>
      <c r="CA8" s="55">
        <v>54.5</v>
      </c>
      <c r="CB8" s="55">
        <v>52.8</v>
      </c>
      <c r="CC8" s="55">
        <v>52</v>
      </c>
      <c r="CD8" s="55">
        <v>52.35</v>
      </c>
      <c r="CE8" s="159">
        <v>52.7</v>
      </c>
      <c r="CF8" s="239"/>
      <c r="CG8" s="239"/>
      <c r="CH8" s="239"/>
      <c r="CI8" s="239"/>
      <c r="CK8" s="280"/>
      <c r="CL8" s="280"/>
      <c r="CM8" s="280"/>
      <c r="CN8" s="280"/>
    </row>
    <row r="9" spans="1:92" s="74" customFormat="1" x14ac:dyDescent="0.2">
      <c r="A9" s="74">
        <v>4</v>
      </c>
      <c r="B9" s="171" t="s">
        <v>138</v>
      </c>
      <c r="C9" s="74" t="s">
        <v>3</v>
      </c>
      <c r="D9" s="162">
        <v>54.368570073853704</v>
      </c>
      <c r="E9" s="86">
        <v>49.42226941419716</v>
      </c>
      <c r="F9" s="86">
        <v>50.213080852213267</v>
      </c>
      <c r="G9" s="86">
        <v>45.358723486927353</v>
      </c>
      <c r="H9" s="86">
        <v>42.061546025804986</v>
      </c>
      <c r="I9" s="86">
        <v>38.954220481373355</v>
      </c>
      <c r="J9" s="86">
        <v>34.337501062045767</v>
      </c>
      <c r="K9" s="86">
        <v>30.07603343832384</v>
      </c>
      <c r="L9" s="86">
        <v>28.878843921705553</v>
      </c>
      <c r="M9" s="86">
        <v>26.466626869502143</v>
      </c>
      <c r="N9" s="86">
        <v>21.24133074959741</v>
      </c>
      <c r="O9" s="86">
        <v>20.66740016822903</v>
      </c>
      <c r="P9" s="86">
        <v>18.581784858785589</v>
      </c>
      <c r="Q9" s="86">
        <v>18.069653012270951</v>
      </c>
      <c r="R9" s="86">
        <v>19.649154477170512</v>
      </c>
      <c r="S9" s="163">
        <v>20.769428708277168</v>
      </c>
      <c r="T9" s="97">
        <f t="shared" si="17"/>
        <v>9.0886944289290721</v>
      </c>
      <c r="U9" s="97">
        <f t="shared" si="18"/>
        <v>10.266362570460565</v>
      </c>
      <c r="V9" s="97">
        <f t="shared" si="19"/>
        <v>9.6731036124471714</v>
      </c>
      <c r="W9" s="97">
        <f t="shared" si="20"/>
        <v>9.1045209728878671</v>
      </c>
      <c r="X9" s="97">
        <f t="shared" si="21"/>
        <v>8.8812386034216608</v>
      </c>
      <c r="Y9" s="97">
        <f t="shared" si="22"/>
        <v>8.2687795545262901</v>
      </c>
      <c r="Z9" s="97">
        <f t="shared" si="23"/>
        <v>7.3276784169965365</v>
      </c>
      <c r="AA9" s="97">
        <f t="shared" si="24"/>
        <v>5.9088474338553718</v>
      </c>
      <c r="AB9" s="97">
        <f t="shared" si="25"/>
        <v>5.8447366771312597</v>
      </c>
      <c r="AC9" s="97">
        <f t="shared" si="26"/>
        <v>5.2079155587371391</v>
      </c>
      <c r="AD9" s="97">
        <f t="shared" si="27"/>
        <v>4.2816631222732129</v>
      </c>
      <c r="AE9" s="97">
        <f t="shared" si="28"/>
        <v>4.1047468060037797</v>
      </c>
      <c r="AF9" s="97">
        <f t="shared" si="29"/>
        <v>4.03338069433158</v>
      </c>
      <c r="AG9" s="97">
        <f t="shared" si="30"/>
        <v>3.9052632401709428</v>
      </c>
      <c r="AH9" s="97">
        <f t="shared" si="31"/>
        <v>4.4606480084382545</v>
      </c>
      <c r="AI9" s="97">
        <f t="shared" si="31"/>
        <v>5.5223155299859528</v>
      </c>
      <c r="AJ9" s="185">
        <f t="shared" si="2"/>
        <v>5.2152105586430411</v>
      </c>
      <c r="AK9" s="186">
        <f t="shared" si="3"/>
        <v>5.2576882355528882</v>
      </c>
      <c r="AL9" s="186">
        <f t="shared" si="4"/>
        <v>5.4877683991489921</v>
      </c>
      <c r="AM9" s="186">
        <f t="shared" si="5"/>
        <v>5.3520617683690093</v>
      </c>
      <c r="AN9" s="186">
        <f t="shared" si="6"/>
        <v>5.2576932532256233</v>
      </c>
      <c r="AO9" s="186">
        <f t="shared" si="7"/>
        <v>4.8240520719967011</v>
      </c>
      <c r="AP9" s="186">
        <f t="shared" si="8"/>
        <v>4.3056427664007231</v>
      </c>
      <c r="AQ9" s="186">
        <f t="shared" si="9"/>
        <v>3.8683001206847387</v>
      </c>
      <c r="AR9" s="186">
        <f t="shared" si="10"/>
        <v>3.812388636528786</v>
      </c>
      <c r="AS9" s="186">
        <f t="shared" si="11"/>
        <v>3.4261005656313448</v>
      </c>
      <c r="AT9" s="186">
        <f t="shared" si="12"/>
        <v>2.8704501012969468</v>
      </c>
      <c r="AU9" s="186">
        <f t="shared" si="13"/>
        <v>2.7556533557638705</v>
      </c>
      <c r="AV9" s="186">
        <f t="shared" si="14"/>
        <v>2.6171527970120545</v>
      </c>
      <c r="AW9" s="186">
        <f t="shared" si="15"/>
        <v>2.6573019135692575</v>
      </c>
      <c r="AX9" s="186">
        <f t="shared" si="16"/>
        <v>2.943693554632286</v>
      </c>
      <c r="AY9" s="210">
        <f t="shared" si="1"/>
        <v>3.170905146301858</v>
      </c>
      <c r="AZ9" s="69">
        <f>'6 FV'!D9+'6 FV'!E9+'6 FV'!F9+'6 FV'!G9</f>
        <v>5982</v>
      </c>
      <c r="BA9" s="69">
        <f>'6 FV'!H9+'6 FV'!I9+'6 FV'!J9+'6 FV'!K9</f>
        <v>4814</v>
      </c>
      <c r="BB9" s="69">
        <f>'6 FV'!L9+'6 FV'!M9+'6 FV'!N9+'6 FV'!O9</f>
        <v>5191</v>
      </c>
      <c r="BC9" s="69">
        <f>'6 FV'!P9+'6 FV'!Q9+'6 FV'!R9+'6 FV'!S9</f>
        <v>4982</v>
      </c>
      <c r="BD9" s="69">
        <f>'6 FV'!T9+'6 FV'!U9+'6 FV'!V9+'6 FV'!W9</f>
        <v>4736</v>
      </c>
      <c r="BE9" s="69">
        <f>'6 FV'!X9+'6 FV'!Y9+'6 FV'!Z9+'6 FV'!AA9</f>
        <v>4711</v>
      </c>
      <c r="BF9" s="69">
        <f>'6 FV'!AB9+'6 FV'!AC9+'6 FV'!AD9+'6 FV'!AE9</f>
        <v>4686</v>
      </c>
      <c r="BG9" s="69">
        <f>'6 FV'!AF9+'6 FV'!AG9+'6 FV'!AH9+'6 FV'!AI9</f>
        <v>5090</v>
      </c>
      <c r="BH9" s="69">
        <f>'6 FV'!AJ9+'6 FV'!AK9+'6 FV'!AL9+'6 FV'!AM9</f>
        <v>4941</v>
      </c>
      <c r="BI9" s="69">
        <f>'6 FV'!AN9+'6 FV'!AO9+'6 FV'!AP9+'6 FV'!AQ9</f>
        <v>5082</v>
      </c>
      <c r="BJ9" s="69">
        <f>'6 FV'!AR9+'6 FV'!AS9+'6 FV'!AT9+'6 FV'!AU9</f>
        <v>4961</v>
      </c>
      <c r="BK9" s="69">
        <f>'6 FV'!AV9+'6 FV'!AW9+'6 FV'!AX9+'6 FV'!AY9</f>
        <v>5035</v>
      </c>
      <c r="BL9" s="69">
        <f>'6 FV'!AZ9+'6 FV'!BA9+'6 FV'!BB9+'6 FV'!BC9</f>
        <v>4607</v>
      </c>
      <c r="BM9" s="69">
        <f>'6 FV'!BD9+'6 FV'!BE9+'6 FV'!BF9+'6 FV'!BG9</f>
        <v>4627</v>
      </c>
      <c r="BN9" s="69">
        <f>'6 FV'!BH9+'6 FV'!BI9+'6 FV'!BJ9+'6 FV'!BK9</f>
        <v>4405</v>
      </c>
      <c r="BO9" s="165">
        <f>'6 FV'!BL9+'6 FV'!BM9+'6 FV'!BN9+'6 FV'!BO9</f>
        <v>3761</v>
      </c>
      <c r="BP9" s="158">
        <v>10.425000000000001</v>
      </c>
      <c r="BQ9" s="55">
        <v>9.4000000000000021</v>
      </c>
      <c r="BR9" s="55">
        <v>9.1499999999999986</v>
      </c>
      <c r="BS9" s="55">
        <v>8.4749999999999996</v>
      </c>
      <c r="BT9" s="55">
        <v>8</v>
      </c>
      <c r="BU9" s="55">
        <v>8.0749999999999993</v>
      </c>
      <c r="BV9" s="55">
        <v>7.9749999999999996</v>
      </c>
      <c r="BW9" s="55">
        <v>7.7749999999999995</v>
      </c>
      <c r="BX9" s="55">
        <v>7.5750000000000002</v>
      </c>
      <c r="BY9" s="55">
        <v>7.7250000000000005</v>
      </c>
      <c r="BZ9" s="55">
        <v>7.4</v>
      </c>
      <c r="CA9" s="55">
        <v>7.5</v>
      </c>
      <c r="CB9" s="55">
        <v>7.1</v>
      </c>
      <c r="CC9" s="55">
        <v>6.8</v>
      </c>
      <c r="CD9" s="55">
        <v>6.6750000000000007</v>
      </c>
      <c r="CE9" s="159">
        <v>6.55</v>
      </c>
      <c r="CF9" s="239"/>
      <c r="CG9" s="239"/>
      <c r="CH9" s="239"/>
      <c r="CI9" s="239"/>
      <c r="CK9" s="280"/>
      <c r="CL9" s="280"/>
      <c r="CM9" s="280"/>
      <c r="CN9" s="280"/>
    </row>
    <row r="10" spans="1:92" s="74" customFormat="1" x14ac:dyDescent="0.2">
      <c r="A10" s="74">
        <v>5</v>
      </c>
      <c r="B10" s="171" t="s">
        <v>139</v>
      </c>
      <c r="C10" s="74" t="s">
        <v>36</v>
      </c>
      <c r="D10" s="162">
        <v>2167.558520697095</v>
      </c>
      <c r="E10" s="86">
        <v>1844.985254974642</v>
      </c>
      <c r="F10" s="86">
        <v>1924.8122700220229</v>
      </c>
      <c r="G10" s="86">
        <v>1777.3711053572201</v>
      </c>
      <c r="H10" s="86">
        <v>1651.246717715673</v>
      </c>
      <c r="I10" s="86">
        <v>1389.611015530922</v>
      </c>
      <c r="J10" s="86">
        <v>1221.0091640103269</v>
      </c>
      <c r="K10" s="86">
        <v>1156.007504664567</v>
      </c>
      <c r="L10" s="86">
        <v>1360.328554293251</v>
      </c>
      <c r="M10" s="86">
        <v>1352.9707945712089</v>
      </c>
      <c r="N10" s="86">
        <v>1425.4981064722081</v>
      </c>
      <c r="O10" s="86">
        <v>1373.3391073082419</v>
      </c>
      <c r="P10" s="86">
        <v>1297.027038508377</v>
      </c>
      <c r="Q10" s="86">
        <v>1331.639783600408</v>
      </c>
      <c r="R10" s="86">
        <v>1229.3501092519721</v>
      </c>
      <c r="S10" s="163">
        <v>1204.920059340606</v>
      </c>
      <c r="T10" s="97">
        <f t="shared" si="17"/>
        <v>17.670121960878916</v>
      </c>
      <c r="U10" s="97">
        <f t="shared" si="18"/>
        <v>16.147112794169857</v>
      </c>
      <c r="V10" s="97">
        <f t="shared" si="19"/>
        <v>15.425276440076154</v>
      </c>
      <c r="W10" s="97">
        <f t="shared" si="20"/>
        <v>14.802544351366015</v>
      </c>
      <c r="X10" s="97">
        <f t="shared" si="21"/>
        <v>14.009287658360819</v>
      </c>
      <c r="Y10" s="97">
        <f t="shared" si="22"/>
        <v>12.475298418433795</v>
      </c>
      <c r="Z10" s="97">
        <f t="shared" si="23"/>
        <v>11.020833497398948</v>
      </c>
      <c r="AA10" s="97">
        <f t="shared" si="24"/>
        <v>10.197306946337171</v>
      </c>
      <c r="AB10" s="97">
        <f t="shared" si="25"/>
        <v>12.155667142886195</v>
      </c>
      <c r="AC10" s="97">
        <f t="shared" si="26"/>
        <v>11.549539413301542</v>
      </c>
      <c r="AD10" s="97">
        <f t="shared" si="27"/>
        <v>12.136856813610736</v>
      </c>
      <c r="AE10" s="97">
        <f t="shared" si="28"/>
        <v>12.149250323412643</v>
      </c>
      <c r="AF10" s="97">
        <f t="shared" si="29"/>
        <v>11.7995218291914</v>
      </c>
      <c r="AG10" s="97">
        <f t="shared" si="30"/>
        <v>11.451518111539821</v>
      </c>
      <c r="AH10" s="97">
        <f t="shared" si="31"/>
        <v>10.783867483503997</v>
      </c>
      <c r="AI10" s="97">
        <f t="shared" si="31"/>
        <v>12.694727486072866</v>
      </c>
      <c r="AJ10" s="185">
        <f t="shared" si="2"/>
        <v>23.669762715774997</v>
      </c>
      <c r="AK10" s="186">
        <f t="shared" si="3"/>
        <v>21.944516859644871</v>
      </c>
      <c r="AL10" s="186">
        <f t="shared" si="4"/>
        <v>23.624575268757567</v>
      </c>
      <c r="AM10" s="186">
        <f t="shared" si="5"/>
        <v>22.244944998213018</v>
      </c>
      <c r="AN10" s="186">
        <f t="shared" si="6"/>
        <v>21.570825835606435</v>
      </c>
      <c r="AO10" s="186">
        <f t="shared" si="7"/>
        <v>19.140647596844655</v>
      </c>
      <c r="AP10" s="186">
        <f t="shared" si="8"/>
        <v>17.136970722951954</v>
      </c>
      <c r="AQ10" s="186">
        <f t="shared" si="9"/>
        <v>16.207606094140441</v>
      </c>
      <c r="AR10" s="186">
        <f t="shared" si="10"/>
        <v>19.468029399545632</v>
      </c>
      <c r="AS10" s="186">
        <f t="shared" si="11"/>
        <v>19.123262114080692</v>
      </c>
      <c r="AT10" s="186">
        <f t="shared" si="12"/>
        <v>20.191191309804648</v>
      </c>
      <c r="AU10" s="186">
        <f t="shared" si="13"/>
        <v>20.048746092091122</v>
      </c>
      <c r="AV10" s="186">
        <f t="shared" si="14"/>
        <v>19.102018240182282</v>
      </c>
      <c r="AW10" s="186">
        <f t="shared" si="15"/>
        <v>19.698813366869942</v>
      </c>
      <c r="AX10" s="186">
        <f t="shared" si="16"/>
        <v>18.584279807286048</v>
      </c>
      <c r="AY10" s="210">
        <f t="shared" si="1"/>
        <v>18.623184842976908</v>
      </c>
      <c r="AZ10" s="69">
        <f>'6 FV'!D10+'6 FV'!E10+'6 FV'!F10+'6 FV'!G10</f>
        <v>122668</v>
      </c>
      <c r="BA10" s="69">
        <f>'6 FV'!H10+'6 FV'!I10+'6 FV'!J10+'6 FV'!K10</f>
        <v>114261</v>
      </c>
      <c r="BB10" s="69">
        <f>'6 FV'!L10+'6 FV'!M10+'6 FV'!N10+'6 FV'!O10</f>
        <v>124783</v>
      </c>
      <c r="BC10" s="69">
        <f>'6 FV'!P10+'6 FV'!Q10+'6 FV'!R10+'6 FV'!S10</f>
        <v>120072</v>
      </c>
      <c r="BD10" s="69">
        <f>'6 FV'!T10+'6 FV'!U10+'6 FV'!V10+'6 FV'!W10</f>
        <v>117868</v>
      </c>
      <c r="BE10" s="69">
        <f>'6 FV'!X10+'6 FV'!Y10+'6 FV'!Z10+'6 FV'!AA10</f>
        <v>111389</v>
      </c>
      <c r="BF10" s="69">
        <f>'6 FV'!AB10+'6 FV'!AC10+'6 FV'!AD10+'6 FV'!AE10</f>
        <v>110791</v>
      </c>
      <c r="BG10" s="69">
        <f>'6 FV'!AF10+'6 FV'!AG10+'6 FV'!AH10+'6 FV'!AI10</f>
        <v>113364</v>
      </c>
      <c r="BH10" s="69">
        <f>'6 FV'!AJ10+'6 FV'!AK10+'6 FV'!AL10+'6 FV'!AM10</f>
        <v>111909</v>
      </c>
      <c r="BI10" s="69">
        <f>'6 FV'!AN10+'6 FV'!AO10+'6 FV'!AP10+'6 FV'!AQ10</f>
        <v>117145</v>
      </c>
      <c r="BJ10" s="69">
        <f>'6 FV'!AR10+'6 FV'!AS10+'6 FV'!AT10+'6 FV'!AU10</f>
        <v>117452</v>
      </c>
      <c r="BK10" s="69">
        <f>'6 FV'!AV10+'6 FV'!AW10+'6 FV'!AX10+'6 FV'!AY10</f>
        <v>113039</v>
      </c>
      <c r="BL10" s="69">
        <f>'6 FV'!AZ10+'6 FV'!BA10+'6 FV'!BB10+'6 FV'!BC10</f>
        <v>109922</v>
      </c>
      <c r="BM10" s="69">
        <f>'6 FV'!BD10+'6 FV'!BE10+'6 FV'!BF10+'6 FV'!BG10</f>
        <v>116285</v>
      </c>
      <c r="BN10" s="69">
        <f>'6 FV'!BH10+'6 FV'!BI10+'6 FV'!BJ10+'6 FV'!BK10</f>
        <v>113999</v>
      </c>
      <c r="BO10" s="165">
        <f>'6 FV'!BL10+'6 FV'!BM10+'6 FV'!BN10+'6 FV'!BO10</f>
        <v>94915</v>
      </c>
      <c r="BP10" s="158">
        <v>91.574999999999989</v>
      </c>
      <c r="BQ10" s="55">
        <v>84.074999999999989</v>
      </c>
      <c r="BR10" s="55">
        <v>81.474999999999994</v>
      </c>
      <c r="BS10" s="55">
        <v>79.900000000000006</v>
      </c>
      <c r="BT10" s="55">
        <v>76.550000000000011</v>
      </c>
      <c r="BU10" s="55">
        <v>72.599999999999994</v>
      </c>
      <c r="BV10" s="55">
        <v>71.25</v>
      </c>
      <c r="BW10" s="55">
        <v>71.325000000000003</v>
      </c>
      <c r="BX10" s="55">
        <v>69.875</v>
      </c>
      <c r="BY10" s="55">
        <v>70.75</v>
      </c>
      <c r="BZ10" s="55">
        <v>70.599999999999994</v>
      </c>
      <c r="CA10" s="55">
        <v>68.5</v>
      </c>
      <c r="CB10" s="55">
        <v>67.900000000000006</v>
      </c>
      <c r="CC10" s="55">
        <v>67.599999999999994</v>
      </c>
      <c r="CD10" s="55">
        <v>66.150000000000006</v>
      </c>
      <c r="CE10" s="159">
        <v>64.7</v>
      </c>
      <c r="CF10" s="239"/>
      <c r="CG10" s="239"/>
      <c r="CH10" s="239"/>
      <c r="CI10" s="239"/>
      <c r="CK10" s="280"/>
      <c r="CL10" s="280"/>
      <c r="CM10" s="280"/>
      <c r="CN10" s="280"/>
    </row>
    <row r="11" spans="1:92" s="74" customFormat="1" x14ac:dyDescent="0.2">
      <c r="A11" s="74">
        <v>6</v>
      </c>
      <c r="B11" s="171" t="s">
        <v>140</v>
      </c>
      <c r="C11" s="74" t="s">
        <v>37</v>
      </c>
      <c r="D11" s="162">
        <v>4600.76943556471</v>
      </c>
      <c r="E11" s="86">
        <v>4440.1866509930051</v>
      </c>
      <c r="F11" s="86">
        <v>4632.6998462581196</v>
      </c>
      <c r="G11" s="86">
        <v>4213.3492699590006</v>
      </c>
      <c r="H11" s="86">
        <v>4389.0852484650668</v>
      </c>
      <c r="I11" s="86">
        <v>3977.03304806407</v>
      </c>
      <c r="J11" s="86">
        <v>4092.5198874947009</v>
      </c>
      <c r="K11" s="86">
        <v>4140.4094129779496</v>
      </c>
      <c r="L11" s="86">
        <v>4130.5098625217897</v>
      </c>
      <c r="M11" s="86">
        <v>4204.5842236709896</v>
      </c>
      <c r="N11" s="86">
        <v>4339.4169990710998</v>
      </c>
      <c r="O11" s="86">
        <v>3701.4374673094353</v>
      </c>
      <c r="P11" s="86">
        <v>3288.0098174949867</v>
      </c>
      <c r="Q11" s="86">
        <v>4121.4458352850725</v>
      </c>
      <c r="R11" s="86">
        <v>3823.3282172265381</v>
      </c>
      <c r="S11" s="163">
        <v>4365.1121063764504</v>
      </c>
      <c r="T11" s="97">
        <f t="shared" si="17"/>
        <v>48.748841725894124</v>
      </c>
      <c r="U11" s="97">
        <f t="shared" si="18"/>
        <v>44.076581339643482</v>
      </c>
      <c r="V11" s="97">
        <f t="shared" si="19"/>
        <v>44.75952006973894</v>
      </c>
      <c r="W11" s="97">
        <f t="shared" si="20"/>
        <v>37.0244841339467</v>
      </c>
      <c r="X11" s="97">
        <f t="shared" si="21"/>
        <v>40.018648094980371</v>
      </c>
      <c r="Y11" s="97">
        <f t="shared" si="22"/>
        <v>36.350477552501367</v>
      </c>
      <c r="Z11" s="97">
        <f t="shared" si="23"/>
        <v>40.939937252357858</v>
      </c>
      <c r="AA11" s="97">
        <f t="shared" si="24"/>
        <v>44.619846464474151</v>
      </c>
      <c r="AB11" s="97">
        <f t="shared" si="25"/>
        <v>49.43698893516283</v>
      </c>
      <c r="AC11" s="97">
        <f t="shared" si="26"/>
        <v>54.135348195794784</v>
      </c>
      <c r="AD11" s="97">
        <f t="shared" si="27"/>
        <v>54.386155974772208</v>
      </c>
      <c r="AE11" s="97">
        <f t="shared" si="28"/>
        <v>40.780898454336914</v>
      </c>
      <c r="AF11" s="97">
        <f t="shared" si="29"/>
        <v>39.380664456840535</v>
      </c>
      <c r="AG11" s="97">
        <f t="shared" si="30"/>
        <v>39.866569633540713</v>
      </c>
      <c r="AH11" s="97">
        <f t="shared" si="31"/>
        <v>30.100680354174511</v>
      </c>
      <c r="AI11" s="97">
        <f t="shared" si="31"/>
        <v>35.474007577154602</v>
      </c>
      <c r="AJ11" s="185">
        <f t="shared" si="2"/>
        <v>117.66673748247342</v>
      </c>
      <c r="AK11" s="186">
        <f t="shared" si="3"/>
        <v>121.64894934227412</v>
      </c>
      <c r="AL11" s="186">
        <f t="shared" si="4"/>
        <v>131.14507703490787</v>
      </c>
      <c r="AM11" s="186">
        <f t="shared" si="5"/>
        <v>122.03763272871835</v>
      </c>
      <c r="AN11" s="186">
        <f t="shared" si="6"/>
        <v>131.80436181576778</v>
      </c>
      <c r="AO11" s="186">
        <f t="shared" si="7"/>
        <v>119.43042186378588</v>
      </c>
      <c r="AP11" s="186">
        <f t="shared" si="8"/>
        <v>125.15351337904283</v>
      </c>
      <c r="AQ11" s="186">
        <f t="shared" si="9"/>
        <v>125.46695190842271</v>
      </c>
      <c r="AR11" s="186">
        <f t="shared" si="10"/>
        <v>126.21878877071931</v>
      </c>
      <c r="AS11" s="186">
        <f t="shared" si="11"/>
        <v>123.93763371174619</v>
      </c>
      <c r="AT11" s="186">
        <f t="shared" si="12"/>
        <v>125.41667627373121</v>
      </c>
      <c r="AU11" s="186">
        <f t="shared" si="13"/>
        <v>105.15447350310896</v>
      </c>
      <c r="AV11" s="186">
        <f t="shared" si="14"/>
        <v>90.829000483286919</v>
      </c>
      <c r="AW11" s="186">
        <f t="shared" si="15"/>
        <v>112.60780970724242</v>
      </c>
      <c r="AX11" s="186">
        <f t="shared" si="16"/>
        <v>101.7519152954501</v>
      </c>
      <c r="AY11" s="210">
        <f t="shared" si="1"/>
        <v>113.23248006164593</v>
      </c>
      <c r="AZ11" s="69">
        <f>'6 FV'!D11+'6 FV'!E11+'6 FV'!F11+'6 FV'!G11</f>
        <v>94377</v>
      </c>
      <c r="BA11" s="69">
        <f>'6 FV'!H11+'6 FV'!I11+'6 FV'!J11+'6 FV'!K11</f>
        <v>100738</v>
      </c>
      <c r="BB11" s="69">
        <f>'6 FV'!L11+'6 FV'!M11+'6 FV'!N11+'6 FV'!O11</f>
        <v>103502</v>
      </c>
      <c r="BC11" s="69">
        <f>'6 FV'!P11+'6 FV'!Q11+'6 FV'!R11+'6 FV'!S11</f>
        <v>113799</v>
      </c>
      <c r="BD11" s="69">
        <f>'6 FV'!T11+'6 FV'!U11+'6 FV'!V11+'6 FV'!W11</f>
        <v>109676</v>
      </c>
      <c r="BE11" s="69">
        <f>'6 FV'!X11+'6 FV'!Y11+'6 FV'!Z11+'6 FV'!AA11</f>
        <v>109408</v>
      </c>
      <c r="BF11" s="69">
        <f>'6 FV'!AB11+'6 FV'!AC11+'6 FV'!AD11+'6 FV'!AE11</f>
        <v>99964</v>
      </c>
      <c r="BG11" s="69">
        <f>'6 FV'!AF11+'6 FV'!AG11+'6 FV'!AH11+'6 FV'!AI11</f>
        <v>92793</v>
      </c>
      <c r="BH11" s="69">
        <f>'6 FV'!AJ11+'6 FV'!AK11+'6 FV'!AL11+'6 FV'!AM11</f>
        <v>83551</v>
      </c>
      <c r="BI11" s="69">
        <f>'6 FV'!AN11+'6 FV'!AO11+'6 FV'!AP11+'6 FV'!AQ11</f>
        <v>77668</v>
      </c>
      <c r="BJ11" s="69">
        <f>'6 FV'!AR11+'6 FV'!AS11+'6 FV'!AT11+'6 FV'!AU11</f>
        <v>79789</v>
      </c>
      <c r="BK11" s="69">
        <f>'6 FV'!AV11+'6 FV'!AW11+'6 FV'!AX11+'6 FV'!AY11</f>
        <v>90764</v>
      </c>
      <c r="BL11" s="69">
        <f>'6 FV'!AZ11+'6 FV'!BA11+'6 FV'!BB11+'6 FV'!BC11</f>
        <v>83493</v>
      </c>
      <c r="BM11" s="69">
        <f>'6 FV'!BD11+'6 FV'!BE11+'6 FV'!BF11+'6 FV'!BG11</f>
        <v>103381</v>
      </c>
      <c r="BN11" s="69">
        <f>'6 FV'!BH11+'6 FV'!BI11+'6 FV'!BJ11+'6 FV'!BK11</f>
        <v>127018</v>
      </c>
      <c r="BO11" s="165">
        <f>'6 FV'!BL11+'6 FV'!BM11+'6 FV'!BN11+'6 FV'!BO11</f>
        <v>123051</v>
      </c>
      <c r="BP11" s="158">
        <v>39.099999999999994</v>
      </c>
      <c r="BQ11" s="55">
        <v>36.5</v>
      </c>
      <c r="BR11" s="55">
        <v>35.324999999999996</v>
      </c>
      <c r="BS11" s="55">
        <v>34.524999999999999</v>
      </c>
      <c r="BT11" s="55">
        <v>33.299999999999997</v>
      </c>
      <c r="BU11" s="55">
        <v>33.299999999999997</v>
      </c>
      <c r="BV11" s="55">
        <v>32.700000000000003</v>
      </c>
      <c r="BW11" s="55">
        <v>33</v>
      </c>
      <c r="BX11" s="55">
        <v>32.725000000000001</v>
      </c>
      <c r="BY11" s="55">
        <v>33.924999999999997</v>
      </c>
      <c r="BZ11" s="55">
        <v>34.6</v>
      </c>
      <c r="CA11" s="55">
        <v>35.200000000000003</v>
      </c>
      <c r="CB11" s="55">
        <v>36.200000000000003</v>
      </c>
      <c r="CC11" s="55">
        <v>36.6</v>
      </c>
      <c r="CD11" s="55">
        <v>37.575000000000003</v>
      </c>
      <c r="CE11" s="159">
        <v>38.549999999999997</v>
      </c>
      <c r="CF11" s="239"/>
      <c r="CG11" s="239"/>
      <c r="CH11" s="239"/>
      <c r="CI11" s="239"/>
      <c r="CK11" s="280"/>
      <c r="CL11" s="280"/>
      <c r="CM11" s="280"/>
      <c r="CN11" s="280"/>
    </row>
    <row r="12" spans="1:92" s="74" customFormat="1" x14ac:dyDescent="0.2">
      <c r="A12" s="74">
        <v>7</v>
      </c>
      <c r="B12" s="171" t="s">
        <v>141</v>
      </c>
      <c r="C12" s="74" t="s">
        <v>38</v>
      </c>
      <c r="D12" s="162">
        <v>3594.950753118284</v>
      </c>
      <c r="E12" s="86">
        <v>3061.8069973476559</v>
      </c>
      <c r="F12" s="86">
        <v>3476.2362626631711</v>
      </c>
      <c r="G12" s="86">
        <v>3536.8216609057758</v>
      </c>
      <c r="H12" s="86">
        <v>3563.2996658244001</v>
      </c>
      <c r="I12" s="86">
        <v>3250.7017530191329</v>
      </c>
      <c r="J12" s="86">
        <v>3190.2439969498701</v>
      </c>
      <c r="K12" s="86">
        <v>3344.581106886144</v>
      </c>
      <c r="L12" s="86">
        <v>3424.4594528772091</v>
      </c>
      <c r="M12" s="86">
        <v>3383.2900520665548</v>
      </c>
      <c r="N12" s="86">
        <v>3458.3515190717244</v>
      </c>
      <c r="O12" s="86">
        <v>3007.5240903817021</v>
      </c>
      <c r="P12" s="86">
        <v>2839.8058878481124</v>
      </c>
      <c r="Q12" s="86">
        <v>2815.5517395128577</v>
      </c>
      <c r="R12" s="86">
        <v>2706.7535941110109</v>
      </c>
      <c r="S12" s="163">
        <v>2598.0884286838573</v>
      </c>
      <c r="T12" s="97">
        <f t="shared" si="17"/>
        <v>95.011516587421937</v>
      </c>
      <c r="U12" s="97">
        <f t="shared" si="18"/>
        <v>109.43232414838471</v>
      </c>
      <c r="V12" s="97">
        <f t="shared" si="19"/>
        <v>100.42281784906318</v>
      </c>
      <c r="W12" s="97">
        <f t="shared" si="20"/>
        <v>90.885819373140833</v>
      </c>
      <c r="X12" s="97">
        <f t="shared" si="21"/>
        <v>98.249136037950819</v>
      </c>
      <c r="Y12" s="97">
        <f t="shared" si="22"/>
        <v>102.65265901471983</v>
      </c>
      <c r="Z12" s="97">
        <f t="shared" si="23"/>
        <v>98.104000644234759</v>
      </c>
      <c r="AA12" s="97">
        <f t="shared" si="24"/>
        <v>102.19638545806654</v>
      </c>
      <c r="AB12" s="97">
        <f t="shared" si="25"/>
        <v>107.23888932694106</v>
      </c>
      <c r="AC12" s="97">
        <f t="shared" si="26"/>
        <v>94.137174514929185</v>
      </c>
      <c r="AD12" s="97">
        <f t="shared" si="27"/>
        <v>95.059275970196651</v>
      </c>
      <c r="AE12" s="97">
        <f t="shared" si="28"/>
        <v>81.306409580473158</v>
      </c>
      <c r="AF12" s="97">
        <f t="shared" si="29"/>
        <v>81.065510200910978</v>
      </c>
      <c r="AG12" s="97">
        <f t="shared" si="30"/>
        <v>76.751492190406097</v>
      </c>
      <c r="AH12" s="97">
        <f t="shared" si="31"/>
        <v>80.231010288733756</v>
      </c>
      <c r="AI12" s="97">
        <f t="shared" si="31"/>
        <v>92.537698699382304</v>
      </c>
      <c r="AJ12" s="185">
        <f t="shared" si="2"/>
        <v>86.469049984805395</v>
      </c>
      <c r="AK12" s="186">
        <f t="shared" si="3"/>
        <v>81.161219280255949</v>
      </c>
      <c r="AL12" s="186">
        <f t="shared" si="4"/>
        <v>89.363400068461971</v>
      </c>
      <c r="AM12" s="186">
        <f t="shared" si="5"/>
        <v>87.92595800884466</v>
      </c>
      <c r="AN12" s="186">
        <f t="shared" si="6"/>
        <v>89.361747105314109</v>
      </c>
      <c r="AO12" s="186">
        <f t="shared" si="7"/>
        <v>83.297930890945082</v>
      </c>
      <c r="AP12" s="186">
        <f t="shared" si="8"/>
        <v>84.397989337298156</v>
      </c>
      <c r="AQ12" s="186">
        <f t="shared" si="9"/>
        <v>88.774548291602997</v>
      </c>
      <c r="AR12" s="186">
        <f t="shared" si="10"/>
        <v>91.136645452487286</v>
      </c>
      <c r="AS12" s="186">
        <f t="shared" si="11"/>
        <v>87.198197218210169</v>
      </c>
      <c r="AT12" s="186">
        <f t="shared" si="12"/>
        <v>84.763517624306971</v>
      </c>
      <c r="AU12" s="186">
        <f t="shared" si="13"/>
        <v>76.139850389410171</v>
      </c>
      <c r="AV12" s="186">
        <f t="shared" si="14"/>
        <v>73.190873398147218</v>
      </c>
      <c r="AW12" s="186">
        <f t="shared" si="15"/>
        <v>76.095992959806964</v>
      </c>
      <c r="AX12" s="186">
        <f t="shared" si="16"/>
        <v>73.106106525618117</v>
      </c>
      <c r="AY12" s="210">
        <f t="shared" si="1"/>
        <v>70.123844228984012</v>
      </c>
      <c r="AZ12" s="69">
        <f>'6 FV'!D12+'6 FV'!E12+'6 FV'!F12+'6 FV'!G12</f>
        <v>37837</v>
      </c>
      <c r="BA12" s="69">
        <f>'6 FV'!H12+'6 FV'!I12+'6 FV'!J12+'6 FV'!K12</f>
        <v>27979</v>
      </c>
      <c r="BB12" s="69">
        <f>'6 FV'!L12+'6 FV'!M12+'6 FV'!N12+'6 FV'!O12</f>
        <v>34616</v>
      </c>
      <c r="BC12" s="69">
        <f>'6 FV'!P12+'6 FV'!Q12+'6 FV'!R12+'6 FV'!S12</f>
        <v>38915</v>
      </c>
      <c r="BD12" s="69">
        <f>'6 FV'!T12+'6 FV'!U12+'6 FV'!V12+'6 FV'!W12</f>
        <v>36268</v>
      </c>
      <c r="BE12" s="69">
        <f>'6 FV'!X12+'6 FV'!Y12+'6 FV'!Z12+'6 FV'!AA12</f>
        <v>31667</v>
      </c>
      <c r="BF12" s="69">
        <f>'6 FV'!AB12+'6 FV'!AC12+'6 FV'!AD12+'6 FV'!AE12</f>
        <v>32519</v>
      </c>
      <c r="BG12" s="69">
        <f>'6 FV'!AF12+'6 FV'!AG12+'6 FV'!AH12+'6 FV'!AI12</f>
        <v>32727</v>
      </c>
      <c r="BH12" s="69">
        <f>'6 FV'!AJ12+'6 FV'!AK12+'6 FV'!AL12+'6 FV'!AM12</f>
        <v>31933</v>
      </c>
      <c r="BI12" s="69">
        <f>'6 FV'!AN12+'6 FV'!AO12+'6 FV'!AP12+'6 FV'!AQ12</f>
        <v>35940</v>
      </c>
      <c r="BJ12" s="69">
        <f>'6 FV'!AR12+'6 FV'!AS12+'6 FV'!AT12+'6 FV'!AU12</f>
        <v>36381</v>
      </c>
      <c r="BK12" s="69">
        <f>'6 FV'!AV12+'6 FV'!AW12+'6 FV'!AX12+'6 FV'!AY12</f>
        <v>36990</v>
      </c>
      <c r="BL12" s="69">
        <f>'6 FV'!AZ12+'6 FV'!BA12+'6 FV'!BB12+'6 FV'!BC12</f>
        <v>35031</v>
      </c>
      <c r="BM12" s="69">
        <f>'6 FV'!BD12+'6 FV'!BE12+'6 FV'!BF12+'6 FV'!BG12</f>
        <v>36684</v>
      </c>
      <c r="BN12" s="69">
        <f>'6 FV'!BH12+'6 FV'!BI12+'6 FV'!BJ12+'6 FV'!BK12</f>
        <v>33737</v>
      </c>
      <c r="BO12" s="165">
        <f>'6 FV'!BL12+'6 FV'!BM12+'6 FV'!BN12+'6 FV'!BO12</f>
        <v>28076</v>
      </c>
      <c r="BP12" s="158">
        <v>41.575000000000003</v>
      </c>
      <c r="BQ12" s="55">
        <v>37.725000000000001</v>
      </c>
      <c r="BR12" s="55">
        <v>38.900000000000006</v>
      </c>
      <c r="BS12" s="55">
        <v>40.224999999999994</v>
      </c>
      <c r="BT12" s="55">
        <v>39.875</v>
      </c>
      <c r="BU12" s="55">
        <v>39.025000000000006</v>
      </c>
      <c r="BV12" s="55">
        <v>37.799999999999997</v>
      </c>
      <c r="BW12" s="55">
        <v>37.675000000000004</v>
      </c>
      <c r="BX12" s="55">
        <v>37.574999999999996</v>
      </c>
      <c r="BY12" s="55">
        <v>38.799999999999997</v>
      </c>
      <c r="BZ12" s="55">
        <v>40.799999999999997</v>
      </c>
      <c r="CA12" s="55">
        <v>39.5</v>
      </c>
      <c r="CB12" s="55">
        <v>38.799999999999997</v>
      </c>
      <c r="CC12" s="55">
        <v>37</v>
      </c>
      <c r="CD12" s="55">
        <v>37.024999999999999</v>
      </c>
      <c r="CE12" s="159">
        <v>37.049999999999997</v>
      </c>
      <c r="CF12" s="239"/>
      <c r="CG12" s="239"/>
      <c r="CH12" s="239"/>
      <c r="CI12" s="239"/>
      <c r="CK12" s="280"/>
      <c r="CL12" s="280"/>
      <c r="CM12" s="280"/>
      <c r="CN12" s="280"/>
    </row>
    <row r="13" spans="1:92" s="74" customFormat="1" x14ac:dyDescent="0.2">
      <c r="A13" s="74">
        <v>8</v>
      </c>
      <c r="B13" s="171" t="s">
        <v>142</v>
      </c>
      <c r="C13" s="74" t="s">
        <v>39</v>
      </c>
      <c r="D13" s="162">
        <v>6223.2493043917502</v>
      </c>
      <c r="E13" s="86">
        <v>3629.8492483698665</v>
      </c>
      <c r="F13" s="86">
        <v>5925.3580230228999</v>
      </c>
      <c r="G13" s="86">
        <v>5521.7167565866503</v>
      </c>
      <c r="H13" s="86">
        <v>4713.8590133788493</v>
      </c>
      <c r="I13" s="86">
        <v>4776.7560225760808</v>
      </c>
      <c r="J13" s="86">
        <v>4843.5075270909301</v>
      </c>
      <c r="K13" s="86">
        <v>5058.0777992184803</v>
      </c>
      <c r="L13" s="86">
        <v>5045.6595993003102</v>
      </c>
      <c r="M13" s="86">
        <v>4862.7451705529402</v>
      </c>
      <c r="N13" s="86">
        <v>4643.96014168283</v>
      </c>
      <c r="O13" s="86">
        <v>5851.6954287240696</v>
      </c>
      <c r="P13" s="86">
        <v>4573.4628563495007</v>
      </c>
      <c r="Q13" s="86">
        <v>4938.6699163409303</v>
      </c>
      <c r="R13" s="86">
        <v>5134.6235131322101</v>
      </c>
      <c r="S13" s="163">
        <v>4837.6265009608096</v>
      </c>
      <c r="T13" s="97">
        <f t="shared" si="17"/>
        <v>48.956090784160907</v>
      </c>
      <c r="U13" s="97">
        <f t="shared" si="18"/>
        <v>52.65917001595605</v>
      </c>
      <c r="V13" s="97">
        <f t="shared" si="19"/>
        <v>53.501137884849939</v>
      </c>
      <c r="W13" s="97">
        <f t="shared" si="20"/>
        <v>47.678689904988737</v>
      </c>
      <c r="X13" s="97">
        <f t="shared" si="21"/>
        <v>42.450753432263618</v>
      </c>
      <c r="Y13" s="97">
        <f t="shared" si="22"/>
        <v>41.72713951025613</v>
      </c>
      <c r="Z13" s="97">
        <f t="shared" si="23"/>
        <v>41.892331013258577</v>
      </c>
      <c r="AA13" s="97">
        <f t="shared" si="24"/>
        <v>44.763334978392869</v>
      </c>
      <c r="AB13" s="97">
        <f t="shared" si="25"/>
        <v>42.825880589556007</v>
      </c>
      <c r="AC13" s="97">
        <f t="shared" si="26"/>
        <v>40.635979898659102</v>
      </c>
      <c r="AD13" s="97">
        <f t="shared" si="27"/>
        <v>37.70978596575582</v>
      </c>
      <c r="AE13" s="97">
        <f t="shared" si="28"/>
        <v>49.479938347460511</v>
      </c>
      <c r="AF13" s="97">
        <f t="shared" si="29"/>
        <v>41.18122096175388</v>
      </c>
      <c r="AG13" s="97">
        <f t="shared" si="30"/>
        <v>42.030517917490172</v>
      </c>
      <c r="AH13" s="97">
        <f t="shared" si="31"/>
        <v>44.942393483813511</v>
      </c>
      <c r="AI13" s="97">
        <f t="shared" si="31"/>
        <v>48.737900229309567</v>
      </c>
      <c r="AJ13" s="185">
        <f t="shared" si="2"/>
        <v>51.188561006718075</v>
      </c>
      <c r="AK13" s="186">
        <f t="shared" si="3"/>
        <v>33.672070949627702</v>
      </c>
      <c r="AL13" s="186">
        <f t="shared" si="4"/>
        <v>55.741844054777992</v>
      </c>
      <c r="AM13" s="186">
        <f t="shared" si="5"/>
        <v>50.47273086459461</v>
      </c>
      <c r="AN13" s="186">
        <f t="shared" si="6"/>
        <v>43.256334144334474</v>
      </c>
      <c r="AO13" s="186">
        <f t="shared" si="7"/>
        <v>45.223725657525023</v>
      </c>
      <c r="AP13" s="186">
        <f t="shared" si="8"/>
        <v>46.139628741042436</v>
      </c>
      <c r="AQ13" s="186">
        <f t="shared" si="9"/>
        <v>49.167220405525939</v>
      </c>
      <c r="AR13" s="186">
        <f t="shared" si="10"/>
        <v>50.545049830205969</v>
      </c>
      <c r="AS13" s="186">
        <f t="shared" si="11"/>
        <v>48.027112795584593</v>
      </c>
      <c r="AT13" s="186">
        <f t="shared" si="12"/>
        <v>45.218696608401459</v>
      </c>
      <c r="AU13" s="186">
        <f t="shared" si="13"/>
        <v>57.1454631711335</v>
      </c>
      <c r="AV13" s="186">
        <f t="shared" si="14"/>
        <v>46.478281060462407</v>
      </c>
      <c r="AW13" s="186">
        <f t="shared" si="15"/>
        <v>50.653024782983898</v>
      </c>
      <c r="AX13" s="186">
        <f t="shared" si="16"/>
        <v>52.730408350523334</v>
      </c>
      <c r="AY13" s="210">
        <f t="shared" si="1"/>
        <v>49.744231372347649</v>
      </c>
      <c r="AZ13" s="69">
        <f>'6 FV'!D13+'6 FV'!E13+'6 FV'!F13+'6 FV'!G13</f>
        <v>127119</v>
      </c>
      <c r="BA13" s="69">
        <f>'6 FV'!H13+'6 FV'!I13+'6 FV'!J13+'6 FV'!K13</f>
        <v>68931</v>
      </c>
      <c r="BB13" s="69">
        <f>'6 FV'!L13+'6 FV'!M13+'6 FV'!N13+'6 FV'!O13</f>
        <v>110752</v>
      </c>
      <c r="BC13" s="69">
        <f>'6 FV'!P13+'6 FV'!Q13+'6 FV'!R13+'6 FV'!S13</f>
        <v>115811</v>
      </c>
      <c r="BD13" s="69">
        <f>'6 FV'!T13+'6 FV'!U13+'6 FV'!V13+'6 FV'!W13</f>
        <v>111043</v>
      </c>
      <c r="BE13" s="69">
        <f>'6 FV'!X13+'6 FV'!Y13+'6 FV'!Z13+'6 FV'!AA13</f>
        <v>114476</v>
      </c>
      <c r="BF13" s="69">
        <f>'6 FV'!AB13+'6 FV'!AC13+'6 FV'!AD13+'6 FV'!AE13</f>
        <v>115618</v>
      </c>
      <c r="BG13" s="69">
        <f>'6 FV'!AF13+'6 FV'!AG13+'6 FV'!AH13+'6 FV'!AI13</f>
        <v>112996</v>
      </c>
      <c r="BH13" s="69">
        <f>'6 FV'!AJ13+'6 FV'!AK13+'6 FV'!AL13+'6 FV'!AM13</f>
        <v>117818</v>
      </c>
      <c r="BI13" s="69">
        <f>'6 FV'!AN13+'6 FV'!AO13+'6 FV'!AP13+'6 FV'!AQ13</f>
        <v>119666</v>
      </c>
      <c r="BJ13" s="69">
        <f>'6 FV'!AR13+'6 FV'!AS13+'6 FV'!AT13+'6 FV'!AU13</f>
        <v>123150</v>
      </c>
      <c r="BK13" s="69">
        <f>'6 FV'!AV13+'6 FV'!AW13+'6 FV'!AX13+'6 FV'!AY13</f>
        <v>118264</v>
      </c>
      <c r="BL13" s="69">
        <f>'6 FV'!AZ13+'6 FV'!BA13+'6 FV'!BB13+'6 FV'!BC13</f>
        <v>111057</v>
      </c>
      <c r="BM13" s="69">
        <f>'6 FV'!BD13+'6 FV'!BE13+'6 FV'!BF13+'6 FV'!BG13</f>
        <v>117502</v>
      </c>
      <c r="BN13" s="69">
        <f>'6 FV'!BH13+'6 FV'!BI13+'6 FV'!BJ13+'6 FV'!BK13</f>
        <v>114249</v>
      </c>
      <c r="BO13" s="165">
        <f>'6 FV'!BL13+'6 FV'!BM13+'6 FV'!BN13+'6 FV'!BO13</f>
        <v>99258</v>
      </c>
      <c r="BP13" s="158">
        <v>121.575</v>
      </c>
      <c r="BQ13" s="55">
        <v>107.8</v>
      </c>
      <c r="BR13" s="55">
        <v>106.3</v>
      </c>
      <c r="BS13" s="55">
        <v>109.4</v>
      </c>
      <c r="BT13" s="55">
        <v>108.97499999999999</v>
      </c>
      <c r="BU13" s="55">
        <v>105.625</v>
      </c>
      <c r="BV13" s="55">
        <v>104.97500000000001</v>
      </c>
      <c r="BW13" s="55">
        <v>102.87499999999999</v>
      </c>
      <c r="BX13" s="55">
        <v>99.824999999999989</v>
      </c>
      <c r="BY13" s="55">
        <v>101.25</v>
      </c>
      <c r="BZ13" s="55">
        <v>102.7</v>
      </c>
      <c r="CA13" s="55">
        <v>102.4</v>
      </c>
      <c r="CB13" s="55">
        <v>98.4</v>
      </c>
      <c r="CC13" s="55">
        <v>97.5</v>
      </c>
      <c r="CD13" s="55">
        <v>97.375</v>
      </c>
      <c r="CE13" s="159">
        <v>97.25</v>
      </c>
      <c r="CF13" s="239"/>
      <c r="CG13" s="239"/>
      <c r="CH13" s="239"/>
      <c r="CI13" s="239"/>
      <c r="CK13" s="280"/>
      <c r="CL13" s="280"/>
      <c r="CM13" s="280"/>
      <c r="CN13" s="280"/>
    </row>
    <row r="14" spans="1:92" s="74" customFormat="1" x14ac:dyDescent="0.2">
      <c r="A14" s="74">
        <v>9</v>
      </c>
      <c r="B14" s="171" t="s">
        <v>143</v>
      </c>
      <c r="C14" s="74" t="s">
        <v>4</v>
      </c>
      <c r="D14" s="162">
        <v>27.554575774929823</v>
      </c>
      <c r="E14" s="86">
        <v>22.158308091615528</v>
      </c>
      <c r="F14" s="86">
        <v>21.312403651797229</v>
      </c>
      <c r="G14" s="86">
        <v>19.591293036938303</v>
      </c>
      <c r="H14" s="86">
        <v>19.154256258825299</v>
      </c>
      <c r="I14" s="86">
        <v>17.291886200575089</v>
      </c>
      <c r="J14" s="86">
        <v>14.544830479083959</v>
      </c>
      <c r="K14" s="86">
        <v>12.22659444223183</v>
      </c>
      <c r="L14" s="86">
        <v>12.196831111875779</v>
      </c>
      <c r="M14" s="86">
        <v>10.722068074011089</v>
      </c>
      <c r="N14" s="86">
        <v>10.48294322994548</v>
      </c>
      <c r="O14" s="86">
        <v>9.9282438142529301</v>
      </c>
      <c r="P14" s="86">
        <v>9.7660596321805109</v>
      </c>
      <c r="Q14" s="86">
        <v>9.5700807444790197</v>
      </c>
      <c r="R14" s="86">
        <v>9.0077550981543606</v>
      </c>
      <c r="S14" s="163">
        <v>8.8136654392836</v>
      </c>
      <c r="T14" s="97">
        <f t="shared" si="17"/>
        <v>0.54718461733085422</v>
      </c>
      <c r="U14" s="97">
        <f t="shared" si="18"/>
        <v>0.59259488905689794</v>
      </c>
      <c r="V14" s="97">
        <f t="shared" si="19"/>
        <v>0.67157408702685462</v>
      </c>
      <c r="W14" s="97">
        <f t="shared" si="20"/>
        <v>0.74474618098298118</v>
      </c>
      <c r="X14" s="97">
        <f t="shared" si="21"/>
        <v>0.57527199239624272</v>
      </c>
      <c r="Y14" s="97">
        <f t="shared" si="22"/>
        <v>0.53533594008157914</v>
      </c>
      <c r="Z14" s="97">
        <f t="shared" si="23"/>
        <v>0.49632589930332571</v>
      </c>
      <c r="AA14" s="97">
        <f t="shared" si="24"/>
        <v>0.44368379875283337</v>
      </c>
      <c r="AB14" s="97">
        <f t="shared" si="25"/>
        <v>0.45794214582397608</v>
      </c>
      <c r="AC14" s="97">
        <f t="shared" si="26"/>
        <v>0.38103941412314185</v>
      </c>
      <c r="AD14" s="97">
        <f t="shared" si="27"/>
        <v>0.35000311274900603</v>
      </c>
      <c r="AE14" s="97">
        <f t="shared" si="28"/>
        <v>0.33541364237340981</v>
      </c>
      <c r="AF14" s="97">
        <f t="shared" si="29"/>
        <v>0.36061072417770146</v>
      </c>
      <c r="AG14" s="97">
        <f t="shared" si="30"/>
        <v>0.29196658565132161</v>
      </c>
      <c r="AH14" s="97">
        <f t="shared" si="31"/>
        <v>0.26353876823154948</v>
      </c>
      <c r="AI14" s="97">
        <f t="shared" si="31"/>
        <v>0.26755913418789962</v>
      </c>
      <c r="AJ14" s="185">
        <f t="shared" si="2"/>
        <v>0.97108637092263694</v>
      </c>
      <c r="AK14" s="186">
        <f t="shared" si="3"/>
        <v>0.74108053818112118</v>
      </c>
      <c r="AL14" s="186">
        <f t="shared" si="4"/>
        <v>0.74518893887402904</v>
      </c>
      <c r="AM14" s="186">
        <f t="shared" si="5"/>
        <v>0.70472277111288872</v>
      </c>
      <c r="AN14" s="186">
        <f t="shared" si="6"/>
        <v>0.67031517966142773</v>
      </c>
      <c r="AO14" s="186">
        <f t="shared" si="7"/>
        <v>0.5827088862872819</v>
      </c>
      <c r="AP14" s="186">
        <f t="shared" si="8"/>
        <v>0.50856050626167693</v>
      </c>
      <c r="AQ14" s="186">
        <f t="shared" si="9"/>
        <v>0.59137095246586857</v>
      </c>
      <c r="AR14" s="186">
        <f t="shared" si="10"/>
        <v>0.63857754512438636</v>
      </c>
      <c r="AS14" s="186">
        <f t="shared" si="11"/>
        <v>0.59319878694390538</v>
      </c>
      <c r="AT14" s="186">
        <f t="shared" si="12"/>
        <v>0.52153946417639208</v>
      </c>
      <c r="AU14" s="186">
        <f t="shared" si="13"/>
        <v>0.44721818983121309</v>
      </c>
      <c r="AV14" s="186">
        <f t="shared" si="14"/>
        <v>0.45004883097606041</v>
      </c>
      <c r="AW14" s="186">
        <f t="shared" si="15"/>
        <v>0.47612342012333425</v>
      </c>
      <c r="AX14" s="186">
        <f t="shared" si="16"/>
        <v>0.45957934174256942</v>
      </c>
      <c r="AY14" s="210">
        <f t="shared" si="1"/>
        <v>0.46144845231851311</v>
      </c>
      <c r="AZ14" s="69">
        <f>'6 FV'!D14+'6 FV'!E14+'6 FV'!F14+'6 FV'!G14</f>
        <v>50357</v>
      </c>
      <c r="BA14" s="69">
        <f>'6 FV'!H14+'6 FV'!I14+'6 FV'!J14+'6 FV'!K14</f>
        <v>37392</v>
      </c>
      <c r="BB14" s="69">
        <f>'6 FV'!L14+'6 FV'!M14+'6 FV'!N14+'6 FV'!O14</f>
        <v>31735</v>
      </c>
      <c r="BC14" s="69">
        <f>'6 FV'!P14+'6 FV'!Q14+'6 FV'!R14+'6 FV'!S14</f>
        <v>26306</v>
      </c>
      <c r="BD14" s="69">
        <f>'6 FV'!T14+'6 FV'!U14+'6 FV'!V14+'6 FV'!W14</f>
        <v>33296</v>
      </c>
      <c r="BE14" s="69">
        <f>'6 FV'!X14+'6 FV'!Y14+'6 FV'!Z14+'6 FV'!AA14</f>
        <v>32301</v>
      </c>
      <c r="BF14" s="69">
        <f>'6 FV'!AB14+'6 FV'!AC14+'6 FV'!AD14+'6 FV'!AE14</f>
        <v>29305</v>
      </c>
      <c r="BG14" s="69">
        <f>'6 FV'!AF14+'6 FV'!AG14+'6 FV'!AH14+'6 FV'!AI14</f>
        <v>27557</v>
      </c>
      <c r="BH14" s="69">
        <f>'6 FV'!AJ14+'6 FV'!AK14+'6 FV'!AL14+'6 FV'!AM14</f>
        <v>26634</v>
      </c>
      <c r="BI14" s="69">
        <f>'6 FV'!AN14+'6 FV'!AO14+'6 FV'!AP14+'6 FV'!AQ14</f>
        <v>28139</v>
      </c>
      <c r="BJ14" s="69">
        <f>'6 FV'!AR14+'6 FV'!AS14+'6 FV'!AT14+'6 FV'!AU14</f>
        <v>29951</v>
      </c>
      <c r="BK14" s="69">
        <f>'6 FV'!AV14+'6 FV'!AW14+'6 FV'!AX14+'6 FV'!AY14</f>
        <v>29600</v>
      </c>
      <c r="BL14" s="69">
        <f>'6 FV'!AZ14+'6 FV'!BA14+'6 FV'!BB14+'6 FV'!BC14</f>
        <v>27082</v>
      </c>
      <c r="BM14" s="69">
        <f>'6 FV'!BD14+'6 FV'!BE14+'6 FV'!BF14+'6 FV'!BG14</f>
        <v>32778</v>
      </c>
      <c r="BN14" s="69">
        <f>'6 FV'!BH14+'6 FV'!BI14+'6 FV'!BJ14+'6 FV'!BK14</f>
        <v>34180</v>
      </c>
      <c r="BO14" s="165">
        <f>'6 FV'!BL14+'6 FV'!BM14+'6 FV'!BN14+'6 FV'!BO14</f>
        <v>32941</v>
      </c>
      <c r="BP14" s="158">
        <v>28.375</v>
      </c>
      <c r="BQ14" s="55">
        <v>29.900000000000002</v>
      </c>
      <c r="BR14" s="55">
        <v>28.6</v>
      </c>
      <c r="BS14" s="55">
        <v>27.799999999999997</v>
      </c>
      <c r="BT14" s="55">
        <v>28.574999999999999</v>
      </c>
      <c r="BU14" s="55">
        <v>29.675000000000001</v>
      </c>
      <c r="BV14" s="55">
        <v>28.599999999999998</v>
      </c>
      <c r="BW14" s="55">
        <v>20.674999999999997</v>
      </c>
      <c r="BX14" s="55">
        <v>19.100000000000001</v>
      </c>
      <c r="BY14" s="55">
        <v>18.074999999999999</v>
      </c>
      <c r="BZ14" s="55">
        <v>20.100000000000001</v>
      </c>
      <c r="CA14" s="55">
        <v>22.2</v>
      </c>
      <c r="CB14" s="55">
        <v>21.7</v>
      </c>
      <c r="CC14" s="55">
        <v>20.100000000000001</v>
      </c>
      <c r="CD14" s="55">
        <v>19.600000000000001</v>
      </c>
      <c r="CE14" s="159">
        <v>19.100000000000001</v>
      </c>
      <c r="CF14" s="239"/>
      <c r="CG14" s="239"/>
      <c r="CH14" s="239"/>
      <c r="CI14" s="239"/>
      <c r="CK14" s="280"/>
      <c r="CL14" s="280"/>
      <c r="CM14" s="280"/>
      <c r="CN14" s="280"/>
    </row>
    <row r="15" spans="1:92" s="74" customFormat="1" x14ac:dyDescent="0.2">
      <c r="A15" s="74">
        <v>10</v>
      </c>
      <c r="B15" s="171" t="s">
        <v>144</v>
      </c>
      <c r="C15" s="74" t="s">
        <v>5</v>
      </c>
      <c r="D15" s="162">
        <v>48.616310024357105</v>
      </c>
      <c r="E15" s="86">
        <v>60.433763561370796</v>
      </c>
      <c r="F15" s="86">
        <v>64.165652514058195</v>
      </c>
      <c r="G15" s="86">
        <v>41.05907637761603</v>
      </c>
      <c r="H15" s="86">
        <v>34.658729977118767</v>
      </c>
      <c r="I15" s="86">
        <v>34.015355979651659</v>
      </c>
      <c r="J15" s="86">
        <v>30.067016548051761</v>
      </c>
      <c r="K15" s="86">
        <v>32.987515526379561</v>
      </c>
      <c r="L15" s="86">
        <v>35.192663173472809</v>
      </c>
      <c r="M15" s="86">
        <v>28.486921550283</v>
      </c>
      <c r="N15" s="86">
        <v>26.594847653466989</v>
      </c>
      <c r="O15" s="86">
        <v>25.06564748611266</v>
      </c>
      <c r="P15" s="86">
        <v>19.418520969642898</v>
      </c>
      <c r="Q15" s="86">
        <v>21.242318239713502</v>
      </c>
      <c r="R15" s="86">
        <v>19.688841575450972</v>
      </c>
      <c r="S15" s="163">
        <v>24.967780456669171</v>
      </c>
      <c r="T15" s="97">
        <f t="shared" si="17"/>
        <v>2.2934385330860034</v>
      </c>
      <c r="U15" s="97">
        <f t="shared" si="18"/>
        <v>3.9540541456013347</v>
      </c>
      <c r="V15" s="97">
        <f t="shared" si="19"/>
        <v>3.6190441350286631</v>
      </c>
      <c r="W15" s="97">
        <f t="shared" si="20"/>
        <v>1.9548217662167222</v>
      </c>
      <c r="X15" s="97">
        <f t="shared" si="21"/>
        <v>1.8837290057676379</v>
      </c>
      <c r="Y15" s="97">
        <f t="shared" si="22"/>
        <v>2.00113872100551</v>
      </c>
      <c r="Z15" s="97">
        <f t="shared" si="23"/>
        <v>2.0954084987143187</v>
      </c>
      <c r="AA15" s="97">
        <f t="shared" si="24"/>
        <v>1.6731342831395597</v>
      </c>
      <c r="AB15" s="97">
        <f t="shared" si="25"/>
        <v>1.9083923417099293</v>
      </c>
      <c r="AC15" s="97">
        <f t="shared" si="26"/>
        <v>1.4552705772813794</v>
      </c>
      <c r="AD15" s="97">
        <f t="shared" si="27"/>
        <v>1.1808910640498642</v>
      </c>
      <c r="AE15" s="97">
        <f t="shared" si="28"/>
        <v>1.2416727342404845</v>
      </c>
      <c r="AF15" s="97">
        <f t="shared" si="29"/>
        <v>1.0839252564690425</v>
      </c>
      <c r="AG15" s="97">
        <f t="shared" si="30"/>
        <v>0.94452282079650962</v>
      </c>
      <c r="AH15" s="97">
        <f t="shared" si="31"/>
        <v>0.81405943833006589</v>
      </c>
      <c r="AI15" s="97">
        <f t="shared" si="31"/>
        <v>1.0728678436176164</v>
      </c>
      <c r="AJ15" s="185">
        <f t="shared" si="2"/>
        <v>1.6706635747201755</v>
      </c>
      <c r="AK15" s="186">
        <f t="shared" si="3"/>
        <v>2.227972850188785</v>
      </c>
      <c r="AL15" s="186">
        <f t="shared" si="4"/>
        <v>2.414511853774532</v>
      </c>
      <c r="AM15" s="186">
        <f t="shared" si="5"/>
        <v>1.5320550887170163</v>
      </c>
      <c r="AN15" s="186">
        <f t="shared" si="6"/>
        <v>1.3115886462485815</v>
      </c>
      <c r="AO15" s="186">
        <f t="shared" si="7"/>
        <v>1.3045198841668899</v>
      </c>
      <c r="AP15" s="186">
        <f t="shared" si="8"/>
        <v>1.125052069150674</v>
      </c>
      <c r="AQ15" s="186">
        <f t="shared" si="9"/>
        <v>1.2898344291839514</v>
      </c>
      <c r="AR15" s="186">
        <f t="shared" si="10"/>
        <v>1.4771317176693726</v>
      </c>
      <c r="AS15" s="186">
        <f t="shared" si="11"/>
        <v>1.1857199396579814</v>
      </c>
      <c r="AT15" s="186">
        <f t="shared" si="12"/>
        <v>1.0989606468374788</v>
      </c>
      <c r="AU15" s="186">
        <f t="shared" si="13"/>
        <v>1.0315081270005209</v>
      </c>
      <c r="AV15" s="186">
        <f t="shared" si="14"/>
        <v>0.78937077112369503</v>
      </c>
      <c r="AW15" s="186">
        <f t="shared" si="15"/>
        <v>0.88879992634784533</v>
      </c>
      <c r="AX15" s="186">
        <f t="shared" si="16"/>
        <v>0.75872221870716672</v>
      </c>
      <c r="AY15" s="210">
        <f t="shared" si="1"/>
        <v>0.89170644488104178</v>
      </c>
      <c r="AZ15" s="69">
        <f>'6 FV'!D15+'6 FV'!E15+'6 FV'!F15+'6 FV'!G15</f>
        <v>21198</v>
      </c>
      <c r="BA15" s="69">
        <f>'6 FV'!H15+'6 FV'!I15+'6 FV'!J15+'6 FV'!K15</f>
        <v>15284</v>
      </c>
      <c r="BB15" s="69">
        <f>'6 FV'!L15+'6 FV'!M15+'6 FV'!N15+'6 FV'!O15</f>
        <v>17730</v>
      </c>
      <c r="BC15" s="69">
        <f>'6 FV'!P15+'6 FV'!Q15+'6 FV'!R15+'6 FV'!S15</f>
        <v>21004</v>
      </c>
      <c r="BD15" s="69">
        <f>'6 FV'!T15+'6 FV'!U15+'6 FV'!V15+'6 FV'!W15</f>
        <v>18399</v>
      </c>
      <c r="BE15" s="69">
        <f>'6 FV'!X15+'6 FV'!Y15+'6 FV'!Z15+'6 FV'!AA15</f>
        <v>16998</v>
      </c>
      <c r="BF15" s="69">
        <f>'6 FV'!AB15+'6 FV'!AC15+'6 FV'!AD15+'6 FV'!AE15</f>
        <v>14349</v>
      </c>
      <c r="BG15" s="69">
        <f>'6 FV'!AF15+'6 FV'!AG15+'6 FV'!AH15+'6 FV'!AI15</f>
        <v>19716</v>
      </c>
      <c r="BH15" s="69">
        <f>'6 FV'!AJ15+'6 FV'!AK15+'6 FV'!AL15+'6 FV'!AM15</f>
        <v>18441</v>
      </c>
      <c r="BI15" s="69">
        <f>'6 FV'!AN15+'6 FV'!AO15+'6 FV'!AP15+'6 FV'!AQ15</f>
        <v>19575</v>
      </c>
      <c r="BJ15" s="69">
        <f>'6 FV'!AR15+'6 FV'!AS15+'6 FV'!AT15+'6 FV'!AU15</f>
        <v>22521</v>
      </c>
      <c r="BK15" s="69">
        <f>'6 FV'!AV15+'6 FV'!AW15+'6 FV'!AX15+'6 FV'!AY15</f>
        <v>20187</v>
      </c>
      <c r="BL15" s="69">
        <f>'6 FV'!AZ15+'6 FV'!BA15+'6 FV'!BB15+'6 FV'!BC15</f>
        <v>17915</v>
      </c>
      <c r="BM15" s="69">
        <f>'6 FV'!BD15+'6 FV'!BE15+'6 FV'!BF15+'6 FV'!BG15</f>
        <v>22490</v>
      </c>
      <c r="BN15" s="69">
        <f>'6 FV'!BH15+'6 FV'!BI15+'6 FV'!BJ15+'6 FV'!BK15</f>
        <v>24186</v>
      </c>
      <c r="BO15" s="165">
        <f>'6 FV'!BL15+'6 FV'!BM15+'6 FV'!BN15+'6 FV'!BO15</f>
        <v>23272</v>
      </c>
      <c r="BP15" s="158">
        <v>29.099999999999998</v>
      </c>
      <c r="BQ15" s="55">
        <v>27.125</v>
      </c>
      <c r="BR15" s="55">
        <v>26.574999999999999</v>
      </c>
      <c r="BS15" s="55">
        <v>26.799999999999997</v>
      </c>
      <c r="BT15" s="55">
        <v>26.425000000000001</v>
      </c>
      <c r="BU15" s="55">
        <v>26.075000000000003</v>
      </c>
      <c r="BV15" s="55">
        <v>26.725000000000001</v>
      </c>
      <c r="BW15" s="55">
        <v>25.575000000000003</v>
      </c>
      <c r="BX15" s="55">
        <v>23.825000000000003</v>
      </c>
      <c r="BY15" s="55">
        <v>24.024999999999999</v>
      </c>
      <c r="BZ15" s="55">
        <v>24.2</v>
      </c>
      <c r="CA15" s="55">
        <v>24.3</v>
      </c>
      <c r="CB15" s="55">
        <v>24.6</v>
      </c>
      <c r="CC15" s="55">
        <v>23.9</v>
      </c>
      <c r="CD15" s="55">
        <v>25.949999999999996</v>
      </c>
      <c r="CE15" s="159">
        <v>28</v>
      </c>
      <c r="CF15" s="239"/>
      <c r="CG15" s="239"/>
      <c r="CH15" s="239"/>
      <c r="CI15" s="239"/>
      <c r="CK15" s="280"/>
      <c r="CL15" s="280"/>
      <c r="CM15" s="280"/>
      <c r="CN15" s="280"/>
    </row>
    <row r="16" spans="1:92" s="74" customFormat="1" x14ac:dyDescent="0.2">
      <c r="A16" s="74">
        <v>11</v>
      </c>
      <c r="B16" s="171" t="s">
        <v>145</v>
      </c>
      <c r="C16" s="74" t="s">
        <v>6</v>
      </c>
      <c r="D16" s="162">
        <v>195.78937134076219</v>
      </c>
      <c r="E16" s="86">
        <v>151.43456658605081</v>
      </c>
      <c r="F16" s="86">
        <v>162.99306351136869</v>
      </c>
      <c r="G16" s="86">
        <v>138.8611427874844</v>
      </c>
      <c r="H16" s="86">
        <v>136.1977132413536</v>
      </c>
      <c r="I16" s="86">
        <v>130.69367687280558</v>
      </c>
      <c r="J16" s="86">
        <v>139.4886209963523</v>
      </c>
      <c r="K16" s="86">
        <v>143.3141714848669</v>
      </c>
      <c r="L16" s="86">
        <v>146.95901497160679</v>
      </c>
      <c r="M16" s="86">
        <v>141.71389156877291</v>
      </c>
      <c r="N16" s="86">
        <v>132.7335433421263</v>
      </c>
      <c r="O16" s="86">
        <v>119.7752601145862</v>
      </c>
      <c r="P16" s="86">
        <v>102.7510501908266</v>
      </c>
      <c r="Q16" s="86">
        <v>116.7688431289658</v>
      </c>
      <c r="R16" s="86">
        <v>107.21971545667211</v>
      </c>
      <c r="S16" s="163">
        <v>109.920074592951</v>
      </c>
      <c r="T16" s="97">
        <f t="shared" si="17"/>
        <v>1.6982926924410786</v>
      </c>
      <c r="U16" s="97">
        <f t="shared" si="18"/>
        <v>2.4462017669700971</v>
      </c>
      <c r="V16" s="97">
        <f t="shared" si="19"/>
        <v>1.7262922696029221</v>
      </c>
      <c r="W16" s="97">
        <f t="shared" si="20"/>
        <v>1.2844430930301025</v>
      </c>
      <c r="X16" s="97">
        <f t="shared" si="21"/>
        <v>1.3878890204248684</v>
      </c>
      <c r="Y16" s="97">
        <f t="shared" si="22"/>
        <v>1.6828739891683802</v>
      </c>
      <c r="Z16" s="97">
        <f t="shared" si="23"/>
        <v>1.7873303306683788</v>
      </c>
      <c r="AA16" s="97">
        <f t="shared" si="24"/>
        <v>1.6968289306756679</v>
      </c>
      <c r="AB16" s="97">
        <f t="shared" si="25"/>
        <v>1.7001077610347726</v>
      </c>
      <c r="AC16" s="97">
        <f t="shared" si="26"/>
        <v>1.4654852749069078</v>
      </c>
      <c r="AD16" s="97">
        <f t="shared" si="27"/>
        <v>1.3217576162805591</v>
      </c>
      <c r="AE16" s="97">
        <f t="shared" si="28"/>
        <v>1.2438625872554203</v>
      </c>
      <c r="AF16" s="97">
        <f t="shared" si="29"/>
        <v>1.1345307914673843</v>
      </c>
      <c r="AG16" s="97">
        <f t="shared" si="30"/>
        <v>0.96290699966986737</v>
      </c>
      <c r="AH16" s="97">
        <f t="shared" si="31"/>
        <v>0.83707853551208622</v>
      </c>
      <c r="AI16" s="97">
        <f t="shared" si="31"/>
        <v>0.92866921751688447</v>
      </c>
      <c r="AJ16" s="185">
        <f t="shared" si="2"/>
        <v>2.12065390025196</v>
      </c>
      <c r="AK16" s="186">
        <f t="shared" si="3"/>
        <v>1.8970819490892681</v>
      </c>
      <c r="AL16" s="186">
        <f t="shared" si="4"/>
        <v>2.0823131716559398</v>
      </c>
      <c r="AM16" s="186">
        <f t="shared" si="5"/>
        <v>1.7244475974850593</v>
      </c>
      <c r="AN16" s="186">
        <f t="shared" si="6"/>
        <v>1.7283973761593094</v>
      </c>
      <c r="AO16" s="186">
        <f t="shared" si="7"/>
        <v>1.7017405842813222</v>
      </c>
      <c r="AP16" s="186">
        <f t="shared" si="8"/>
        <v>1.9023337333290462</v>
      </c>
      <c r="AQ16" s="186">
        <f t="shared" si="9"/>
        <v>1.9849608238901233</v>
      </c>
      <c r="AR16" s="186">
        <f t="shared" si="10"/>
        <v>2.0756923018588527</v>
      </c>
      <c r="AS16" s="186">
        <f t="shared" si="11"/>
        <v>1.9600814878115196</v>
      </c>
      <c r="AT16" s="186">
        <f t="shared" si="12"/>
        <v>1.7768881304166841</v>
      </c>
      <c r="AU16" s="186">
        <f t="shared" si="13"/>
        <v>1.5677390067354215</v>
      </c>
      <c r="AV16" s="186">
        <f t="shared" si="14"/>
        <v>1.344909033911343</v>
      </c>
      <c r="AW16" s="186">
        <f t="shared" si="15"/>
        <v>1.4541574486795243</v>
      </c>
      <c r="AX16" s="186">
        <f t="shared" si="16"/>
        <v>1.2715056680305021</v>
      </c>
      <c r="AY16" s="210">
        <f t="shared" si="1"/>
        <v>1.2441434588902207</v>
      </c>
      <c r="AZ16" s="69">
        <f>'6 FV'!D16+'6 FV'!E16+'6 FV'!F16+'6 FV'!G16</f>
        <v>115286</v>
      </c>
      <c r="BA16" s="69">
        <f>'6 FV'!H16+'6 FV'!I16+'6 FV'!J16+'6 FV'!K16</f>
        <v>61906</v>
      </c>
      <c r="BB16" s="69">
        <f>'6 FV'!L16+'6 FV'!M16+'6 FV'!N16+'6 FV'!O16</f>
        <v>94418</v>
      </c>
      <c r="BC16" s="69">
        <f>'6 FV'!P16+'6 FV'!Q16+'6 FV'!R16+'6 FV'!S16</f>
        <v>108110</v>
      </c>
      <c r="BD16" s="69">
        <f>'6 FV'!T16+'6 FV'!U16+'6 FV'!V16+'6 FV'!W16</f>
        <v>98133</v>
      </c>
      <c r="BE16" s="69">
        <f>'6 FV'!X16+'6 FV'!Y16+'6 FV'!Z16+'6 FV'!AA16</f>
        <v>77661</v>
      </c>
      <c r="BF16" s="69">
        <f>'6 FV'!AB16+'6 FV'!AC16+'6 FV'!AD16+'6 FV'!AE16</f>
        <v>78043</v>
      </c>
      <c r="BG16" s="69">
        <f>'6 FV'!AF16+'6 FV'!AG16+'6 FV'!AH16+'6 FV'!AI16</f>
        <v>84460</v>
      </c>
      <c r="BH16" s="69">
        <f>'6 FV'!AJ16+'6 FV'!AK16+'6 FV'!AL16+'6 FV'!AM16</f>
        <v>86441</v>
      </c>
      <c r="BI16" s="69">
        <f>'6 FV'!AN16+'6 FV'!AO16+'6 FV'!AP16+'6 FV'!AQ16</f>
        <v>96701</v>
      </c>
      <c r="BJ16" s="69">
        <f>'6 FV'!AR16+'6 FV'!AS16+'6 FV'!AT16+'6 FV'!AU16</f>
        <v>100422</v>
      </c>
      <c r="BK16" s="69">
        <f>'6 FV'!AV16+'6 FV'!AW16+'6 FV'!AX16+'6 FV'!AY16</f>
        <v>96293</v>
      </c>
      <c r="BL16" s="69">
        <f>'6 FV'!AZ16+'6 FV'!BA16+'6 FV'!BB16+'6 FV'!BC16</f>
        <v>90567</v>
      </c>
      <c r="BM16" s="69">
        <f>'6 FV'!BD16+'6 FV'!BE16+'6 FV'!BF16+'6 FV'!BG16</f>
        <v>121267</v>
      </c>
      <c r="BN16" s="69">
        <f>'6 FV'!BH16+'6 FV'!BI16+'6 FV'!BJ16+'6 FV'!BK16</f>
        <v>128088</v>
      </c>
      <c r="BO16" s="165">
        <f>'6 FV'!BL16+'6 FV'!BM16+'6 FV'!BN16+'6 FV'!BO16</f>
        <v>118363</v>
      </c>
      <c r="BP16" s="158">
        <v>92.324999999999989</v>
      </c>
      <c r="BQ16" s="55">
        <v>79.825000000000003</v>
      </c>
      <c r="BR16" s="55">
        <v>78.275000000000006</v>
      </c>
      <c r="BS16" s="55">
        <v>80.525000000000006</v>
      </c>
      <c r="BT16" s="55">
        <v>78.800000000000011</v>
      </c>
      <c r="BU16" s="55">
        <v>76.800000000000011</v>
      </c>
      <c r="BV16" s="55">
        <v>73.324999999999989</v>
      </c>
      <c r="BW16" s="55">
        <v>72.2</v>
      </c>
      <c r="BX16" s="55">
        <v>70.8</v>
      </c>
      <c r="BY16" s="55">
        <v>72.300000000000011</v>
      </c>
      <c r="BZ16" s="55">
        <v>74.7</v>
      </c>
      <c r="CA16" s="55">
        <v>76.400000000000006</v>
      </c>
      <c r="CB16" s="55">
        <v>76.400000000000006</v>
      </c>
      <c r="CC16" s="55">
        <v>80.3</v>
      </c>
      <c r="CD16" s="55">
        <v>84.325000000000003</v>
      </c>
      <c r="CE16" s="159">
        <v>88.35</v>
      </c>
      <c r="CF16" s="239"/>
      <c r="CG16" s="239"/>
      <c r="CH16" s="239"/>
      <c r="CI16" s="239"/>
      <c r="CK16" s="280"/>
      <c r="CL16" s="280"/>
      <c r="CM16" s="280"/>
      <c r="CN16" s="280"/>
    </row>
    <row r="17" spans="1:92" s="74" customFormat="1" x14ac:dyDescent="0.2">
      <c r="A17" s="74">
        <v>12</v>
      </c>
      <c r="B17" s="171" t="s">
        <v>146</v>
      </c>
      <c r="C17" s="74" t="s">
        <v>7</v>
      </c>
      <c r="D17" s="162">
        <v>261.0993550785139</v>
      </c>
      <c r="E17" s="86">
        <v>206.98806180007642</v>
      </c>
      <c r="F17" s="86">
        <v>239.97765798962209</v>
      </c>
      <c r="G17" s="86">
        <v>219.12835958501461</v>
      </c>
      <c r="H17" s="86">
        <v>215.93886456894461</v>
      </c>
      <c r="I17" s="86">
        <v>223.34751090174768</v>
      </c>
      <c r="J17" s="86">
        <v>181.0319738443626</v>
      </c>
      <c r="K17" s="86">
        <v>184.91901803194219</v>
      </c>
      <c r="L17" s="86">
        <v>154.46256482802897</v>
      </c>
      <c r="M17" s="86">
        <v>182.90995483683068</v>
      </c>
      <c r="N17" s="86">
        <v>187.60275202651141</v>
      </c>
      <c r="O17" s="86">
        <v>174.03341688044702</v>
      </c>
      <c r="P17" s="86">
        <v>137.7702614537651</v>
      </c>
      <c r="Q17" s="86">
        <v>148.23000848462058</v>
      </c>
      <c r="R17" s="86">
        <v>125.97581826830319</v>
      </c>
      <c r="S17" s="163">
        <v>128.5863282725293</v>
      </c>
      <c r="T17" s="97">
        <f t="shared" si="17"/>
        <v>3.9692214329139706</v>
      </c>
      <c r="U17" s="97">
        <f t="shared" si="18"/>
        <v>5.5641952096794736</v>
      </c>
      <c r="V17" s="97">
        <f t="shared" si="19"/>
        <v>3.6831809989965789</v>
      </c>
      <c r="W17" s="97">
        <f t="shared" si="20"/>
        <v>2.9299543995108186</v>
      </c>
      <c r="X17" s="97">
        <f t="shared" si="21"/>
        <v>3.707868823945613</v>
      </c>
      <c r="Y17" s="97">
        <f t="shared" si="22"/>
        <v>3.7059054705938088</v>
      </c>
      <c r="Z17" s="97">
        <f t="shared" si="23"/>
        <v>2.800791723565236</v>
      </c>
      <c r="AA17" s="97">
        <f t="shared" si="24"/>
        <v>2.0660188596384805</v>
      </c>
      <c r="AB17" s="97">
        <f t="shared" si="25"/>
        <v>1.6079968022572477</v>
      </c>
      <c r="AC17" s="97">
        <f t="shared" si="26"/>
        <v>1.7741195825064324</v>
      </c>
      <c r="AD17" s="97">
        <f t="shared" si="27"/>
        <v>1.7576004049777156</v>
      </c>
      <c r="AE17" s="97">
        <f t="shared" si="28"/>
        <v>1.7392732121450616</v>
      </c>
      <c r="AF17" s="97">
        <f t="shared" si="29"/>
        <v>1.4515425858814397</v>
      </c>
      <c r="AG17" s="97">
        <f t="shared" si="30"/>
        <v>1.2383252450637463</v>
      </c>
      <c r="AH17" s="97">
        <f t="shared" si="31"/>
        <v>1.0910586882983422</v>
      </c>
      <c r="AI17" s="97">
        <f t="shared" si="31"/>
        <v>0.99805434985702313</v>
      </c>
      <c r="AJ17" s="185">
        <f t="shared" si="2"/>
        <v>3.4743759824153546</v>
      </c>
      <c r="AK17" s="186">
        <f t="shared" si="3"/>
        <v>3.4598923827843948</v>
      </c>
      <c r="AL17" s="186">
        <f t="shared" si="4"/>
        <v>4.0400279122831995</v>
      </c>
      <c r="AM17" s="186">
        <f t="shared" si="5"/>
        <v>3.4238806185158532</v>
      </c>
      <c r="AN17" s="186">
        <f t="shared" si="6"/>
        <v>3.5870243283877845</v>
      </c>
      <c r="AO17" s="186">
        <f t="shared" si="7"/>
        <v>3.6901695316273888</v>
      </c>
      <c r="AP17" s="186">
        <f t="shared" si="8"/>
        <v>2.9234069252218426</v>
      </c>
      <c r="AQ17" s="186">
        <f t="shared" si="9"/>
        <v>2.9693941072973455</v>
      </c>
      <c r="AR17" s="186">
        <f t="shared" si="10"/>
        <v>2.4022171823954732</v>
      </c>
      <c r="AS17" s="186">
        <f t="shared" si="11"/>
        <v>2.6064831469445049</v>
      </c>
      <c r="AT17" s="186">
        <f t="shared" si="12"/>
        <v>2.4619783730513309</v>
      </c>
      <c r="AU17" s="186">
        <f t="shared" si="13"/>
        <v>2.3710274779352454</v>
      </c>
      <c r="AV17" s="186">
        <f t="shared" si="14"/>
        <v>1.965338965103639</v>
      </c>
      <c r="AW17" s="186">
        <f t="shared" si="15"/>
        <v>2.0702515151483318</v>
      </c>
      <c r="AX17" s="186">
        <f t="shared" si="16"/>
        <v>1.7180472999427643</v>
      </c>
      <c r="AY17" s="210">
        <f t="shared" si="1"/>
        <v>1.713342148867812</v>
      </c>
      <c r="AZ17" s="69">
        <f>'6 FV'!D17+'6 FV'!E17+'6 FV'!F17+'6 FV'!G17</f>
        <v>65781</v>
      </c>
      <c r="BA17" s="69">
        <f>'6 FV'!H17+'6 FV'!I17+'6 FV'!J17+'6 FV'!K17</f>
        <v>37200</v>
      </c>
      <c r="BB17" s="69">
        <f>'6 FV'!L17+'6 FV'!M17+'6 FV'!N17+'6 FV'!O17</f>
        <v>65155</v>
      </c>
      <c r="BC17" s="69">
        <f>'6 FV'!P17+'6 FV'!Q17+'6 FV'!R17+'6 FV'!S17</f>
        <v>74789</v>
      </c>
      <c r="BD17" s="69">
        <f>'6 FV'!T17+'6 FV'!U17+'6 FV'!V17+'6 FV'!W17</f>
        <v>58238</v>
      </c>
      <c r="BE17" s="69">
        <f>'6 FV'!X17+'6 FV'!Y17+'6 FV'!Z17+'6 FV'!AA17</f>
        <v>60268</v>
      </c>
      <c r="BF17" s="69">
        <f>'6 FV'!AB17+'6 FV'!AC17+'6 FV'!AD17+'6 FV'!AE17</f>
        <v>64636</v>
      </c>
      <c r="BG17" s="69">
        <f>'6 FV'!AF17+'6 FV'!AG17+'6 FV'!AH17+'6 FV'!AI17</f>
        <v>89505</v>
      </c>
      <c r="BH17" s="69">
        <f>'6 FV'!AJ17+'6 FV'!AK17+'6 FV'!AL17+'6 FV'!AM17</f>
        <v>96059</v>
      </c>
      <c r="BI17" s="69">
        <f>'6 FV'!AN17+'6 FV'!AO17+'6 FV'!AP17+'6 FV'!AQ17</f>
        <v>103099</v>
      </c>
      <c r="BJ17" s="69">
        <f>'6 FV'!AR17+'6 FV'!AS17+'6 FV'!AT17+'6 FV'!AU17</f>
        <v>106738</v>
      </c>
      <c r="BK17" s="69">
        <f>'6 FV'!AV17+'6 FV'!AW17+'6 FV'!AX17+'6 FV'!AY17</f>
        <v>100061</v>
      </c>
      <c r="BL17" s="69">
        <f>'6 FV'!AZ17+'6 FV'!BA17+'6 FV'!BB17+'6 FV'!BC17</f>
        <v>94913</v>
      </c>
      <c r="BM17" s="69">
        <f>'6 FV'!BD17+'6 FV'!BE17+'6 FV'!BF17+'6 FV'!BG17</f>
        <v>119702</v>
      </c>
      <c r="BN17" s="69">
        <f>'6 FV'!BH17+'6 FV'!BI17+'6 FV'!BJ17+'6 FV'!BK17</f>
        <v>115462</v>
      </c>
      <c r="BO17" s="165">
        <f>'6 FV'!BL17+'6 FV'!BM17+'6 FV'!BN17+'6 FV'!BO17</f>
        <v>128837</v>
      </c>
      <c r="BP17" s="158">
        <v>75.150000000000006</v>
      </c>
      <c r="BQ17" s="55">
        <v>59.825000000000003</v>
      </c>
      <c r="BR17" s="55">
        <v>59.400000000000006</v>
      </c>
      <c r="BS17" s="55">
        <v>64</v>
      </c>
      <c r="BT17" s="55">
        <v>60.199999999999996</v>
      </c>
      <c r="BU17" s="55">
        <v>60.524999999999991</v>
      </c>
      <c r="BV17" s="55">
        <v>61.924999999999997</v>
      </c>
      <c r="BW17" s="55">
        <v>62.274999999999999</v>
      </c>
      <c r="BX17" s="55">
        <v>64.300000000000011</v>
      </c>
      <c r="BY17" s="55">
        <v>70.175000000000011</v>
      </c>
      <c r="BZ17" s="55">
        <v>76.2</v>
      </c>
      <c r="CA17" s="55">
        <v>73.400000000000006</v>
      </c>
      <c r="CB17" s="55">
        <v>70.099999999999994</v>
      </c>
      <c r="CC17" s="55">
        <v>71.599999999999994</v>
      </c>
      <c r="CD17" s="55">
        <v>73.325000000000003</v>
      </c>
      <c r="CE17" s="159">
        <v>75.05</v>
      </c>
      <c r="CF17" s="239"/>
      <c r="CG17" s="239"/>
      <c r="CH17" s="239"/>
      <c r="CI17" s="239"/>
      <c r="CK17" s="280"/>
      <c r="CL17" s="280"/>
      <c r="CM17" s="280"/>
      <c r="CN17" s="280"/>
    </row>
    <row r="18" spans="1:92" s="74" customFormat="1" x14ac:dyDescent="0.2">
      <c r="A18" s="74">
        <v>13</v>
      </c>
      <c r="B18" s="171" t="s">
        <v>147</v>
      </c>
      <c r="C18" s="74" t="s">
        <v>8</v>
      </c>
      <c r="D18" s="162">
        <v>32.780941750528129</v>
      </c>
      <c r="E18" s="86">
        <v>26.430828696759249</v>
      </c>
      <c r="F18" s="86">
        <v>27.897208382477999</v>
      </c>
      <c r="G18" s="86">
        <v>25.152161692013252</v>
      </c>
      <c r="H18" s="86">
        <v>18.825355721358711</v>
      </c>
      <c r="I18" s="86">
        <v>18.518880958231129</v>
      </c>
      <c r="J18" s="86">
        <v>17.281220500883339</v>
      </c>
      <c r="K18" s="86">
        <v>17.366827815398821</v>
      </c>
      <c r="L18" s="86">
        <v>19.622868785523</v>
      </c>
      <c r="M18" s="86">
        <v>16.945324971419687</v>
      </c>
      <c r="N18" s="86">
        <v>16.10253363143195</v>
      </c>
      <c r="O18" s="86">
        <v>16.603927950312169</v>
      </c>
      <c r="P18" s="86">
        <v>20.455663149628229</v>
      </c>
      <c r="Q18" s="86">
        <v>13.640075323523771</v>
      </c>
      <c r="R18" s="86">
        <v>11.440497234642809</v>
      </c>
      <c r="S18" s="163">
        <v>11.233376636334441</v>
      </c>
      <c r="T18" s="97">
        <f t="shared" si="17"/>
        <v>1.6307303626767551</v>
      </c>
      <c r="U18" s="97">
        <f t="shared" si="18"/>
        <v>1.2086532237405914</v>
      </c>
      <c r="V18" s="97">
        <f t="shared" si="19"/>
        <v>1.5307110223581892</v>
      </c>
      <c r="W18" s="97">
        <f t="shared" si="20"/>
        <v>1.3658518431720472</v>
      </c>
      <c r="X18" s="97">
        <f t="shared" si="21"/>
        <v>1.1592681643795006</v>
      </c>
      <c r="Y18" s="97">
        <f t="shared" si="22"/>
        <v>0.72720022611447144</v>
      </c>
      <c r="Z18" s="97">
        <f t="shared" si="23"/>
        <v>0.67510041803591458</v>
      </c>
      <c r="AA18" s="97">
        <f t="shared" si="24"/>
        <v>0.6732633384531429</v>
      </c>
      <c r="AB18" s="97">
        <f t="shared" si="25"/>
        <v>0.78460091105649732</v>
      </c>
      <c r="AC18" s="97">
        <f t="shared" si="26"/>
        <v>0.61389432204541849</v>
      </c>
      <c r="AD18" s="97">
        <f t="shared" si="27"/>
        <v>0.67493225045820904</v>
      </c>
      <c r="AE18" s="97">
        <f t="shared" si="28"/>
        <v>0.66778989504151254</v>
      </c>
      <c r="AF18" s="97">
        <f t="shared" si="29"/>
        <v>0.94474705106356127</v>
      </c>
      <c r="AG18" s="97">
        <f t="shared" si="30"/>
        <v>0.46349095530000245</v>
      </c>
      <c r="AH18" s="97">
        <f t="shared" si="31"/>
        <v>0.37605999719422817</v>
      </c>
      <c r="AI18" s="97">
        <f t="shared" si="31"/>
        <v>0.35451057646146494</v>
      </c>
      <c r="AJ18" s="185">
        <f t="shared" si="2"/>
        <v>2.1817598502847342</v>
      </c>
      <c r="AK18" s="186">
        <f t="shared" si="3"/>
        <v>1.7135059122696434</v>
      </c>
      <c r="AL18" s="186">
        <f t="shared" si="4"/>
        <v>1.9075014278617435</v>
      </c>
      <c r="AM18" s="186">
        <f t="shared" si="5"/>
        <v>1.7466778952786981</v>
      </c>
      <c r="AN18" s="186">
        <f t="shared" si="6"/>
        <v>1.3005427095930027</v>
      </c>
      <c r="AO18" s="186">
        <f t="shared" si="7"/>
        <v>1.2619339664893445</v>
      </c>
      <c r="AP18" s="186">
        <f t="shared" si="8"/>
        <v>1.167650033843469</v>
      </c>
      <c r="AQ18" s="186">
        <f t="shared" si="9"/>
        <v>1.1350867853201845</v>
      </c>
      <c r="AR18" s="186">
        <f t="shared" si="10"/>
        <v>1.3326226679472324</v>
      </c>
      <c r="AS18" s="186">
        <f t="shared" si="11"/>
        <v>1.1075375798313523</v>
      </c>
      <c r="AT18" s="186">
        <f t="shared" si="12"/>
        <v>1.1260513028973391</v>
      </c>
      <c r="AU18" s="186">
        <f t="shared" si="13"/>
        <v>1.1372553390624773</v>
      </c>
      <c r="AV18" s="186">
        <f t="shared" si="14"/>
        <v>1.3457673124755414</v>
      </c>
      <c r="AW18" s="186">
        <f t="shared" si="15"/>
        <v>0.88000485958217878</v>
      </c>
      <c r="AX18" s="186">
        <f t="shared" si="16"/>
        <v>0.74409738111497947</v>
      </c>
      <c r="AY18" s="210">
        <f t="shared" si="1"/>
        <v>0.73661486139897969</v>
      </c>
      <c r="AZ18" s="69">
        <f>'6 FV'!D18+'6 FV'!E18+'6 FV'!F18+'6 FV'!G18</f>
        <v>20102</v>
      </c>
      <c r="BA18" s="69">
        <f>'6 FV'!H18+'6 FV'!I18+'6 FV'!J18+'6 FV'!K18</f>
        <v>21868</v>
      </c>
      <c r="BB18" s="69">
        <f>'6 FV'!L18+'6 FV'!M18+'6 FV'!N18+'6 FV'!O18</f>
        <v>18225</v>
      </c>
      <c r="BC18" s="69">
        <f>'6 FV'!P18+'6 FV'!Q18+'6 FV'!R18+'6 FV'!S18</f>
        <v>18415</v>
      </c>
      <c r="BD18" s="69">
        <f>'6 FV'!T18+'6 FV'!U18+'6 FV'!V18+'6 FV'!W18</f>
        <v>16239</v>
      </c>
      <c r="BE18" s="69">
        <f>'6 FV'!X18+'6 FV'!Y18+'6 FV'!Z18+'6 FV'!AA18</f>
        <v>25466</v>
      </c>
      <c r="BF18" s="69">
        <f>'6 FV'!AB18+'6 FV'!AC18+'6 FV'!AD18+'6 FV'!AE18</f>
        <v>25598</v>
      </c>
      <c r="BG18" s="69">
        <f>'6 FV'!AF18+'6 FV'!AG18+'6 FV'!AH18+'6 FV'!AI18</f>
        <v>25795</v>
      </c>
      <c r="BH18" s="69">
        <f>'6 FV'!AJ18+'6 FV'!AK18+'6 FV'!AL18+'6 FV'!AM18</f>
        <v>25010</v>
      </c>
      <c r="BI18" s="69">
        <f>'6 FV'!AN18+'6 FV'!AO18+'6 FV'!AP18+'6 FV'!AQ18</f>
        <v>27603</v>
      </c>
      <c r="BJ18" s="69">
        <f>'6 FV'!AR18+'6 FV'!AS18+'6 FV'!AT18+'6 FV'!AU18</f>
        <v>23858</v>
      </c>
      <c r="BK18" s="69">
        <f>'6 FV'!AV18+'6 FV'!AW18+'6 FV'!AX18+'6 FV'!AY18</f>
        <v>24864</v>
      </c>
      <c r="BL18" s="69">
        <f>'6 FV'!AZ18+'6 FV'!BA18+'6 FV'!BB18+'6 FV'!BC18</f>
        <v>21652</v>
      </c>
      <c r="BM18" s="69">
        <f>'6 FV'!BD18+'6 FV'!BE18+'6 FV'!BF18+'6 FV'!BG18</f>
        <v>29429</v>
      </c>
      <c r="BN18" s="69">
        <f>'6 FV'!BH18+'6 FV'!BI18+'6 FV'!BJ18+'6 FV'!BK18</f>
        <v>30422</v>
      </c>
      <c r="BO18" s="165">
        <f>'6 FV'!BL18+'6 FV'!BM18+'6 FV'!BN18+'6 FV'!BO18</f>
        <v>31687</v>
      </c>
      <c r="BP18" s="158">
        <v>15.025</v>
      </c>
      <c r="BQ18" s="55">
        <v>15.425000000000001</v>
      </c>
      <c r="BR18" s="55">
        <v>14.625</v>
      </c>
      <c r="BS18" s="55">
        <v>14.399999999999999</v>
      </c>
      <c r="BT18" s="55">
        <v>14.474999999999998</v>
      </c>
      <c r="BU18" s="55">
        <v>14.675000000000001</v>
      </c>
      <c r="BV18" s="55">
        <v>14.8</v>
      </c>
      <c r="BW18" s="55">
        <v>15.3</v>
      </c>
      <c r="BX18" s="55">
        <v>14.725</v>
      </c>
      <c r="BY18" s="55">
        <v>15.299999999999999</v>
      </c>
      <c r="BZ18" s="55">
        <v>14.3</v>
      </c>
      <c r="CA18" s="55">
        <v>14.6</v>
      </c>
      <c r="CB18" s="55">
        <v>15.2</v>
      </c>
      <c r="CC18" s="55">
        <v>15.5</v>
      </c>
      <c r="CD18" s="55">
        <v>15.375</v>
      </c>
      <c r="CE18" s="159">
        <v>15.25</v>
      </c>
      <c r="CF18" s="239"/>
      <c r="CG18" s="239"/>
      <c r="CH18" s="239"/>
      <c r="CI18" s="239"/>
      <c r="CK18" s="280"/>
      <c r="CL18" s="280"/>
      <c r="CM18" s="280"/>
      <c r="CN18" s="280"/>
    </row>
    <row r="19" spans="1:92" s="74" customFormat="1" x14ac:dyDescent="0.2">
      <c r="A19" s="74">
        <v>14</v>
      </c>
      <c r="B19" s="171" t="s">
        <v>148</v>
      </c>
      <c r="C19" s="74" t="s">
        <v>40</v>
      </c>
      <c r="D19" s="162">
        <v>151.58591412569149</v>
      </c>
      <c r="E19" s="86">
        <v>136.5274714122323</v>
      </c>
      <c r="F19" s="86">
        <v>149.3991776310402</v>
      </c>
      <c r="G19" s="86">
        <v>145.65360164892491</v>
      </c>
      <c r="H19" s="86">
        <v>144.36920335813699</v>
      </c>
      <c r="I19" s="86">
        <v>144.65962722245149</v>
      </c>
      <c r="J19" s="86">
        <v>132.86839720416779</v>
      </c>
      <c r="K19" s="86">
        <v>123.67108644700809</v>
      </c>
      <c r="L19" s="86">
        <v>122.3703301428739</v>
      </c>
      <c r="M19" s="86">
        <v>116.9520496311975</v>
      </c>
      <c r="N19" s="86">
        <v>110.95781355564819</v>
      </c>
      <c r="O19" s="86">
        <v>110.71115515541931</v>
      </c>
      <c r="P19" s="86">
        <v>108.63429999854409</v>
      </c>
      <c r="Q19" s="86">
        <v>115.15007638897531</v>
      </c>
      <c r="R19" s="86">
        <v>103.52234223971871</v>
      </c>
      <c r="S19" s="163">
        <v>103.3513983067637</v>
      </c>
      <c r="T19" s="97">
        <f t="shared" si="17"/>
        <v>3.055058932760117</v>
      </c>
      <c r="U19" s="97">
        <f t="shared" si="18"/>
        <v>3.1275621701196319</v>
      </c>
      <c r="V19" s="97">
        <f t="shared" si="19"/>
        <v>3.340469940770955</v>
      </c>
      <c r="W19" s="97">
        <f t="shared" si="20"/>
        <v>3.1852866282267565</v>
      </c>
      <c r="X19" s="97">
        <f t="shared" si="21"/>
        <v>3.5035966451035527</v>
      </c>
      <c r="Y19" s="97">
        <f t="shared" si="22"/>
        <v>3.8990762303563651</v>
      </c>
      <c r="Z19" s="97">
        <f t="shared" si="23"/>
        <v>3.4248845780169557</v>
      </c>
      <c r="AA19" s="97">
        <f t="shared" si="24"/>
        <v>3.3044163535245041</v>
      </c>
      <c r="AB19" s="97">
        <f t="shared" si="25"/>
        <v>3.0437352040312877</v>
      </c>
      <c r="AC19" s="97">
        <f t="shared" si="26"/>
        <v>3.1777857683122979</v>
      </c>
      <c r="AD19" s="97">
        <f t="shared" si="27"/>
        <v>3.0034055206704253</v>
      </c>
      <c r="AE19" s="97">
        <f t="shared" si="28"/>
        <v>2.9572656771487913</v>
      </c>
      <c r="AF19" s="97">
        <f t="shared" si="29"/>
        <v>2.8898249627193047</v>
      </c>
      <c r="AG19" s="97">
        <f t="shared" si="30"/>
        <v>2.8012960732977015</v>
      </c>
      <c r="AH19" s="97">
        <f t="shared" si="31"/>
        <v>2.7003245491227461</v>
      </c>
      <c r="AI19" s="97">
        <f t="shared" si="31"/>
        <v>2.920686099213353</v>
      </c>
      <c r="AJ19" s="185">
        <f t="shared" si="2"/>
        <v>2.8400171264766554</v>
      </c>
      <c r="AK19" s="186">
        <f t="shared" si="3"/>
        <v>2.7115684491009393</v>
      </c>
      <c r="AL19" s="186">
        <f t="shared" si="4"/>
        <v>3.0756392718690724</v>
      </c>
      <c r="AM19" s="186">
        <f t="shared" si="5"/>
        <v>2.9350851717667488</v>
      </c>
      <c r="AN19" s="186">
        <f t="shared" si="6"/>
        <v>2.9106694225430845</v>
      </c>
      <c r="AO19" s="186">
        <f t="shared" si="7"/>
        <v>3.1109597252140109</v>
      </c>
      <c r="AP19" s="186">
        <f t="shared" si="8"/>
        <v>2.8868744639688821</v>
      </c>
      <c r="AQ19" s="186">
        <f t="shared" si="9"/>
        <v>2.7300460584328499</v>
      </c>
      <c r="AR19" s="186">
        <f t="shared" si="10"/>
        <v>2.749895059390425</v>
      </c>
      <c r="AS19" s="186">
        <f t="shared" si="11"/>
        <v>2.6504713797438528</v>
      </c>
      <c r="AT19" s="186">
        <f t="shared" si="12"/>
        <v>2.4878433532656543</v>
      </c>
      <c r="AU19" s="186">
        <f t="shared" si="13"/>
        <v>2.5104570330027052</v>
      </c>
      <c r="AV19" s="186">
        <f t="shared" si="14"/>
        <v>2.4916123852877088</v>
      </c>
      <c r="AW19" s="186">
        <f t="shared" si="15"/>
        <v>2.611112843287422</v>
      </c>
      <c r="AX19" s="186">
        <f t="shared" si="16"/>
        <v>2.3514444574609583</v>
      </c>
      <c r="AY19" s="210">
        <f t="shared" si="1"/>
        <v>2.3515676520310285</v>
      </c>
      <c r="AZ19" s="69">
        <f>'6 FV'!D19+'6 FV'!E19+'6 FV'!F19+'6 FV'!G19</f>
        <v>49618</v>
      </c>
      <c r="BA19" s="69">
        <f>'6 FV'!H19+'6 FV'!I19+'6 FV'!J19+'6 FV'!K19</f>
        <v>43653</v>
      </c>
      <c r="BB19" s="69">
        <f>'6 FV'!L19+'6 FV'!M19+'6 FV'!N19+'6 FV'!O19</f>
        <v>44724</v>
      </c>
      <c r="BC19" s="69">
        <f>'6 FV'!P19+'6 FV'!Q19+'6 FV'!R19+'6 FV'!S19</f>
        <v>45727</v>
      </c>
      <c r="BD19" s="69">
        <f>'6 FV'!T19+'6 FV'!U19+'6 FV'!V19+'6 FV'!W19</f>
        <v>41206</v>
      </c>
      <c r="BE19" s="69">
        <f>'6 FV'!X19+'6 FV'!Y19+'6 FV'!Z19+'6 FV'!AA19</f>
        <v>37101</v>
      </c>
      <c r="BF19" s="69">
        <f>'6 FV'!AB19+'6 FV'!AC19+'6 FV'!AD19+'6 FV'!AE19</f>
        <v>38795</v>
      </c>
      <c r="BG19" s="69">
        <f>'6 FV'!AF19+'6 FV'!AG19+'6 FV'!AH19+'6 FV'!AI19</f>
        <v>37426</v>
      </c>
      <c r="BH19" s="69">
        <f>'6 FV'!AJ19+'6 FV'!AK19+'6 FV'!AL19+'6 FV'!AM19</f>
        <v>40204</v>
      </c>
      <c r="BI19" s="69">
        <f>'6 FV'!AN19+'6 FV'!AO19+'6 FV'!AP19+'6 FV'!AQ19</f>
        <v>36803</v>
      </c>
      <c r="BJ19" s="69">
        <f>'6 FV'!AR19+'6 FV'!AS19+'6 FV'!AT19+'6 FV'!AU19</f>
        <v>36944</v>
      </c>
      <c r="BK19" s="69">
        <f>'6 FV'!AV19+'6 FV'!AW19+'6 FV'!AX19+'6 FV'!AY19</f>
        <v>37437</v>
      </c>
      <c r="BL19" s="69">
        <f>'6 FV'!AZ19+'6 FV'!BA19+'6 FV'!BB19+'6 FV'!BC19</f>
        <v>37592</v>
      </c>
      <c r="BM19" s="69">
        <f>'6 FV'!BD19+'6 FV'!BE19+'6 FV'!BF19+'6 FV'!BG19</f>
        <v>41106</v>
      </c>
      <c r="BN19" s="69">
        <f>'6 FV'!BH19+'6 FV'!BI19+'6 FV'!BJ19+'6 FV'!BK19</f>
        <v>38337</v>
      </c>
      <c r="BO19" s="165">
        <f>'6 FV'!BL19+'6 FV'!BM19+'6 FV'!BN19+'6 FV'!BO19</f>
        <v>35386</v>
      </c>
      <c r="BP19" s="158">
        <v>53.375</v>
      </c>
      <c r="BQ19" s="55">
        <v>50.35</v>
      </c>
      <c r="BR19" s="55">
        <v>48.575000000000003</v>
      </c>
      <c r="BS19" s="55">
        <v>49.625</v>
      </c>
      <c r="BT19" s="55">
        <v>49.6</v>
      </c>
      <c r="BU19" s="55">
        <v>46.5</v>
      </c>
      <c r="BV19" s="55">
        <v>46.024999999999999</v>
      </c>
      <c r="BW19" s="55">
        <v>45.3</v>
      </c>
      <c r="BX19" s="55">
        <v>44.499999999999993</v>
      </c>
      <c r="BY19" s="55">
        <v>44.125</v>
      </c>
      <c r="BZ19" s="55">
        <v>44.6</v>
      </c>
      <c r="CA19" s="55">
        <v>44.1</v>
      </c>
      <c r="CB19" s="55">
        <v>43.6</v>
      </c>
      <c r="CC19" s="55">
        <v>44.1</v>
      </c>
      <c r="CD19" s="55">
        <v>44.025000000000006</v>
      </c>
      <c r="CE19" s="159">
        <v>43.95</v>
      </c>
      <c r="CF19" s="239"/>
      <c r="CG19" s="239"/>
      <c r="CH19" s="239"/>
      <c r="CI19" s="239"/>
      <c r="CK19" s="280"/>
      <c r="CL19" s="280"/>
      <c r="CM19" s="280"/>
      <c r="CN19" s="280"/>
    </row>
    <row r="20" spans="1:92" s="74" customFormat="1" x14ac:dyDescent="0.2">
      <c r="A20" s="74">
        <v>15</v>
      </c>
      <c r="B20" s="171" t="s">
        <v>149</v>
      </c>
      <c r="C20" s="74" t="s">
        <v>41</v>
      </c>
      <c r="D20" s="162">
        <v>10398.464292524099</v>
      </c>
      <c r="E20" s="86">
        <v>10633.28047881264</v>
      </c>
      <c r="F20" s="86">
        <v>13074.245441416209</v>
      </c>
      <c r="G20" s="86">
        <v>10737.94528070394</v>
      </c>
      <c r="H20" s="86">
        <v>10015.04089732134</v>
      </c>
      <c r="I20" s="86">
        <v>9666.9048117402508</v>
      </c>
      <c r="J20" s="86">
        <v>8616.1702619603784</v>
      </c>
      <c r="K20" s="86">
        <v>8184.5603994091098</v>
      </c>
      <c r="L20" s="86">
        <v>8656.9327938446495</v>
      </c>
      <c r="M20" s="86">
        <v>8178.5955132337094</v>
      </c>
      <c r="N20" s="86">
        <v>8289.5370617746503</v>
      </c>
      <c r="O20" s="86">
        <v>7061.0587283483001</v>
      </c>
      <c r="P20" s="86">
        <v>6526.2305977919295</v>
      </c>
      <c r="Q20" s="86">
        <v>7341.07938979136</v>
      </c>
      <c r="R20" s="86">
        <v>6828.6194617587098</v>
      </c>
      <c r="S20" s="163">
        <v>6407.6828939823399</v>
      </c>
      <c r="T20" s="97">
        <f t="shared" si="17"/>
        <v>47.616594510113607</v>
      </c>
      <c r="U20" s="97">
        <f t="shared" si="18"/>
        <v>49.936743507702531</v>
      </c>
      <c r="V20" s="97">
        <f t="shared" si="19"/>
        <v>61.148037965026496</v>
      </c>
      <c r="W20" s="97">
        <f t="shared" si="20"/>
        <v>49.139866192734416</v>
      </c>
      <c r="X20" s="97">
        <f t="shared" si="21"/>
        <v>40.872879933890843</v>
      </c>
      <c r="Y20" s="97">
        <f t="shared" si="22"/>
        <v>40.639786821851828</v>
      </c>
      <c r="Z20" s="97">
        <f t="shared" si="23"/>
        <v>34.924001515777007</v>
      </c>
      <c r="AA20" s="97">
        <f t="shared" si="24"/>
        <v>32.717956464628372</v>
      </c>
      <c r="AB20" s="97">
        <f t="shared" si="25"/>
        <v>36.13001729448321</v>
      </c>
      <c r="AC20" s="97">
        <f t="shared" si="26"/>
        <v>35.656779497029731</v>
      </c>
      <c r="AD20" s="97">
        <f t="shared" si="27"/>
        <v>39.904191193508353</v>
      </c>
      <c r="AE20" s="97">
        <f t="shared" si="28"/>
        <v>29.827225420932955</v>
      </c>
      <c r="AF20" s="97">
        <f t="shared" si="29"/>
        <v>23.507105183165709</v>
      </c>
      <c r="AG20" s="97">
        <f t="shared" si="30"/>
        <v>31.839521999398695</v>
      </c>
      <c r="AH20" s="97">
        <f t="shared" si="31"/>
        <v>29.678294660124429</v>
      </c>
      <c r="AI20" s="97">
        <f t="shared" si="31"/>
        <v>28.154624757709467</v>
      </c>
      <c r="AJ20" s="185">
        <f t="shared" si="2"/>
        <v>206.01217023326595</v>
      </c>
      <c r="AK20" s="186">
        <f t="shared" si="3"/>
        <v>207.98592623594402</v>
      </c>
      <c r="AL20" s="186">
        <f t="shared" si="4"/>
        <v>259.28102015698977</v>
      </c>
      <c r="AM20" s="186">
        <f t="shared" si="5"/>
        <v>204.62973379140428</v>
      </c>
      <c r="AN20" s="186">
        <f t="shared" si="6"/>
        <v>188.87394431534824</v>
      </c>
      <c r="AO20" s="186">
        <f t="shared" si="7"/>
        <v>177.1306424505772</v>
      </c>
      <c r="AP20" s="186">
        <f t="shared" si="8"/>
        <v>154.48086529736221</v>
      </c>
      <c r="AQ20" s="186">
        <f t="shared" si="9"/>
        <v>146.02248705457822</v>
      </c>
      <c r="AR20" s="186">
        <f t="shared" si="10"/>
        <v>154.10650278317132</v>
      </c>
      <c r="AS20" s="186">
        <f t="shared" si="11"/>
        <v>143.67317546304275</v>
      </c>
      <c r="AT20" s="186">
        <f t="shared" si="12"/>
        <v>143.16989743997669</v>
      </c>
      <c r="AU20" s="186">
        <f t="shared" si="13"/>
        <v>118.87304256478619</v>
      </c>
      <c r="AV20" s="186">
        <f t="shared" si="14"/>
        <v>105.60243685747459</v>
      </c>
      <c r="AW20" s="186">
        <f t="shared" si="15"/>
        <v>115.24457440802763</v>
      </c>
      <c r="AX20" s="186">
        <f t="shared" si="16"/>
        <v>104.13449427005278</v>
      </c>
      <c r="AY20" s="210">
        <f t="shared" si="1"/>
        <v>94.999005099812294</v>
      </c>
      <c r="AZ20" s="69">
        <f>'6 FV'!D20+'6 FV'!E20+'6 FV'!F20+'6 FV'!G20</f>
        <v>218379</v>
      </c>
      <c r="BA20" s="69">
        <f>'6 FV'!H20+'6 FV'!I20+'6 FV'!J20+'6 FV'!K20</f>
        <v>212935</v>
      </c>
      <c r="BB20" s="69">
        <f>'6 FV'!L20+'6 FV'!M20+'6 FV'!N20+'6 FV'!O20</f>
        <v>213813</v>
      </c>
      <c r="BC20" s="69">
        <f>'6 FV'!P20+'6 FV'!Q20+'6 FV'!R20+'6 FV'!S20</f>
        <v>218518</v>
      </c>
      <c r="BD20" s="69">
        <f>'6 FV'!T20+'6 FV'!U20+'6 FV'!V20+'6 FV'!W20</f>
        <v>245029</v>
      </c>
      <c r="BE20" s="69">
        <f>'6 FV'!X20+'6 FV'!Y20+'6 FV'!Z20+'6 FV'!AA20</f>
        <v>237868</v>
      </c>
      <c r="BF20" s="69">
        <f>'6 FV'!AB20+'6 FV'!AC20+'6 FV'!AD20+'6 FV'!AE20</f>
        <v>246712</v>
      </c>
      <c r="BG20" s="69">
        <f>'6 FV'!AF20+'6 FV'!AG20+'6 FV'!AH20+'6 FV'!AI20</f>
        <v>250155</v>
      </c>
      <c r="BH20" s="69">
        <f>'6 FV'!AJ20+'6 FV'!AK20+'6 FV'!AL20+'6 FV'!AM20</f>
        <v>239605</v>
      </c>
      <c r="BI20" s="69">
        <f>'6 FV'!AN20+'6 FV'!AO20+'6 FV'!AP20+'6 FV'!AQ20</f>
        <v>229370</v>
      </c>
      <c r="BJ20" s="69">
        <f>'6 FV'!AR20+'6 FV'!AS20+'6 FV'!AT20+'6 FV'!AU20</f>
        <v>207736</v>
      </c>
      <c r="BK20" s="69">
        <f>'6 FV'!AV20+'6 FV'!AW20+'6 FV'!AX20+'6 FV'!AY20</f>
        <v>236732</v>
      </c>
      <c r="BL20" s="69">
        <f>'6 FV'!AZ20+'6 FV'!BA20+'6 FV'!BB20+'6 FV'!BC20</f>
        <v>277628</v>
      </c>
      <c r="BM20" s="69">
        <f>'6 FV'!BD20+'6 FV'!BE20+'6 FV'!BF20+'6 FV'!BG20</f>
        <v>230565</v>
      </c>
      <c r="BN20" s="69">
        <f>'6 FV'!BH20+'6 FV'!BI20+'6 FV'!BJ20+'6 FV'!BK20</f>
        <v>230088</v>
      </c>
      <c r="BO20" s="165">
        <f>'6 FV'!BL20+'6 FV'!BM20+'6 FV'!BN20+'6 FV'!BO20</f>
        <v>227589</v>
      </c>
      <c r="BP20" s="158">
        <v>50.475000000000001</v>
      </c>
      <c r="BQ20" s="55">
        <v>51.125</v>
      </c>
      <c r="BR20" s="55">
        <v>50.424999999999997</v>
      </c>
      <c r="BS20" s="55">
        <v>52.475000000000001</v>
      </c>
      <c r="BT20" s="55">
        <v>53.024999999999999</v>
      </c>
      <c r="BU20" s="55">
        <v>54.575000000000003</v>
      </c>
      <c r="BV20" s="55">
        <v>55.775000000000006</v>
      </c>
      <c r="BW20" s="55">
        <v>56.05</v>
      </c>
      <c r="BX20" s="55">
        <v>56.174999999999997</v>
      </c>
      <c r="BY20" s="55">
        <v>56.925000000000004</v>
      </c>
      <c r="BZ20" s="55">
        <v>57.9</v>
      </c>
      <c r="CA20" s="55">
        <v>59.4</v>
      </c>
      <c r="CB20" s="55">
        <v>61.8</v>
      </c>
      <c r="CC20" s="55">
        <v>63.7</v>
      </c>
      <c r="CD20" s="55">
        <v>65.574999999999989</v>
      </c>
      <c r="CE20" s="159">
        <v>67.45</v>
      </c>
      <c r="CF20" s="239"/>
      <c r="CG20" s="239"/>
      <c r="CH20" s="239"/>
      <c r="CI20" s="239"/>
      <c r="CK20" s="280"/>
      <c r="CL20" s="280"/>
      <c r="CM20" s="280"/>
      <c r="CN20" s="280"/>
    </row>
    <row r="21" spans="1:92" s="74" customFormat="1" x14ac:dyDescent="0.2">
      <c r="A21" s="74">
        <v>16</v>
      </c>
      <c r="B21" s="171" t="s">
        <v>150</v>
      </c>
      <c r="C21" s="74" t="s">
        <v>9</v>
      </c>
      <c r="D21" s="162">
        <v>1950.6130154655609</v>
      </c>
      <c r="E21" s="86">
        <v>1919.1955973163308</v>
      </c>
      <c r="F21" s="86">
        <v>2018.1372293610339</v>
      </c>
      <c r="G21" s="86">
        <v>2041.9581427671878</v>
      </c>
      <c r="H21" s="86">
        <v>1989.0280428644371</v>
      </c>
      <c r="I21" s="86">
        <v>1968.513458112835</v>
      </c>
      <c r="J21" s="86">
        <v>1907.1280948612771</v>
      </c>
      <c r="K21" s="86">
        <v>1966.8063472775129</v>
      </c>
      <c r="L21" s="86">
        <v>1979.5493799716669</v>
      </c>
      <c r="M21" s="86">
        <v>1893.424444292923</v>
      </c>
      <c r="N21" s="86">
        <v>1867.395407178474</v>
      </c>
      <c r="O21" s="86">
        <v>1941.589696997383</v>
      </c>
      <c r="P21" s="86">
        <v>1930.0939391280499</v>
      </c>
      <c r="Q21" s="86">
        <v>2007.27050738763</v>
      </c>
      <c r="R21" s="86">
        <v>1809.1982963093039</v>
      </c>
      <c r="S21" s="163">
        <v>1761.9882222582219</v>
      </c>
      <c r="T21" s="97">
        <f t="shared" si="17"/>
        <v>6.859419121094211</v>
      </c>
      <c r="U21" s="97">
        <f t="shared" si="18"/>
        <v>6.6498811435532552</v>
      </c>
      <c r="V21" s="97">
        <f t="shared" si="19"/>
        <v>7.0710852549553227</v>
      </c>
      <c r="W21" s="97">
        <f t="shared" si="20"/>
        <v>6.9351510778817396</v>
      </c>
      <c r="X21" s="97">
        <f t="shared" si="21"/>
        <v>6.7880977651960031</v>
      </c>
      <c r="Y21" s="97">
        <f t="shared" si="22"/>
        <v>6.9576972710632283</v>
      </c>
      <c r="Z21" s="97">
        <f t="shared" si="23"/>
        <v>6.5199400180552161</v>
      </c>
      <c r="AA21" s="97">
        <f t="shared" si="24"/>
        <v>6.2986983349479688</v>
      </c>
      <c r="AB21" s="97">
        <f t="shared" si="25"/>
        <v>6.4111844929693032</v>
      </c>
      <c r="AC21" s="97">
        <f t="shared" si="26"/>
        <v>5.5974920233455121</v>
      </c>
      <c r="AD21" s="97">
        <f t="shared" si="27"/>
        <v>5.3939942263798386</v>
      </c>
      <c r="AE21" s="97">
        <f t="shared" si="28"/>
        <v>5.6608754256682037</v>
      </c>
      <c r="AF21" s="97">
        <f t="shared" si="29"/>
        <v>5.4840627230542465</v>
      </c>
      <c r="AG21" s="97">
        <f t="shared" si="30"/>
        <v>5.874605653692659</v>
      </c>
      <c r="AH21" s="97">
        <f t="shared" si="31"/>
        <v>5.1663776676727116</v>
      </c>
      <c r="AI21" s="97">
        <f t="shared" si="31"/>
        <v>4.8074371775577447</v>
      </c>
      <c r="AJ21" s="185">
        <f t="shared" si="2"/>
        <v>6.7169869678566148</v>
      </c>
      <c r="AK21" s="186">
        <f t="shared" si="3"/>
        <v>6.6070938886869133</v>
      </c>
      <c r="AL21" s="186">
        <f t="shared" si="4"/>
        <v>6.8417229574066747</v>
      </c>
      <c r="AM21" s="186">
        <f t="shared" si="5"/>
        <v>6.5790032791532438</v>
      </c>
      <c r="AN21" s="186">
        <f t="shared" si="6"/>
        <v>6.294890554203457</v>
      </c>
      <c r="AO21" s="186">
        <f t="shared" si="7"/>
        <v>6.168471470780525</v>
      </c>
      <c r="AP21" s="186">
        <f t="shared" si="8"/>
        <v>5.8366582857269389</v>
      </c>
      <c r="AQ21" s="186">
        <f t="shared" si="9"/>
        <v>5.8570766744416707</v>
      </c>
      <c r="AR21" s="186">
        <f t="shared" si="10"/>
        <v>5.7919665861214735</v>
      </c>
      <c r="AS21" s="186">
        <f t="shared" si="11"/>
        <v>5.1546299443079633</v>
      </c>
      <c r="AT21" s="186">
        <f t="shared" si="12"/>
        <v>4.9116133802695261</v>
      </c>
      <c r="AU21" s="186">
        <f t="shared" si="13"/>
        <v>5.1040738617176213</v>
      </c>
      <c r="AV21" s="186">
        <f t="shared" si="14"/>
        <v>5.1196125706314319</v>
      </c>
      <c r="AW21" s="186">
        <f t="shared" si="15"/>
        <v>5.1921120211785565</v>
      </c>
      <c r="AX21" s="186">
        <f t="shared" si="16"/>
        <v>4.6664903180534019</v>
      </c>
      <c r="AY21" s="210">
        <f t="shared" si="1"/>
        <v>4.5318627115695005</v>
      </c>
      <c r="AZ21" s="69">
        <f>'6 FV'!D21+'6 FV'!E21+'6 FV'!F21+'6 FV'!G21</f>
        <v>284370</v>
      </c>
      <c r="BA21" s="69">
        <f>'6 FV'!H21+'6 FV'!I21+'6 FV'!J21+'6 FV'!K21</f>
        <v>288606</v>
      </c>
      <c r="BB21" s="69">
        <f>'6 FV'!L21+'6 FV'!M21+'6 FV'!N21+'6 FV'!O21</f>
        <v>285407</v>
      </c>
      <c r="BC21" s="69">
        <f>'6 FV'!P21+'6 FV'!Q21+'6 FV'!R21+'6 FV'!S21</f>
        <v>294436</v>
      </c>
      <c r="BD21" s="69">
        <f>'6 FV'!T21+'6 FV'!U21+'6 FV'!V21+'6 FV'!W21</f>
        <v>293017</v>
      </c>
      <c r="BE21" s="69">
        <f>'6 FV'!X21+'6 FV'!Y21+'6 FV'!Z21+'6 FV'!AA21</f>
        <v>282926</v>
      </c>
      <c r="BF21" s="69">
        <f>'6 FV'!AB21+'6 FV'!AC21+'6 FV'!AD21+'6 FV'!AE21</f>
        <v>292507</v>
      </c>
      <c r="BG21" s="69">
        <f>'6 FV'!AF21+'6 FV'!AG21+'6 FV'!AH21+'6 FV'!AI21</f>
        <v>312256</v>
      </c>
      <c r="BH21" s="69">
        <f>'6 FV'!AJ21+'6 FV'!AK21+'6 FV'!AL21+'6 FV'!AM21</f>
        <v>308765</v>
      </c>
      <c r="BI21" s="69">
        <f>'6 FV'!AN21+'6 FV'!AO21+'6 FV'!AP21+'6 FV'!AQ21</f>
        <v>338263</v>
      </c>
      <c r="BJ21" s="69">
        <f>'6 FV'!AR21+'6 FV'!AS21+'6 FV'!AT21+'6 FV'!AU21</f>
        <v>346199</v>
      </c>
      <c r="BK21" s="69">
        <f>'6 FV'!AV21+'6 FV'!AW21+'6 FV'!AX21+'6 FV'!AY21</f>
        <v>342984</v>
      </c>
      <c r="BL21" s="69">
        <f>'6 FV'!AZ21+'6 FV'!BA21+'6 FV'!BB21+'6 FV'!BC21</f>
        <v>351946</v>
      </c>
      <c r="BM21" s="69">
        <f>'6 FV'!BD21+'6 FV'!BE21+'6 FV'!BF21+'6 FV'!BG21</f>
        <v>341686</v>
      </c>
      <c r="BN21" s="69">
        <f>'6 FV'!BH21+'6 FV'!BI21+'6 FV'!BJ21+'6 FV'!BK21</f>
        <v>350187</v>
      </c>
      <c r="BO21" s="165">
        <f>'6 FV'!BL21+'6 FV'!BM21+'6 FV'!BN21+'6 FV'!BO21</f>
        <v>366513</v>
      </c>
      <c r="BP21" s="158">
        <v>290.39999999999998</v>
      </c>
      <c r="BQ21" s="55">
        <v>290.47499999999997</v>
      </c>
      <c r="BR21" s="55">
        <v>294.97500000000002</v>
      </c>
      <c r="BS21" s="55">
        <v>310.375</v>
      </c>
      <c r="BT21" s="55">
        <v>315.97500000000002</v>
      </c>
      <c r="BU21" s="55">
        <v>319.125</v>
      </c>
      <c r="BV21" s="55">
        <v>326.75</v>
      </c>
      <c r="BW21" s="55">
        <v>335.8</v>
      </c>
      <c r="BX21" s="55">
        <v>341.77500000000003</v>
      </c>
      <c r="BY21" s="55">
        <v>367.32500000000005</v>
      </c>
      <c r="BZ21" s="55">
        <v>380.2</v>
      </c>
      <c r="CA21" s="55">
        <v>380.4</v>
      </c>
      <c r="CB21" s="55">
        <v>377</v>
      </c>
      <c r="CC21" s="55">
        <v>386.6</v>
      </c>
      <c r="CD21" s="55">
        <v>387.7</v>
      </c>
      <c r="CE21" s="159">
        <v>388.8</v>
      </c>
      <c r="CF21" s="239"/>
      <c r="CG21" s="239"/>
      <c r="CH21" s="239"/>
      <c r="CI21" s="239"/>
      <c r="CK21" s="280"/>
      <c r="CL21" s="280"/>
      <c r="CM21" s="280"/>
      <c r="CN21" s="280"/>
    </row>
    <row r="22" spans="1:92" s="74" customFormat="1" x14ac:dyDescent="0.2">
      <c r="A22" s="74">
        <v>17</v>
      </c>
      <c r="B22" s="171" t="s">
        <v>151</v>
      </c>
      <c r="C22" s="74" t="s">
        <v>10</v>
      </c>
      <c r="D22" s="162">
        <v>2115.4165091322229</v>
      </c>
      <c r="E22" s="86">
        <v>1924.6516657629859</v>
      </c>
      <c r="F22" s="86">
        <v>2002.2076170719079</v>
      </c>
      <c r="G22" s="86">
        <v>2065.6971648597173</v>
      </c>
      <c r="H22" s="86">
        <v>1870.8265776351359</v>
      </c>
      <c r="I22" s="86">
        <v>1855.696494360717</v>
      </c>
      <c r="J22" s="86">
        <v>1728.8780463513181</v>
      </c>
      <c r="K22" s="86">
        <v>1728.1627290919209</v>
      </c>
      <c r="L22" s="86">
        <v>1700.1135860995701</v>
      </c>
      <c r="M22" s="86">
        <v>1649.9203277370812</v>
      </c>
      <c r="N22" s="86">
        <v>1647.0186320641521</v>
      </c>
      <c r="O22" s="86">
        <v>1671.536641973717</v>
      </c>
      <c r="P22" s="86">
        <v>1518.2747683531591</v>
      </c>
      <c r="Q22" s="86">
        <v>1481.4405185173409</v>
      </c>
      <c r="R22" s="86">
        <v>1440.3099249523791</v>
      </c>
      <c r="S22" s="163">
        <v>1407.1391237609489</v>
      </c>
      <c r="T22" s="97">
        <f t="shared" si="17"/>
        <v>5.7933919290037679</v>
      </c>
      <c r="U22" s="97">
        <f t="shared" si="18"/>
        <v>5.2624213317374213</v>
      </c>
      <c r="V22" s="97">
        <f t="shared" si="19"/>
        <v>5.2624585829944754</v>
      </c>
      <c r="W22" s="97">
        <f t="shared" si="20"/>
        <v>5.2294542060993523</v>
      </c>
      <c r="X22" s="97">
        <f t="shared" si="21"/>
        <v>4.7318494308737815</v>
      </c>
      <c r="Y22" s="97">
        <f t="shared" si="22"/>
        <v>4.4103024364268739</v>
      </c>
      <c r="Z22" s="97">
        <f t="shared" si="23"/>
        <v>3.8590080296048939</v>
      </c>
      <c r="AA22" s="97">
        <f t="shared" si="24"/>
        <v>3.6750731629914171</v>
      </c>
      <c r="AB22" s="97">
        <f t="shared" si="25"/>
        <v>3.4261148963560064</v>
      </c>
      <c r="AC22" s="97">
        <f t="shared" si="26"/>
        <v>3.2313363253761871</v>
      </c>
      <c r="AD22" s="97">
        <f t="shared" si="27"/>
        <v>3.3216936857559078</v>
      </c>
      <c r="AE22" s="97">
        <f t="shared" si="28"/>
        <v>3.2233888557340293</v>
      </c>
      <c r="AF22" s="97">
        <f t="shared" si="29"/>
        <v>2.8702365500502087</v>
      </c>
      <c r="AG22" s="97">
        <f t="shared" si="30"/>
        <v>2.4920819072759284</v>
      </c>
      <c r="AH22" s="97">
        <f t="shared" si="31"/>
        <v>2.469662989179338</v>
      </c>
      <c r="AI22" s="97">
        <f t="shared" si="31"/>
        <v>2.4660649451384575</v>
      </c>
      <c r="AJ22" s="185">
        <f t="shared" si="2"/>
        <v>4.029556662950089</v>
      </c>
      <c r="AK22" s="186">
        <f t="shared" si="3"/>
        <v>3.6405195361289739</v>
      </c>
      <c r="AL22" s="186">
        <f t="shared" si="4"/>
        <v>3.7571920005102419</v>
      </c>
      <c r="AM22" s="186">
        <f t="shared" si="5"/>
        <v>3.81688315753828</v>
      </c>
      <c r="AN22" s="186">
        <f t="shared" si="6"/>
        <v>3.4619292702352618</v>
      </c>
      <c r="AO22" s="186">
        <f t="shared" si="7"/>
        <v>3.4219002293208871</v>
      </c>
      <c r="AP22" s="186">
        <f t="shared" si="8"/>
        <v>3.1394190055407991</v>
      </c>
      <c r="AQ22" s="186">
        <f t="shared" si="9"/>
        <v>3.1271888334619695</v>
      </c>
      <c r="AR22" s="186">
        <f t="shared" si="10"/>
        <v>3.0718467541775594</v>
      </c>
      <c r="AS22" s="186">
        <f t="shared" si="11"/>
        <v>2.9304566009272781</v>
      </c>
      <c r="AT22" s="186">
        <f t="shared" si="12"/>
        <v>2.8884928657736797</v>
      </c>
      <c r="AU22" s="186">
        <f t="shared" si="13"/>
        <v>2.9309778046181254</v>
      </c>
      <c r="AV22" s="186">
        <f t="shared" si="14"/>
        <v>2.7214102318572486</v>
      </c>
      <c r="AW22" s="186">
        <f t="shared" si="15"/>
        <v>2.6444850384101053</v>
      </c>
      <c r="AX22" s="186">
        <f t="shared" si="16"/>
        <v>2.5535146262784845</v>
      </c>
      <c r="AY22" s="210">
        <f t="shared" si="16"/>
        <v>2.4777938435656788</v>
      </c>
      <c r="AZ22" s="69">
        <f>'6 FV'!D22+'6 FV'!E22+'6 FV'!F22+'6 FV'!G22</f>
        <v>365143</v>
      </c>
      <c r="BA22" s="69">
        <f>'6 FV'!H22+'6 FV'!I22+'6 FV'!J22+'6 FV'!K22</f>
        <v>365735</v>
      </c>
      <c r="BB22" s="69">
        <f>'6 FV'!L22+'6 FV'!M22+'6 FV'!N22+'6 FV'!O22</f>
        <v>380470</v>
      </c>
      <c r="BC22" s="69">
        <f>'6 FV'!P22+'6 FV'!Q22+'6 FV'!R22+'6 FV'!S22</f>
        <v>395012</v>
      </c>
      <c r="BD22" s="69">
        <f>'6 FV'!T22+'6 FV'!U22+'6 FV'!V22+'6 FV'!W22</f>
        <v>395369</v>
      </c>
      <c r="BE22" s="69">
        <f>'6 FV'!X22+'6 FV'!Y22+'6 FV'!Z22+'6 FV'!AA22</f>
        <v>420764</v>
      </c>
      <c r="BF22" s="69">
        <f>'6 FV'!AB22+'6 FV'!AC22+'6 FV'!AD22+'6 FV'!AE22</f>
        <v>448011</v>
      </c>
      <c r="BG22" s="69">
        <f>'6 FV'!AF22+'6 FV'!AG22+'6 FV'!AH22+'6 FV'!AI22</f>
        <v>470239</v>
      </c>
      <c r="BH22" s="69">
        <f>'6 FV'!AJ22+'6 FV'!AK22+'6 FV'!AL22+'6 FV'!AM22</f>
        <v>496222</v>
      </c>
      <c r="BI22" s="69">
        <f>'6 FV'!AN22+'6 FV'!AO22+'6 FV'!AP22+'6 FV'!AQ22</f>
        <v>510600</v>
      </c>
      <c r="BJ22" s="69">
        <f>'6 FV'!AR22+'6 FV'!AS22+'6 FV'!AT22+'6 FV'!AU22</f>
        <v>495837</v>
      </c>
      <c r="BK22" s="69">
        <f>'6 FV'!AV22+'6 FV'!AW22+'6 FV'!AX22+'6 FV'!AY22</f>
        <v>518565</v>
      </c>
      <c r="BL22" s="69">
        <f>'6 FV'!AZ22+'6 FV'!BA22+'6 FV'!BB22+'6 FV'!BC22</f>
        <v>528972</v>
      </c>
      <c r="BM22" s="69">
        <f>'6 FV'!BD22+'6 FV'!BE22+'6 FV'!BF22+'6 FV'!BG22</f>
        <v>594459</v>
      </c>
      <c r="BN22" s="69">
        <f>'6 FV'!BH22+'6 FV'!BI22+'6 FV'!BJ22+'6 FV'!BK22</f>
        <v>583201</v>
      </c>
      <c r="BO22" s="165">
        <f>'6 FV'!BL22+'6 FV'!BM22+'6 FV'!BN22+'6 FV'!BO22</f>
        <v>570601</v>
      </c>
      <c r="BP22" s="158">
        <v>524.97500000000002</v>
      </c>
      <c r="BQ22" s="55">
        <v>528.67500000000007</v>
      </c>
      <c r="BR22" s="55">
        <v>532.9</v>
      </c>
      <c r="BS22" s="55">
        <v>541.20000000000005</v>
      </c>
      <c r="BT22" s="55">
        <v>540.40000000000009</v>
      </c>
      <c r="BU22" s="55">
        <v>542.29999999999995</v>
      </c>
      <c r="BV22" s="55">
        <v>550.70000000000005</v>
      </c>
      <c r="BW22" s="55">
        <v>552.625</v>
      </c>
      <c r="BX22" s="55">
        <v>553.45000000000005</v>
      </c>
      <c r="BY22" s="55">
        <v>563.02500000000009</v>
      </c>
      <c r="BZ22" s="55">
        <v>570.20000000000005</v>
      </c>
      <c r="CA22" s="55">
        <v>570.29999999999995</v>
      </c>
      <c r="CB22" s="55">
        <v>557.9</v>
      </c>
      <c r="CC22" s="55">
        <v>560.20000000000005</v>
      </c>
      <c r="CD22" s="55">
        <v>564.04999999999995</v>
      </c>
      <c r="CE22" s="159">
        <v>567.9</v>
      </c>
      <c r="CF22" s="239"/>
      <c r="CG22" s="239"/>
      <c r="CH22" s="239"/>
      <c r="CI22" s="239"/>
      <c r="CK22" s="280"/>
      <c r="CL22" s="280"/>
      <c r="CM22" s="280"/>
      <c r="CN22" s="280"/>
    </row>
    <row r="23" spans="1:92" s="74" customFormat="1" x14ac:dyDescent="0.2">
      <c r="A23" s="74">
        <v>18</v>
      </c>
      <c r="B23" s="171" t="s">
        <v>152</v>
      </c>
      <c r="C23" s="74" t="s">
        <v>42</v>
      </c>
      <c r="D23" s="162">
        <v>10933.89628160127</v>
      </c>
      <c r="E23" s="86">
        <v>9743.9927334724707</v>
      </c>
      <c r="F23" s="86">
        <v>9836.5463200581489</v>
      </c>
      <c r="G23" s="86">
        <v>8583.7590815358108</v>
      </c>
      <c r="H23" s="86">
        <v>7459.7844987825993</v>
      </c>
      <c r="I23" s="86">
        <v>7655.7666468470998</v>
      </c>
      <c r="J23" s="86">
        <v>7705.0263013982403</v>
      </c>
      <c r="K23" s="86">
        <v>8220.365059142121</v>
      </c>
      <c r="L23" s="86">
        <v>8960.6366413239793</v>
      </c>
      <c r="M23" s="86">
        <v>8369.7963309448314</v>
      </c>
      <c r="N23" s="86">
        <v>8261.4457893883991</v>
      </c>
      <c r="O23" s="86">
        <v>8127.5010064313501</v>
      </c>
      <c r="P23" s="86">
        <v>5959.9872869116798</v>
      </c>
      <c r="Q23" s="86">
        <v>6264.6126919920189</v>
      </c>
      <c r="R23" s="86">
        <v>6999.4901032056396</v>
      </c>
      <c r="S23" s="163">
        <v>6781.0223723448798</v>
      </c>
      <c r="T23" s="97">
        <f t="shared" si="17"/>
        <v>58.716517367565828</v>
      </c>
      <c r="U23" s="97">
        <f t="shared" si="18"/>
        <v>58.388518435016778</v>
      </c>
      <c r="V23" s="97">
        <f t="shared" si="19"/>
        <v>55.400932234264602</v>
      </c>
      <c r="W23" s="97">
        <f t="shared" si="20"/>
        <v>44.079179816344315</v>
      </c>
      <c r="X23" s="97">
        <f t="shared" si="21"/>
        <v>39.145411557059496</v>
      </c>
      <c r="Y23" s="97">
        <f t="shared" si="22"/>
        <v>39.08196766985094</v>
      </c>
      <c r="Z23" s="97">
        <f t="shared" si="23"/>
        <v>38.692087866133569</v>
      </c>
      <c r="AA23" s="97">
        <f t="shared" si="24"/>
        <v>42.179728251169237</v>
      </c>
      <c r="AB23" s="97">
        <f t="shared" si="25"/>
        <v>45.522668990006963</v>
      </c>
      <c r="AC23" s="97">
        <f t="shared" si="26"/>
        <v>42.216476078991782</v>
      </c>
      <c r="AD23" s="97">
        <f t="shared" si="27"/>
        <v>39.315879643022889</v>
      </c>
      <c r="AE23" s="97">
        <f t="shared" si="28"/>
        <v>38.163194327906908</v>
      </c>
      <c r="AF23" s="97">
        <f t="shared" si="29"/>
        <v>36.776877950558934</v>
      </c>
      <c r="AG23" s="97">
        <f t="shared" si="30"/>
        <v>36.798495614992973</v>
      </c>
      <c r="AH23" s="97">
        <f t="shared" si="31"/>
        <v>38.583816235078771</v>
      </c>
      <c r="AI23" s="97">
        <f t="shared" si="31"/>
        <v>37.734608617245563</v>
      </c>
      <c r="AJ23" s="185">
        <f t="shared" si="2"/>
        <v>46.418578992151438</v>
      </c>
      <c r="AK23" s="186">
        <f t="shared" si="3"/>
        <v>42.619979151328465</v>
      </c>
      <c r="AL23" s="186">
        <f t="shared" si="4"/>
        <v>42.513436283341541</v>
      </c>
      <c r="AM23" s="186">
        <f t="shared" si="5"/>
        <v>36.534407667741263</v>
      </c>
      <c r="AN23" s="186">
        <f t="shared" si="6"/>
        <v>32.251554253275401</v>
      </c>
      <c r="AO23" s="186">
        <f t="shared" si="7"/>
        <v>33.2425820531789</v>
      </c>
      <c r="AP23" s="186">
        <f t="shared" si="8"/>
        <v>33.946585753489323</v>
      </c>
      <c r="AQ23" s="186">
        <f t="shared" si="9"/>
        <v>36.685775116108985</v>
      </c>
      <c r="AR23" s="186">
        <f t="shared" si="10"/>
        <v>39.296729048674401</v>
      </c>
      <c r="AS23" s="186">
        <f t="shared" si="11"/>
        <v>35.948872891419867</v>
      </c>
      <c r="AT23" s="186">
        <f t="shared" si="12"/>
        <v>34.394029098203163</v>
      </c>
      <c r="AU23" s="186">
        <f t="shared" si="13"/>
        <v>33.282149903486285</v>
      </c>
      <c r="AV23" s="186">
        <f t="shared" si="14"/>
        <v>25.383250796046333</v>
      </c>
      <c r="AW23" s="186">
        <f t="shared" si="15"/>
        <v>27.049277599274696</v>
      </c>
      <c r="AX23" s="186">
        <f t="shared" si="16"/>
        <v>29.3756797952183</v>
      </c>
      <c r="AY23" s="210">
        <f t="shared" si="16"/>
        <v>27.683291987527575</v>
      </c>
      <c r="AZ23" s="69">
        <f>'6 FV'!D23+'6 FV'!E23+'6 FV'!F23+'6 FV'!G23</f>
        <v>186215</v>
      </c>
      <c r="BA23" s="69">
        <f>'6 FV'!H23+'6 FV'!I23+'6 FV'!J23+'6 FV'!K23</f>
        <v>166882</v>
      </c>
      <c r="BB23" s="69">
        <f>'6 FV'!L23+'6 FV'!M23+'6 FV'!N23+'6 FV'!O23</f>
        <v>177552</v>
      </c>
      <c r="BC23" s="69">
        <f>'6 FV'!P23+'6 FV'!Q23+'6 FV'!R23+'6 FV'!S23</f>
        <v>194735</v>
      </c>
      <c r="BD23" s="69">
        <f>'6 FV'!T23+'6 FV'!U23+'6 FV'!V23+'6 FV'!W23</f>
        <v>190566</v>
      </c>
      <c r="BE23" s="69">
        <f>'6 FV'!X23+'6 FV'!Y23+'6 FV'!Z23+'6 FV'!AA23</f>
        <v>195890</v>
      </c>
      <c r="BF23" s="69">
        <f>'6 FV'!AB23+'6 FV'!AC23+'6 FV'!AD23+'6 FV'!AE23</f>
        <v>199137</v>
      </c>
      <c r="BG23" s="69">
        <f>'6 FV'!AF23+'6 FV'!AG23+'6 FV'!AH23+'6 FV'!AI23</f>
        <v>194889</v>
      </c>
      <c r="BH23" s="69">
        <f>'6 FV'!AJ23+'6 FV'!AK23+'6 FV'!AL23+'6 FV'!AM23</f>
        <v>196839</v>
      </c>
      <c r="BI23" s="69">
        <f>'6 FV'!AN23+'6 FV'!AO23+'6 FV'!AP23+'6 FV'!AQ23</f>
        <v>198259</v>
      </c>
      <c r="BJ23" s="69">
        <f>'6 FV'!AR23+'6 FV'!AS23+'6 FV'!AT23+'6 FV'!AU23</f>
        <v>210130</v>
      </c>
      <c r="BK23" s="69">
        <f>'6 FV'!AV23+'6 FV'!AW23+'6 FV'!AX23+'6 FV'!AY23</f>
        <v>212967</v>
      </c>
      <c r="BL23" s="69">
        <f>'6 FV'!AZ23+'6 FV'!BA23+'6 FV'!BB23+'6 FV'!BC23</f>
        <v>162058</v>
      </c>
      <c r="BM23" s="69">
        <f>'6 FV'!BD23+'6 FV'!BE23+'6 FV'!BF23+'6 FV'!BG23</f>
        <v>170241</v>
      </c>
      <c r="BN23" s="69">
        <f>'6 FV'!BH23+'6 FV'!BI23+'6 FV'!BJ23+'6 FV'!BK23</f>
        <v>181410</v>
      </c>
      <c r="BO23" s="165">
        <f>'6 FV'!BL23+'6 FV'!BM23+'6 FV'!BN23+'6 FV'!BO23</f>
        <v>179703</v>
      </c>
      <c r="BP23" s="158">
        <v>235.55</v>
      </c>
      <c r="BQ23" s="55">
        <v>228.625</v>
      </c>
      <c r="BR23" s="55">
        <v>231.375</v>
      </c>
      <c r="BS23" s="55">
        <v>234.95000000000002</v>
      </c>
      <c r="BT23" s="55">
        <v>231.29999999999998</v>
      </c>
      <c r="BU23" s="55">
        <v>230.29999999999998</v>
      </c>
      <c r="BV23" s="55">
        <v>226.97500000000002</v>
      </c>
      <c r="BW23" s="55">
        <v>224.07500000000002</v>
      </c>
      <c r="BX23" s="55">
        <v>228.02500000000001</v>
      </c>
      <c r="BY23" s="55">
        <v>232.82500000000002</v>
      </c>
      <c r="BZ23" s="55">
        <v>240.2</v>
      </c>
      <c r="CA23" s="55">
        <v>244.2</v>
      </c>
      <c r="CB23" s="55">
        <v>234.8</v>
      </c>
      <c r="CC23" s="55">
        <v>231.6</v>
      </c>
      <c r="CD23" s="55">
        <v>238.27499999999998</v>
      </c>
      <c r="CE23" s="159">
        <v>244.95</v>
      </c>
      <c r="CF23" s="239"/>
      <c r="CG23" s="239"/>
      <c r="CH23" s="239"/>
      <c r="CI23" s="239"/>
      <c r="CK23" s="280"/>
      <c r="CL23" s="280"/>
      <c r="CM23" s="280"/>
      <c r="CN23" s="280"/>
    </row>
    <row r="24" spans="1:92" s="74" customFormat="1" x14ac:dyDescent="0.2">
      <c r="A24" s="74">
        <v>19</v>
      </c>
      <c r="B24" s="171" t="s">
        <v>153</v>
      </c>
      <c r="C24" s="74" t="s">
        <v>11</v>
      </c>
      <c r="D24" s="162">
        <v>86.788818721838496</v>
      </c>
      <c r="E24" s="86">
        <v>86.8943850612647</v>
      </c>
      <c r="F24" s="86">
        <v>91.798376780689892</v>
      </c>
      <c r="G24" s="86">
        <v>86.497502182630711</v>
      </c>
      <c r="H24" s="86">
        <v>81.337355394506687</v>
      </c>
      <c r="I24" s="86">
        <v>81.071836354886912</v>
      </c>
      <c r="J24" s="86">
        <v>78.562924367357297</v>
      </c>
      <c r="K24" s="86">
        <v>80.305621114358303</v>
      </c>
      <c r="L24" s="86">
        <v>78.108789538629793</v>
      </c>
      <c r="M24" s="86">
        <v>76.8045085286969</v>
      </c>
      <c r="N24" s="86">
        <v>74.347698368339607</v>
      </c>
      <c r="O24" s="86">
        <v>72.302804398340498</v>
      </c>
      <c r="P24" s="86">
        <v>67.343776058957815</v>
      </c>
      <c r="Q24" s="86">
        <v>67.544968403452685</v>
      </c>
      <c r="R24" s="86">
        <v>61.422172920903797</v>
      </c>
      <c r="S24" s="163">
        <v>60.458549578797701</v>
      </c>
      <c r="T24" s="97">
        <f t="shared" si="17"/>
        <v>1.442753199598346</v>
      </c>
      <c r="U24" s="97">
        <f t="shared" si="18"/>
        <v>1.4703190419679637</v>
      </c>
      <c r="V24" s="97">
        <f t="shared" si="19"/>
        <v>1.5091467215869319</v>
      </c>
      <c r="W24" s="97">
        <f t="shared" si="20"/>
        <v>1.3864667668365318</v>
      </c>
      <c r="X24" s="97">
        <f t="shared" si="21"/>
        <v>1.2803588300172632</v>
      </c>
      <c r="Y24" s="97">
        <f t="shared" si="22"/>
        <v>1.2249831729909477</v>
      </c>
      <c r="Z24" s="97">
        <f t="shared" si="23"/>
        <v>1.1425506372414203</v>
      </c>
      <c r="AA24" s="97">
        <f t="shared" si="24"/>
        <v>1.1041153412393041</v>
      </c>
      <c r="AB24" s="97">
        <f t="shared" si="25"/>
        <v>1.0314931796871505</v>
      </c>
      <c r="AC24" s="97">
        <f t="shared" si="26"/>
        <v>0.99275523206484706</v>
      </c>
      <c r="AD24" s="97">
        <f t="shared" si="27"/>
        <v>0.9383189041249399</v>
      </c>
      <c r="AE24" s="97">
        <f t="shared" si="28"/>
        <v>0.93861957391622197</v>
      </c>
      <c r="AF24" s="97">
        <f t="shared" si="29"/>
        <v>1.4255668090380569</v>
      </c>
      <c r="AG24" s="97">
        <f t="shared" si="30"/>
        <v>1.2110041667285694</v>
      </c>
      <c r="AH24" s="97">
        <f t="shared" si="31"/>
        <v>0.86101424114980718</v>
      </c>
      <c r="AI24" s="97">
        <f t="shared" si="31"/>
        <v>0.81400441046945315</v>
      </c>
      <c r="AJ24" s="185">
        <f t="shared" si="2"/>
        <v>0.63616506301512554</v>
      </c>
      <c r="AK24" s="186">
        <f t="shared" si="3"/>
        <v>0.61857544090595973</v>
      </c>
      <c r="AL24" s="186">
        <f t="shared" si="4"/>
        <v>0.63298311863947521</v>
      </c>
      <c r="AM24" s="186">
        <f t="shared" si="5"/>
        <v>0.57473423377163257</v>
      </c>
      <c r="AN24" s="186">
        <f t="shared" si="6"/>
        <v>0.51577270383327001</v>
      </c>
      <c r="AO24" s="186">
        <f t="shared" si="7"/>
        <v>0.48495191478921434</v>
      </c>
      <c r="AP24" s="186">
        <f t="shared" si="8"/>
        <v>0.45287750031622592</v>
      </c>
      <c r="AQ24" s="186">
        <f t="shared" si="9"/>
        <v>0.44367746472021163</v>
      </c>
      <c r="AR24" s="186">
        <f t="shared" si="10"/>
        <v>0.40324620309049963</v>
      </c>
      <c r="AS24" s="186">
        <f t="shared" si="11"/>
        <v>0.39046521875290746</v>
      </c>
      <c r="AT24" s="186">
        <f t="shared" si="12"/>
        <v>0.37644404237133977</v>
      </c>
      <c r="AU24" s="186">
        <f t="shared" si="13"/>
        <v>0.36964623925531948</v>
      </c>
      <c r="AV24" s="186">
        <f t="shared" si="14"/>
        <v>0.39613985917034006</v>
      </c>
      <c r="AW24" s="186">
        <f t="shared" si="15"/>
        <v>0.4054319832140017</v>
      </c>
      <c r="AX24" s="186">
        <f t="shared" si="16"/>
        <v>0.30588731534314639</v>
      </c>
      <c r="AY24" s="210">
        <f t="shared" si="16"/>
        <v>0.25727042373956466</v>
      </c>
      <c r="AZ24" s="69">
        <f>'6 FV'!D24+'6 FV'!E24+'6 FV'!F24+'6 FV'!G24</f>
        <v>60155</v>
      </c>
      <c r="BA24" s="69">
        <f>'6 FV'!H24+'6 FV'!I24+'6 FV'!J24+'6 FV'!K24</f>
        <v>59099</v>
      </c>
      <c r="BB24" s="69">
        <f>'6 FV'!L24+'6 FV'!M24+'6 FV'!N24+'6 FV'!O24</f>
        <v>60828</v>
      </c>
      <c r="BC24" s="69">
        <f>'6 FV'!P24+'6 FV'!Q24+'6 FV'!R24+'6 FV'!S24</f>
        <v>62387</v>
      </c>
      <c r="BD24" s="69">
        <f>'6 FV'!T24+'6 FV'!U24+'6 FV'!V24+'6 FV'!W24</f>
        <v>63527</v>
      </c>
      <c r="BE24" s="69">
        <f>'6 FV'!X24+'6 FV'!Y24+'6 FV'!Z24+'6 FV'!AA24</f>
        <v>66182</v>
      </c>
      <c r="BF24" s="69">
        <f>'6 FV'!AB24+'6 FV'!AC24+'6 FV'!AD24+'6 FV'!AE24</f>
        <v>68761</v>
      </c>
      <c r="BG24" s="69">
        <f>'6 FV'!AF24+'6 FV'!AG24+'6 FV'!AH24+'6 FV'!AI24</f>
        <v>72733</v>
      </c>
      <c r="BH24" s="69">
        <f>'6 FV'!AJ24+'6 FV'!AK24+'6 FV'!AL24+'6 FV'!AM24</f>
        <v>75724</v>
      </c>
      <c r="BI24" s="69">
        <f>'6 FV'!AN24+'6 FV'!AO24+'6 FV'!AP24+'6 FV'!AQ24</f>
        <v>77365</v>
      </c>
      <c r="BJ24" s="69">
        <f>'6 FV'!AR24+'6 FV'!AS24+'6 FV'!AT24+'6 FV'!AU24</f>
        <v>79235</v>
      </c>
      <c r="BK24" s="69">
        <f>'6 FV'!AV24+'6 FV'!AW24+'6 FV'!AX24+'6 FV'!AY24</f>
        <v>77031</v>
      </c>
      <c r="BL24" s="69">
        <f>'6 FV'!AZ24+'6 FV'!BA24+'6 FV'!BB24+'6 FV'!BC24</f>
        <v>47240</v>
      </c>
      <c r="BM24" s="69">
        <f>'6 FV'!BD24+'6 FV'!BE24+'6 FV'!BF24+'6 FV'!BG24</f>
        <v>55776</v>
      </c>
      <c r="BN24" s="69">
        <f>'6 FV'!BH24+'6 FV'!BI24+'6 FV'!BJ24+'6 FV'!BK24</f>
        <v>71337</v>
      </c>
      <c r="BO24" s="165">
        <f>'6 FV'!BL24+'6 FV'!BM24+'6 FV'!BN24+'6 FV'!BO24</f>
        <v>74273</v>
      </c>
      <c r="BP24" s="158">
        <v>136.42500000000001</v>
      </c>
      <c r="BQ24" s="55">
        <v>140.47499999999999</v>
      </c>
      <c r="BR24" s="55">
        <v>145.02500000000001</v>
      </c>
      <c r="BS24" s="55">
        <v>150.5</v>
      </c>
      <c r="BT24" s="55">
        <v>157.69999999999999</v>
      </c>
      <c r="BU24" s="55">
        <v>167.17500000000001</v>
      </c>
      <c r="BV24" s="55">
        <v>173.47499999999999</v>
      </c>
      <c r="BW24" s="55">
        <v>181</v>
      </c>
      <c r="BX24" s="55">
        <v>193.70000000000002</v>
      </c>
      <c r="BY24" s="55">
        <v>196.7</v>
      </c>
      <c r="BZ24" s="55">
        <v>197.5</v>
      </c>
      <c r="CA24" s="55">
        <v>195.6</v>
      </c>
      <c r="CB24" s="55">
        <v>170</v>
      </c>
      <c r="CC24" s="55">
        <v>166.6</v>
      </c>
      <c r="CD24" s="55">
        <v>200.8</v>
      </c>
      <c r="CE24" s="159">
        <v>235</v>
      </c>
      <c r="CF24" s="239"/>
      <c r="CG24" s="239"/>
      <c r="CH24" s="239"/>
      <c r="CI24" s="239"/>
      <c r="CK24" s="280"/>
      <c r="CL24" s="280"/>
      <c r="CM24" s="280"/>
      <c r="CN24" s="280"/>
    </row>
    <row r="25" spans="1:92" s="74" customFormat="1" x14ac:dyDescent="0.2">
      <c r="A25" s="74">
        <v>20</v>
      </c>
      <c r="B25" s="56" t="s">
        <v>154</v>
      </c>
      <c r="C25" s="74" t="s">
        <v>43</v>
      </c>
      <c r="D25" s="162">
        <v>43.168040040968698</v>
      </c>
      <c r="E25" s="86">
        <v>41.47001349675881</v>
      </c>
      <c r="F25" s="86">
        <v>42.3082677348144</v>
      </c>
      <c r="G25" s="86">
        <v>40.0369030958488</v>
      </c>
      <c r="H25" s="86">
        <v>36.322957523489876</v>
      </c>
      <c r="I25" s="86">
        <v>33.721544040164702</v>
      </c>
      <c r="J25" s="86">
        <v>31.928388365381046</v>
      </c>
      <c r="K25" s="86">
        <v>29.848942684565401</v>
      </c>
      <c r="L25" s="86">
        <v>27.171612362330517</v>
      </c>
      <c r="M25" s="86">
        <v>25.55592442381365</v>
      </c>
      <c r="N25" s="86">
        <v>24.578138122566628</v>
      </c>
      <c r="O25" s="86">
        <v>22.971349349540219</v>
      </c>
      <c r="P25" s="86">
        <v>21.727426592699402</v>
      </c>
      <c r="Q25" s="86">
        <v>21.192443579342331</v>
      </c>
      <c r="R25" s="86">
        <v>19.12198443362287</v>
      </c>
      <c r="S25" s="163">
        <v>18.91327591305356</v>
      </c>
      <c r="T25" s="97">
        <f t="shared" si="17"/>
        <v>0.88366747949824365</v>
      </c>
      <c r="U25" s="97">
        <f t="shared" si="18"/>
        <v>0.75666922411339654</v>
      </c>
      <c r="V25" s="97">
        <f t="shared" si="19"/>
        <v>0.59472677061547674</v>
      </c>
      <c r="W25" s="97">
        <f t="shared" si="20"/>
        <v>0.49022778371309905</v>
      </c>
      <c r="X25" s="97">
        <f t="shared" si="21"/>
        <v>0.44793387006400137</v>
      </c>
      <c r="Y25" s="97">
        <f t="shared" si="22"/>
        <v>0.40594618979600933</v>
      </c>
      <c r="Z25" s="97">
        <f t="shared" si="23"/>
        <v>0.36607147944118884</v>
      </c>
      <c r="AA25" s="97">
        <f t="shared" si="24"/>
        <v>0.29464722700550228</v>
      </c>
      <c r="AB25" s="97">
        <f t="shared" si="25"/>
        <v>0.30615211333074765</v>
      </c>
      <c r="AC25" s="97">
        <f t="shared" si="26"/>
        <v>0.30743969231655516</v>
      </c>
      <c r="AD25" s="97">
        <f t="shared" si="27"/>
        <v>0.26617000349324915</v>
      </c>
      <c r="AE25" s="97">
        <f t="shared" si="28"/>
        <v>0.22535512537073221</v>
      </c>
      <c r="AF25" s="97">
        <f t="shared" si="29"/>
        <v>0.22639103281859899</v>
      </c>
      <c r="AG25" s="97">
        <f t="shared" si="30"/>
        <v>0.18300427086813237</v>
      </c>
      <c r="AH25" s="97">
        <f t="shared" si="31"/>
        <v>0.15976926459976498</v>
      </c>
      <c r="AI25" s="97">
        <f t="shared" si="31"/>
        <v>0.15113089546568828</v>
      </c>
      <c r="AJ25" s="185">
        <f t="shared" si="2"/>
        <v>0.80952723939931925</v>
      </c>
      <c r="AK25" s="186">
        <f t="shared" si="3"/>
        <v>0.79330489711638075</v>
      </c>
      <c r="AL25" s="186">
        <f t="shared" si="4"/>
        <v>0.84701236706335137</v>
      </c>
      <c r="AM25" s="186">
        <f t="shared" si="5"/>
        <v>0.79874120889473899</v>
      </c>
      <c r="AN25" s="186">
        <f t="shared" si="6"/>
        <v>0.71997933644182111</v>
      </c>
      <c r="AO25" s="186">
        <f t="shared" si="7"/>
        <v>0.66218054079852129</v>
      </c>
      <c r="AP25" s="186">
        <f t="shared" si="8"/>
        <v>0.62851158199568979</v>
      </c>
      <c r="AQ25" s="186">
        <f t="shared" si="9"/>
        <v>0.5718188253748161</v>
      </c>
      <c r="AR25" s="186">
        <f t="shared" si="10"/>
        <v>0.53199436832756763</v>
      </c>
      <c r="AS25" s="186">
        <f t="shared" si="11"/>
        <v>0.48401372014798577</v>
      </c>
      <c r="AT25" s="186">
        <f t="shared" si="12"/>
        <v>0.47817389343514838</v>
      </c>
      <c r="AU25" s="186">
        <f t="shared" si="13"/>
        <v>0.42856995055112346</v>
      </c>
      <c r="AV25" s="186">
        <f t="shared" si="14"/>
        <v>0.40161601834934196</v>
      </c>
      <c r="AW25" s="186">
        <f t="shared" si="15"/>
        <v>0.365386958264523</v>
      </c>
      <c r="AX25" s="186">
        <f t="shared" si="16"/>
        <v>0.30546301012177107</v>
      </c>
      <c r="AY25" s="210">
        <f t="shared" si="16"/>
        <v>0.2814475582299637</v>
      </c>
      <c r="AZ25" s="69">
        <f>'6 FV'!D25+'6 FV'!E25+'6 FV'!F25+'6 FV'!G25</f>
        <v>48851</v>
      </c>
      <c r="BA25" s="69">
        <f>'6 FV'!H25+'6 FV'!I25+'6 FV'!J25+'6 FV'!K25</f>
        <v>54806</v>
      </c>
      <c r="BB25" s="69">
        <f>'6 FV'!L25+'6 FV'!M25+'6 FV'!N25+'6 FV'!O25</f>
        <v>71139</v>
      </c>
      <c r="BC25" s="69">
        <f>'6 FV'!P25+'6 FV'!Q25+'6 FV'!R25+'6 FV'!S25</f>
        <v>81670</v>
      </c>
      <c r="BD25" s="69">
        <f>'6 FV'!T25+'6 FV'!U25+'6 FV'!V25+'6 FV'!W25</f>
        <v>81090</v>
      </c>
      <c r="BE25" s="69">
        <f>'6 FV'!X25+'6 FV'!Y25+'6 FV'!Z25+'6 FV'!AA25</f>
        <v>83069</v>
      </c>
      <c r="BF25" s="69">
        <f>'6 FV'!AB25+'6 FV'!AC25+'6 FV'!AD25+'6 FV'!AE25</f>
        <v>87219</v>
      </c>
      <c r="BG25" s="69">
        <f>'6 FV'!AF25+'6 FV'!AG25+'6 FV'!AH25+'6 FV'!AI25</f>
        <v>101304</v>
      </c>
      <c r="BH25" s="69">
        <f>'6 FV'!AJ25+'6 FV'!AK25+'6 FV'!AL25+'6 FV'!AM25</f>
        <v>88752</v>
      </c>
      <c r="BI25" s="69">
        <f>'6 FV'!AN25+'6 FV'!AO25+'6 FV'!AP25+'6 FV'!AQ25</f>
        <v>83125</v>
      </c>
      <c r="BJ25" s="69">
        <f>'6 FV'!AR25+'6 FV'!AS25+'6 FV'!AT25+'6 FV'!AU25</f>
        <v>92340</v>
      </c>
      <c r="BK25" s="69">
        <f>'6 FV'!AV25+'6 FV'!AW25+'6 FV'!AX25+'6 FV'!AY25</f>
        <v>101934</v>
      </c>
      <c r="BL25" s="69">
        <f>'6 FV'!AZ25+'6 FV'!BA25+'6 FV'!BB25+'6 FV'!BC25</f>
        <v>95973</v>
      </c>
      <c r="BM25" s="69">
        <f>'6 FV'!BD25+'6 FV'!BE25+'6 FV'!BF25+'6 FV'!BG25</f>
        <v>115803</v>
      </c>
      <c r="BN25" s="69">
        <f>'6 FV'!BH25+'6 FV'!BI25+'6 FV'!BJ25+'6 FV'!BK25</f>
        <v>119685</v>
      </c>
      <c r="BO25" s="165">
        <f>'6 FV'!BL25+'6 FV'!BM25+'6 FV'!BN25+'6 FV'!BO25</f>
        <v>125145</v>
      </c>
      <c r="BP25" s="158">
        <v>53.325000000000003</v>
      </c>
      <c r="BQ25" s="55">
        <v>52.275000000000006</v>
      </c>
      <c r="BR25" s="55">
        <v>49.95</v>
      </c>
      <c r="BS25" s="55">
        <v>50.125000000000007</v>
      </c>
      <c r="BT25" s="55">
        <v>50.45</v>
      </c>
      <c r="BU25" s="55">
        <v>50.924999999999997</v>
      </c>
      <c r="BV25" s="55">
        <v>50.800000000000004</v>
      </c>
      <c r="BW25" s="55">
        <v>52.2</v>
      </c>
      <c r="BX25" s="55">
        <v>51.075000000000003</v>
      </c>
      <c r="BY25" s="55">
        <v>52.8</v>
      </c>
      <c r="BZ25" s="55">
        <v>51.4</v>
      </c>
      <c r="CA25" s="55">
        <v>53.6</v>
      </c>
      <c r="CB25" s="55">
        <v>54.1</v>
      </c>
      <c r="CC25" s="55">
        <v>58</v>
      </c>
      <c r="CD25" s="55">
        <v>62.6</v>
      </c>
      <c r="CE25" s="159">
        <v>67.2</v>
      </c>
      <c r="CF25" s="239"/>
      <c r="CG25" s="239"/>
      <c r="CH25" s="239"/>
      <c r="CI25" s="239"/>
      <c r="CK25" s="280"/>
      <c r="CL25" s="280"/>
      <c r="CM25" s="280"/>
      <c r="CN25" s="280"/>
    </row>
    <row r="26" spans="1:92" s="74" customFormat="1" x14ac:dyDescent="0.2">
      <c r="A26" s="74">
        <v>21</v>
      </c>
      <c r="B26" s="56" t="s">
        <v>155</v>
      </c>
      <c r="C26" s="74" t="s">
        <v>12</v>
      </c>
      <c r="D26" s="162">
        <v>39.802841021562834</v>
      </c>
      <c r="E26" s="86">
        <v>33.613158435116283</v>
      </c>
      <c r="F26" s="86">
        <v>32.200410495599513</v>
      </c>
      <c r="G26" s="86">
        <v>32.897403372867643</v>
      </c>
      <c r="H26" s="86">
        <v>26.152382261306062</v>
      </c>
      <c r="I26" s="86">
        <v>25.123399279714601</v>
      </c>
      <c r="J26" s="86">
        <v>24.121868760654749</v>
      </c>
      <c r="K26" s="86">
        <v>21.609932867943048</v>
      </c>
      <c r="L26" s="86">
        <v>20.807820658766278</v>
      </c>
      <c r="M26" s="86">
        <v>18.963980363006549</v>
      </c>
      <c r="N26" s="86">
        <v>18.836966014129629</v>
      </c>
      <c r="O26" s="86">
        <v>18.24166823709114</v>
      </c>
      <c r="P26" s="86">
        <v>17.788919290962038</v>
      </c>
      <c r="Q26" s="86">
        <v>17.625340151750219</v>
      </c>
      <c r="R26" s="86">
        <v>16.16947404107059</v>
      </c>
      <c r="S26" s="163">
        <v>15.927339984286251</v>
      </c>
      <c r="T26" s="97">
        <f t="shared" si="17"/>
        <v>1.127559235738324</v>
      </c>
      <c r="U26" s="97">
        <f t="shared" si="18"/>
        <v>0.88794501215470301</v>
      </c>
      <c r="V26" s="97">
        <f t="shared" si="19"/>
        <v>0.80589674881368289</v>
      </c>
      <c r="W26" s="97">
        <f t="shared" si="20"/>
        <v>0.85074357684107793</v>
      </c>
      <c r="X26" s="97">
        <f t="shared" si="21"/>
        <v>0.65092919484546041</v>
      </c>
      <c r="Y26" s="97">
        <f t="shared" si="22"/>
        <v>0.62861930840500935</v>
      </c>
      <c r="Z26" s="97">
        <f t="shared" si="23"/>
        <v>0.55904952166160082</v>
      </c>
      <c r="AA26" s="97">
        <f t="shared" si="24"/>
        <v>0.46894520350555635</v>
      </c>
      <c r="AB26" s="97">
        <f t="shared" si="25"/>
        <v>0.42020721068634193</v>
      </c>
      <c r="AC26" s="97">
        <f t="shared" si="26"/>
        <v>0.35663338717454718</v>
      </c>
      <c r="AD26" s="97">
        <f t="shared" si="27"/>
        <v>0.34433719064307888</v>
      </c>
      <c r="AE26" s="97">
        <f t="shared" si="28"/>
        <v>0.30565797984402043</v>
      </c>
      <c r="AF26" s="97">
        <f t="shared" si="29"/>
        <v>0.28379176636348036</v>
      </c>
      <c r="AG26" s="97">
        <f t="shared" si="30"/>
        <v>0.26590640504118973</v>
      </c>
      <c r="AH26" s="97">
        <f t="shared" si="31"/>
        <v>0.2513051201558949</v>
      </c>
      <c r="AI26" s="97">
        <f t="shared" si="31"/>
        <v>0.24587576004640851</v>
      </c>
      <c r="AJ26" s="185">
        <f t="shared" si="2"/>
        <v>1.6601810645073132</v>
      </c>
      <c r="AK26" s="186">
        <f t="shared" si="3"/>
        <v>1.4152908814785803</v>
      </c>
      <c r="AL26" s="186">
        <f t="shared" si="4"/>
        <v>1.4770830502568584</v>
      </c>
      <c r="AM26" s="186">
        <f t="shared" si="5"/>
        <v>1.6047513840423242</v>
      </c>
      <c r="AN26" s="186">
        <f t="shared" si="6"/>
        <v>1.2573260702550995</v>
      </c>
      <c r="AO26" s="186">
        <f t="shared" si="7"/>
        <v>1.1963523466530763</v>
      </c>
      <c r="AP26" s="186">
        <f t="shared" si="8"/>
        <v>1.1324821014391901</v>
      </c>
      <c r="AQ26" s="186">
        <f t="shared" si="9"/>
        <v>0.96905528555798415</v>
      </c>
      <c r="AR26" s="186">
        <f t="shared" si="10"/>
        <v>0.94046647045271314</v>
      </c>
      <c r="AS26" s="186">
        <f t="shared" si="11"/>
        <v>0.86990735610121794</v>
      </c>
      <c r="AT26" s="186">
        <f t="shared" si="12"/>
        <v>0.87613795414556417</v>
      </c>
      <c r="AU26" s="186">
        <f t="shared" si="13"/>
        <v>0.88124001145367825</v>
      </c>
      <c r="AV26" s="186">
        <f t="shared" si="14"/>
        <v>0.87200584759617839</v>
      </c>
      <c r="AW26" s="186">
        <f t="shared" si="15"/>
        <v>0.86398726234069712</v>
      </c>
      <c r="AX26" s="186">
        <f t="shared" si="16"/>
        <v>0.80545325235719001</v>
      </c>
      <c r="AY26" s="210">
        <f t="shared" si="16"/>
        <v>0.80644759414107603</v>
      </c>
      <c r="AZ26" s="69">
        <f>'6 FV'!D26+'6 FV'!E26+'6 FV'!F26+'6 FV'!G26</f>
        <v>35300</v>
      </c>
      <c r="BA26" s="69">
        <f>'6 FV'!H26+'6 FV'!I26+'6 FV'!J26+'6 FV'!K26</f>
        <v>37855</v>
      </c>
      <c r="BB26" s="69">
        <f>'6 FV'!L26+'6 FV'!M26+'6 FV'!N26+'6 FV'!O26</f>
        <v>39956</v>
      </c>
      <c r="BC26" s="69">
        <f>'6 FV'!P26+'6 FV'!Q26+'6 FV'!R26+'6 FV'!S26</f>
        <v>38669</v>
      </c>
      <c r="BD26" s="69">
        <f>'6 FV'!T26+'6 FV'!U26+'6 FV'!V26+'6 FV'!W26</f>
        <v>40177</v>
      </c>
      <c r="BE26" s="69">
        <f>'6 FV'!X26+'6 FV'!Y26+'6 FV'!Z26+'6 FV'!AA26</f>
        <v>39966</v>
      </c>
      <c r="BF26" s="69">
        <f>'6 FV'!AB26+'6 FV'!AC26+'6 FV'!AD26+'6 FV'!AE26</f>
        <v>43148</v>
      </c>
      <c r="BG26" s="69">
        <f>'6 FV'!AF26+'6 FV'!AG26+'6 FV'!AH26+'6 FV'!AI26</f>
        <v>46082</v>
      </c>
      <c r="BH26" s="69">
        <f>'6 FV'!AJ26+'6 FV'!AK26+'6 FV'!AL26+'6 FV'!AM26</f>
        <v>49518</v>
      </c>
      <c r="BI26" s="69">
        <f>'6 FV'!AN26+'6 FV'!AO26+'6 FV'!AP26+'6 FV'!AQ26</f>
        <v>53175</v>
      </c>
      <c r="BJ26" s="69">
        <f>'6 FV'!AR26+'6 FV'!AS26+'6 FV'!AT26+'6 FV'!AU26</f>
        <v>54705</v>
      </c>
      <c r="BK26" s="69">
        <f>'6 FV'!AV26+'6 FV'!AW26+'6 FV'!AX26+'6 FV'!AY26</f>
        <v>59680</v>
      </c>
      <c r="BL26" s="69">
        <f>'6 FV'!AZ26+'6 FV'!BA26+'6 FV'!BB26+'6 FV'!BC26</f>
        <v>62683</v>
      </c>
      <c r="BM26" s="69">
        <f>'6 FV'!BD26+'6 FV'!BE26+'6 FV'!BF26+'6 FV'!BG26</f>
        <v>66284</v>
      </c>
      <c r="BN26" s="69">
        <f>'6 FV'!BH26+'6 FV'!BI26+'6 FV'!BJ26+'6 FV'!BK26</f>
        <v>64342</v>
      </c>
      <c r="BO26" s="165">
        <f>'6 FV'!BL26+'6 FV'!BM26+'6 FV'!BN26+'6 FV'!BO26</f>
        <v>64778</v>
      </c>
      <c r="BP26" s="158">
        <v>23.975000000000001</v>
      </c>
      <c r="BQ26" s="55">
        <v>23.75</v>
      </c>
      <c r="BR26" s="55">
        <v>21.8</v>
      </c>
      <c r="BS26" s="55">
        <v>20.5</v>
      </c>
      <c r="BT26" s="55">
        <v>20.799999999999997</v>
      </c>
      <c r="BU26" s="55">
        <v>21</v>
      </c>
      <c r="BV26" s="55">
        <v>21.3</v>
      </c>
      <c r="BW26" s="55">
        <v>22.3</v>
      </c>
      <c r="BX26" s="55">
        <v>22.125</v>
      </c>
      <c r="BY26" s="55">
        <v>21.799999999999997</v>
      </c>
      <c r="BZ26" s="55">
        <v>21.5</v>
      </c>
      <c r="CA26" s="55">
        <v>20.7</v>
      </c>
      <c r="CB26" s="55">
        <v>20.399999999999999</v>
      </c>
      <c r="CC26" s="55">
        <v>20.399999999999999</v>
      </c>
      <c r="CD26" s="55">
        <v>20.074999999999999</v>
      </c>
      <c r="CE26" s="159">
        <v>19.75</v>
      </c>
      <c r="CF26" s="239"/>
      <c r="CG26" s="239"/>
      <c r="CH26" s="239"/>
      <c r="CI26" s="239"/>
      <c r="CK26" s="280"/>
      <c r="CL26" s="280"/>
      <c r="CM26" s="280"/>
      <c r="CN26" s="280"/>
    </row>
    <row r="27" spans="1:92" s="74" customFormat="1" x14ac:dyDescent="0.2">
      <c r="A27" s="74">
        <v>22</v>
      </c>
      <c r="B27" s="56" t="s">
        <v>156</v>
      </c>
      <c r="C27" s="74" t="s">
        <v>13</v>
      </c>
      <c r="D27" s="162">
        <v>93.277295093474493</v>
      </c>
      <c r="E27" s="86">
        <v>94.762415417172889</v>
      </c>
      <c r="F27" s="86">
        <v>86.180615400557514</v>
      </c>
      <c r="G27" s="86">
        <v>91.242576975840208</v>
      </c>
      <c r="H27" s="86">
        <v>82.415255814042894</v>
      </c>
      <c r="I27" s="86">
        <v>78.650057915422593</v>
      </c>
      <c r="J27" s="86">
        <v>73.320783551372401</v>
      </c>
      <c r="K27" s="86">
        <v>71.871472091440694</v>
      </c>
      <c r="L27" s="86">
        <v>67.645056255732797</v>
      </c>
      <c r="M27" s="86">
        <v>66.161061541001601</v>
      </c>
      <c r="N27" s="86">
        <v>64.841802014574</v>
      </c>
      <c r="O27" s="86">
        <v>60.935953928642007</v>
      </c>
      <c r="P27" s="86">
        <v>54.091428977232702</v>
      </c>
      <c r="Q27" s="86">
        <v>49.177782852829296</v>
      </c>
      <c r="R27" s="86">
        <v>41.042867008730369</v>
      </c>
      <c r="S27" s="163">
        <v>40.604911777858021</v>
      </c>
      <c r="T27" s="97">
        <f t="shared" si="17"/>
        <v>0.95961333594101506</v>
      </c>
      <c r="U27" s="97">
        <f t="shared" si="18"/>
        <v>0.97048887199595357</v>
      </c>
      <c r="V27" s="97">
        <f t="shared" si="19"/>
        <v>0.78152763530685498</v>
      </c>
      <c r="W27" s="97">
        <f t="shared" si="20"/>
        <v>0.7834738146114959</v>
      </c>
      <c r="X27" s="97">
        <f t="shared" si="21"/>
        <v>0.71158051989330762</v>
      </c>
      <c r="Y27" s="97">
        <f t="shared" si="22"/>
        <v>0.62124848274425437</v>
      </c>
      <c r="Z27" s="97">
        <f t="shared" si="23"/>
        <v>0.52091808736845679</v>
      </c>
      <c r="AA27" s="97">
        <f t="shared" si="24"/>
        <v>0.45624280031892983</v>
      </c>
      <c r="AB27" s="97">
        <f t="shared" si="25"/>
        <v>0.45531683520386623</v>
      </c>
      <c r="AC27" s="97">
        <f t="shared" si="26"/>
        <v>0.41098421898722592</v>
      </c>
      <c r="AD27" s="97">
        <f t="shared" si="27"/>
        <v>0.34886504729009765</v>
      </c>
      <c r="AE27" s="97">
        <f t="shared" si="28"/>
        <v>0.29357528450674247</v>
      </c>
      <c r="AF27" s="97">
        <f t="shared" si="29"/>
        <v>0.24078518636981164</v>
      </c>
      <c r="AG27" s="97">
        <f t="shared" si="30"/>
        <v>0.20253523461799217</v>
      </c>
      <c r="AH27" s="97">
        <f t="shared" si="31"/>
        <v>0.15852971262212529</v>
      </c>
      <c r="AI27" s="97">
        <f t="shared" si="31"/>
        <v>0.14957366266694425</v>
      </c>
      <c r="AJ27" s="185">
        <f t="shared" si="2"/>
        <v>0.92445287505921192</v>
      </c>
      <c r="AK27" s="186">
        <f t="shared" si="3"/>
        <v>0.97092638747103366</v>
      </c>
      <c r="AL27" s="186">
        <f t="shared" si="4"/>
        <v>0.87849760856837422</v>
      </c>
      <c r="AM27" s="186">
        <f t="shared" si="5"/>
        <v>0.89960637885965189</v>
      </c>
      <c r="AN27" s="186">
        <f t="shared" si="6"/>
        <v>0.79017503177414072</v>
      </c>
      <c r="AO27" s="186">
        <f t="shared" si="7"/>
        <v>0.74904817062307238</v>
      </c>
      <c r="AP27" s="186">
        <f t="shared" si="8"/>
        <v>0.67639099217133214</v>
      </c>
      <c r="AQ27" s="186">
        <f t="shared" si="9"/>
        <v>0.64028037497942714</v>
      </c>
      <c r="AR27" s="186">
        <f t="shared" si="10"/>
        <v>0.60289711457872364</v>
      </c>
      <c r="AS27" s="186">
        <f t="shared" si="11"/>
        <v>0.55973825330796623</v>
      </c>
      <c r="AT27" s="186">
        <f t="shared" si="12"/>
        <v>0.52461004866160199</v>
      </c>
      <c r="AU27" s="186">
        <f t="shared" si="13"/>
        <v>0.47347283549838393</v>
      </c>
      <c r="AV27" s="186">
        <f t="shared" si="14"/>
        <v>0.41071700058642902</v>
      </c>
      <c r="AW27" s="186">
        <f t="shared" si="15"/>
        <v>0.3584386505308258</v>
      </c>
      <c r="AX27" s="186">
        <f t="shared" si="16"/>
        <v>0.28227556402152942</v>
      </c>
      <c r="AY27" s="210">
        <f t="shared" si="16"/>
        <v>0.26435489438709647</v>
      </c>
      <c r="AZ27" s="69">
        <f>'6 FV'!D27+'6 FV'!E27+'6 FV'!F27+'6 FV'!G27</f>
        <v>97203</v>
      </c>
      <c r="BA27" s="69">
        <f>'6 FV'!H27+'6 FV'!I27+'6 FV'!J27+'6 FV'!K27</f>
        <v>97644</v>
      </c>
      <c r="BB27" s="69">
        <f>'6 FV'!L27+'6 FV'!M27+'6 FV'!N27+'6 FV'!O27</f>
        <v>110272</v>
      </c>
      <c r="BC27" s="69">
        <f>'6 FV'!P27+'6 FV'!Q27+'6 FV'!R27+'6 FV'!S27</f>
        <v>116459</v>
      </c>
      <c r="BD27" s="69">
        <f>'6 FV'!T27+'6 FV'!U27+'6 FV'!V27+'6 FV'!W27</f>
        <v>115820</v>
      </c>
      <c r="BE27" s="69">
        <f>'6 FV'!X27+'6 FV'!Y27+'6 FV'!Z27+'6 FV'!AA27</f>
        <v>126600</v>
      </c>
      <c r="BF27" s="69">
        <f>'6 FV'!AB27+'6 FV'!AC27+'6 FV'!AD27+'6 FV'!AE27</f>
        <v>140753</v>
      </c>
      <c r="BG27" s="69">
        <f>'6 FV'!AF27+'6 FV'!AG27+'6 FV'!AH27+'6 FV'!AI27</f>
        <v>157529</v>
      </c>
      <c r="BH27" s="69">
        <f>'6 FV'!AJ27+'6 FV'!AK27+'6 FV'!AL27+'6 FV'!AM27</f>
        <v>148567</v>
      </c>
      <c r="BI27" s="69">
        <f>'6 FV'!AN27+'6 FV'!AO27+'6 FV'!AP27+'6 FV'!AQ27</f>
        <v>160982</v>
      </c>
      <c r="BJ27" s="69">
        <f>'6 FV'!AR27+'6 FV'!AS27+'6 FV'!AT27+'6 FV'!AU27</f>
        <v>185865</v>
      </c>
      <c r="BK27" s="69">
        <f>'6 FV'!AV27+'6 FV'!AW27+'6 FV'!AX27+'6 FV'!AY27</f>
        <v>207565</v>
      </c>
      <c r="BL27" s="69">
        <f>'6 FV'!AZ27+'6 FV'!BA27+'6 FV'!BB27+'6 FV'!BC27</f>
        <v>224646</v>
      </c>
      <c r="BM27" s="69">
        <f>'6 FV'!BD27+'6 FV'!BE27+'6 FV'!BF27+'6 FV'!BG27</f>
        <v>242811</v>
      </c>
      <c r="BN27" s="69">
        <f>'6 FV'!BH27+'6 FV'!BI27+'6 FV'!BJ27+'6 FV'!BK27</f>
        <v>258897</v>
      </c>
      <c r="BO27" s="165">
        <f>'6 FV'!BL27+'6 FV'!BM27+'6 FV'!BN27+'6 FV'!BO27</f>
        <v>271471</v>
      </c>
      <c r="BP27" s="158">
        <v>100.9</v>
      </c>
      <c r="BQ27" s="55">
        <v>97.6</v>
      </c>
      <c r="BR27" s="55">
        <v>98.1</v>
      </c>
      <c r="BS27" s="55">
        <v>101.42500000000001</v>
      </c>
      <c r="BT27" s="55">
        <v>104.30000000000001</v>
      </c>
      <c r="BU27" s="55">
        <v>105</v>
      </c>
      <c r="BV27" s="55">
        <v>108.39999999999999</v>
      </c>
      <c r="BW27" s="55">
        <v>112.25</v>
      </c>
      <c r="BX27" s="55">
        <v>112.2</v>
      </c>
      <c r="BY27" s="55">
        <v>118.19999999999999</v>
      </c>
      <c r="BZ27" s="55">
        <v>123.6</v>
      </c>
      <c r="CA27" s="55">
        <v>128.69999999999999</v>
      </c>
      <c r="CB27" s="55">
        <v>131.69999999999999</v>
      </c>
      <c r="CC27" s="55">
        <v>137.19999999999999</v>
      </c>
      <c r="CD27" s="55">
        <v>145.39999999999998</v>
      </c>
      <c r="CE27" s="159">
        <v>153.6</v>
      </c>
      <c r="CF27" s="239"/>
      <c r="CG27" s="239"/>
      <c r="CH27" s="239"/>
      <c r="CI27" s="239"/>
      <c r="CK27" s="280"/>
      <c r="CL27" s="280"/>
      <c r="CM27" s="280"/>
      <c r="CN27" s="280"/>
    </row>
    <row r="28" spans="1:92" s="74" customFormat="1" x14ac:dyDescent="0.2">
      <c r="A28" s="74">
        <v>23</v>
      </c>
      <c r="B28" s="56" t="s">
        <v>157</v>
      </c>
      <c r="C28" s="74" t="s">
        <v>44</v>
      </c>
      <c r="D28" s="162">
        <v>77.250756143208605</v>
      </c>
      <c r="E28" s="86">
        <v>80.477127423301994</v>
      </c>
      <c r="F28" s="86">
        <v>94.911766190396492</v>
      </c>
      <c r="G28" s="86">
        <v>85.144729620438298</v>
      </c>
      <c r="H28" s="86">
        <v>90.8305787561942</v>
      </c>
      <c r="I28" s="86">
        <v>86.324962763408394</v>
      </c>
      <c r="J28" s="86">
        <v>82.131020376216298</v>
      </c>
      <c r="K28" s="86">
        <v>85.73890648352149</v>
      </c>
      <c r="L28" s="86">
        <v>84.576416716725191</v>
      </c>
      <c r="M28" s="86">
        <v>86.890560952019598</v>
      </c>
      <c r="N28" s="86">
        <v>80.81741721961879</v>
      </c>
      <c r="O28" s="86">
        <v>79.009861493668396</v>
      </c>
      <c r="P28" s="86">
        <v>75.713068090707409</v>
      </c>
      <c r="Q28" s="86">
        <v>101.6981282432817</v>
      </c>
      <c r="R28" s="86">
        <v>95.47784757643511</v>
      </c>
      <c r="S28" s="163">
        <v>94.322600143354308</v>
      </c>
      <c r="T28" s="97">
        <f t="shared" si="17"/>
        <v>0.53127260821837052</v>
      </c>
      <c r="U28" s="97">
        <f t="shared" si="18"/>
        <v>0.53993014084643509</v>
      </c>
      <c r="V28" s="97">
        <f t="shared" si="19"/>
        <v>0.62888792864031595</v>
      </c>
      <c r="W28" s="97">
        <f t="shared" si="20"/>
        <v>0.52327201762849562</v>
      </c>
      <c r="X28" s="97">
        <f t="shared" si="21"/>
        <v>0.56270415168193266</v>
      </c>
      <c r="Y28" s="97">
        <f t="shared" si="22"/>
        <v>0.51280125201026727</v>
      </c>
      <c r="Z28" s="97">
        <f t="shared" si="23"/>
        <v>0.47636210944775798</v>
      </c>
      <c r="AA28" s="97">
        <f t="shared" si="24"/>
        <v>0.45556367815520127</v>
      </c>
      <c r="AB28" s="97">
        <f t="shared" si="25"/>
        <v>0.42595749670987121</v>
      </c>
      <c r="AC28" s="97">
        <f t="shared" si="26"/>
        <v>0.43080816766168017</v>
      </c>
      <c r="AD28" s="97">
        <f t="shared" si="27"/>
        <v>0.38365915442095044</v>
      </c>
      <c r="AE28" s="97">
        <f t="shared" si="28"/>
        <v>0.37302233838661253</v>
      </c>
      <c r="AF28" s="97">
        <f t="shared" si="29"/>
        <v>0.33593665820998148</v>
      </c>
      <c r="AG28" s="97">
        <f t="shared" si="30"/>
        <v>0.43626481909168463</v>
      </c>
      <c r="AH28" s="97">
        <f t="shared" si="31"/>
        <v>0.41050556601186278</v>
      </c>
      <c r="AI28" s="97">
        <f t="shared" si="31"/>
        <v>0.41484553738148866</v>
      </c>
      <c r="AJ28" s="185">
        <f t="shared" si="2"/>
        <v>0.8166041875603447</v>
      </c>
      <c r="AK28" s="186">
        <f t="shared" si="3"/>
        <v>0.87096458250326836</v>
      </c>
      <c r="AL28" s="186">
        <f t="shared" si="4"/>
        <v>1.0291327318015342</v>
      </c>
      <c r="AM28" s="186">
        <f t="shared" si="5"/>
        <v>0.907001114465388</v>
      </c>
      <c r="AN28" s="186">
        <f t="shared" si="6"/>
        <v>0.96015410947351165</v>
      </c>
      <c r="AO28" s="186">
        <f t="shared" si="7"/>
        <v>0.91518645919330399</v>
      </c>
      <c r="AP28" s="186">
        <f t="shared" si="8"/>
        <v>0.87003199551076593</v>
      </c>
      <c r="AQ28" s="186">
        <f t="shared" si="9"/>
        <v>0.91406083671131644</v>
      </c>
      <c r="AR28" s="186">
        <f t="shared" si="10"/>
        <v>0.91212096755702543</v>
      </c>
      <c r="AS28" s="186">
        <f t="shared" si="11"/>
        <v>0.96117877159313714</v>
      </c>
      <c r="AT28" s="186">
        <f t="shared" si="12"/>
        <v>0.87749638674938968</v>
      </c>
      <c r="AU28" s="186">
        <f t="shared" si="13"/>
        <v>0.81453465457390106</v>
      </c>
      <c r="AV28" s="186">
        <f t="shared" si="14"/>
        <v>0.7252209587232511</v>
      </c>
      <c r="AW28" s="186">
        <f t="shared" si="15"/>
        <v>0.96579419034455549</v>
      </c>
      <c r="AX28" s="186">
        <f t="shared" si="16"/>
        <v>0.90307730032097533</v>
      </c>
      <c r="AY28" s="210">
        <f t="shared" si="16"/>
        <v>0.8885784281050807</v>
      </c>
      <c r="AZ28" s="69">
        <f>'6 FV'!D28+'6 FV'!E28+'6 FV'!F28+'6 FV'!G28</f>
        <v>145407</v>
      </c>
      <c r="BA28" s="69">
        <f>'6 FV'!H28+'6 FV'!I28+'6 FV'!J28+'6 FV'!K28</f>
        <v>149051</v>
      </c>
      <c r="BB28" s="69">
        <f>'6 FV'!L28+'6 FV'!M28+'6 FV'!N28+'6 FV'!O28</f>
        <v>150920</v>
      </c>
      <c r="BC28" s="69">
        <f>'6 FV'!P28+'6 FV'!Q28+'6 FV'!R28+'6 FV'!S28</f>
        <v>162716</v>
      </c>
      <c r="BD28" s="69">
        <f>'6 FV'!T28+'6 FV'!U28+'6 FV'!V28+'6 FV'!W28</f>
        <v>161418</v>
      </c>
      <c r="BE28" s="69">
        <f>'6 FV'!X28+'6 FV'!Y28+'6 FV'!Z28+'6 FV'!AA28</f>
        <v>168340</v>
      </c>
      <c r="BF28" s="69">
        <f>'6 FV'!AB28+'6 FV'!AC28+'6 FV'!AD28+'6 FV'!AE28</f>
        <v>172413</v>
      </c>
      <c r="BG28" s="69">
        <f>'6 FV'!AF28+'6 FV'!AG28+'6 FV'!AH28+'6 FV'!AI28</f>
        <v>188204</v>
      </c>
      <c r="BH28" s="69">
        <f>'6 FV'!AJ28+'6 FV'!AK28+'6 FV'!AL28+'6 FV'!AM28</f>
        <v>198556</v>
      </c>
      <c r="BI28" s="69">
        <f>'6 FV'!AN28+'6 FV'!AO28+'6 FV'!AP28+'6 FV'!AQ28</f>
        <v>201692</v>
      </c>
      <c r="BJ28" s="69">
        <f>'6 FV'!AR28+'6 FV'!AS28+'6 FV'!AT28+'6 FV'!AU28</f>
        <v>210649</v>
      </c>
      <c r="BK28" s="69">
        <f>'6 FV'!AV28+'6 FV'!AW28+'6 FV'!AX28+'6 FV'!AY28</f>
        <v>211810</v>
      </c>
      <c r="BL28" s="69">
        <f>'6 FV'!AZ28+'6 FV'!BA28+'6 FV'!BB28+'6 FV'!BC28</f>
        <v>225379</v>
      </c>
      <c r="BM28" s="69">
        <f>'6 FV'!BD28+'6 FV'!BE28+'6 FV'!BF28+'6 FV'!BG28</f>
        <v>233111</v>
      </c>
      <c r="BN28" s="69">
        <f>'6 FV'!BH28+'6 FV'!BI28+'6 FV'!BJ28+'6 FV'!BK28</f>
        <v>232586</v>
      </c>
      <c r="BO28" s="165">
        <f>'6 FV'!BL28+'6 FV'!BM28+'6 FV'!BN28+'6 FV'!BO28</f>
        <v>227368</v>
      </c>
      <c r="BP28" s="158">
        <v>94.6</v>
      </c>
      <c r="BQ28" s="55">
        <v>92.4</v>
      </c>
      <c r="BR28" s="55">
        <v>92.224999999999994</v>
      </c>
      <c r="BS28" s="55">
        <v>93.875</v>
      </c>
      <c r="BT28" s="55">
        <v>94.6</v>
      </c>
      <c r="BU28" s="55">
        <v>94.324999999999989</v>
      </c>
      <c r="BV28" s="55">
        <v>94.4</v>
      </c>
      <c r="BW28" s="55">
        <v>93.800000000000011</v>
      </c>
      <c r="BX28" s="55">
        <v>92.724999999999994</v>
      </c>
      <c r="BY28" s="55">
        <v>90.4</v>
      </c>
      <c r="BZ28" s="55">
        <v>92.1</v>
      </c>
      <c r="CA28" s="55">
        <v>97</v>
      </c>
      <c r="CB28" s="55">
        <v>104.4</v>
      </c>
      <c r="CC28" s="55">
        <v>105.3</v>
      </c>
      <c r="CD28" s="55">
        <v>105.72499999999999</v>
      </c>
      <c r="CE28" s="159">
        <v>106.15</v>
      </c>
      <c r="CF28" s="239"/>
      <c r="CG28" s="239"/>
      <c r="CH28" s="239"/>
      <c r="CI28" s="239"/>
      <c r="CK28" s="280"/>
      <c r="CL28" s="280"/>
      <c r="CM28" s="280"/>
      <c r="CN28" s="280"/>
    </row>
    <row r="29" spans="1:92" s="74" customFormat="1" x14ac:dyDescent="0.2">
      <c r="A29" s="74">
        <v>24</v>
      </c>
      <c r="B29" s="56" t="s">
        <v>158</v>
      </c>
      <c r="C29" s="74" t="s">
        <v>14</v>
      </c>
      <c r="D29" s="162">
        <v>277.48721543520622</v>
      </c>
      <c r="E29" s="86">
        <v>270.33336538894201</v>
      </c>
      <c r="F29" s="86">
        <v>308.08584063584442</v>
      </c>
      <c r="G29" s="86">
        <v>254.3295887145737</v>
      </c>
      <c r="H29" s="86">
        <v>224.96817817367611</v>
      </c>
      <c r="I29" s="86">
        <v>203.38370251964949</v>
      </c>
      <c r="J29" s="86">
        <v>211.5057527891916</v>
      </c>
      <c r="K29" s="86">
        <v>203.74946502727903</v>
      </c>
      <c r="L29" s="86">
        <v>200.098691459419</v>
      </c>
      <c r="M29" s="86">
        <v>187.5145713549237</v>
      </c>
      <c r="N29" s="86">
        <v>182.89595651608383</v>
      </c>
      <c r="O29" s="86">
        <v>181.65955830961761</v>
      </c>
      <c r="P29" s="86">
        <v>169.15362158969009</v>
      </c>
      <c r="Q29" s="86">
        <v>166.41571140185511</v>
      </c>
      <c r="R29" s="86">
        <v>152.15868879034622</v>
      </c>
      <c r="S29" s="163">
        <v>150.13149598000629</v>
      </c>
      <c r="T29" s="97">
        <f t="shared" si="17"/>
        <v>0.82939702430082718</v>
      </c>
      <c r="U29" s="97">
        <f t="shared" si="18"/>
        <v>0.82788480680154353</v>
      </c>
      <c r="V29" s="97">
        <f t="shared" si="19"/>
        <v>0.98678411027072777</v>
      </c>
      <c r="W29" s="97">
        <f t="shared" si="20"/>
        <v>0.79805448202962059</v>
      </c>
      <c r="X29" s="97">
        <f t="shared" si="21"/>
        <v>0.67864932147693802</v>
      </c>
      <c r="Y29" s="97">
        <f t="shared" si="22"/>
        <v>0.6035590357702656</v>
      </c>
      <c r="Z29" s="97">
        <f t="shared" si="23"/>
        <v>0.60645245797009284</v>
      </c>
      <c r="AA29" s="97">
        <f t="shared" si="24"/>
        <v>0.58279239100617841</v>
      </c>
      <c r="AB29" s="97">
        <f t="shared" si="25"/>
        <v>0.5644564749573171</v>
      </c>
      <c r="AC29" s="97">
        <f t="shared" si="26"/>
        <v>0.51360909402266752</v>
      </c>
      <c r="AD29" s="97">
        <f t="shared" si="27"/>
        <v>0.47630271677222596</v>
      </c>
      <c r="AE29" s="97">
        <f t="shared" si="28"/>
        <v>0.45216727270142998</v>
      </c>
      <c r="AF29" s="97">
        <f t="shared" si="29"/>
        <v>0.43262570324709165</v>
      </c>
      <c r="AG29" s="97">
        <f t="shared" si="30"/>
        <v>0.40646995948349751</v>
      </c>
      <c r="AH29" s="97">
        <f t="shared" si="31"/>
        <v>0.36249922880184637</v>
      </c>
      <c r="AI29" s="97">
        <f t="shared" si="31"/>
        <v>0.35049036407400141</v>
      </c>
      <c r="AJ29" s="185">
        <f t="shared" si="2"/>
        <v>4.0852000800177581</v>
      </c>
      <c r="AK29" s="186">
        <f t="shared" si="3"/>
        <v>3.9769527824779995</v>
      </c>
      <c r="AL29" s="186">
        <f t="shared" si="4"/>
        <v>4.5897331938300852</v>
      </c>
      <c r="AM29" s="186">
        <f t="shared" si="5"/>
        <v>3.6280968432892111</v>
      </c>
      <c r="AN29" s="186">
        <f t="shared" si="6"/>
        <v>3.2092464789397446</v>
      </c>
      <c r="AO29" s="186">
        <f t="shared" si="7"/>
        <v>2.8033590974452025</v>
      </c>
      <c r="AP29" s="186">
        <f t="shared" si="8"/>
        <v>2.8466453942017713</v>
      </c>
      <c r="AQ29" s="186">
        <f t="shared" si="9"/>
        <v>2.6942078020136067</v>
      </c>
      <c r="AR29" s="186">
        <f t="shared" si="10"/>
        <v>2.6156691694041698</v>
      </c>
      <c r="AS29" s="186">
        <f t="shared" si="11"/>
        <v>2.3121402139941267</v>
      </c>
      <c r="AT29" s="186">
        <f t="shared" si="12"/>
        <v>2.2413720161284783</v>
      </c>
      <c r="AU29" s="186">
        <f t="shared" si="13"/>
        <v>2.2046062901652621</v>
      </c>
      <c r="AV29" s="186">
        <f t="shared" si="14"/>
        <v>2.0404538189347416</v>
      </c>
      <c r="AW29" s="186">
        <f t="shared" si="15"/>
        <v>1.9787837265381107</v>
      </c>
      <c r="AX29" s="186">
        <f t="shared" si="16"/>
        <v>1.7369713332231302</v>
      </c>
      <c r="AY29" s="210">
        <f t="shared" si="16"/>
        <v>1.6479856858398056</v>
      </c>
      <c r="AZ29" s="69">
        <f>'6 FV'!D29+'6 FV'!E29+'6 FV'!F29+'6 FV'!G29</f>
        <v>334565</v>
      </c>
      <c r="BA29" s="69">
        <f>'6 FV'!H29+'6 FV'!I29+'6 FV'!J29+'6 FV'!K29</f>
        <v>326535</v>
      </c>
      <c r="BB29" s="69">
        <f>'6 FV'!L29+'6 FV'!M29+'6 FV'!N29+'6 FV'!O29</f>
        <v>312212</v>
      </c>
      <c r="BC29" s="69">
        <f>'6 FV'!P29+'6 FV'!Q29+'6 FV'!R29+'6 FV'!S29</f>
        <v>318687</v>
      </c>
      <c r="BD29" s="69">
        <f>'6 FV'!T29+'6 FV'!U29+'6 FV'!V29+'6 FV'!W29</f>
        <v>331494</v>
      </c>
      <c r="BE29" s="69">
        <f>'6 FV'!X29+'6 FV'!Y29+'6 FV'!Z29+'6 FV'!AA29</f>
        <v>336974</v>
      </c>
      <c r="BF29" s="69">
        <f>'6 FV'!AB29+'6 FV'!AC29+'6 FV'!AD29+'6 FV'!AE29</f>
        <v>348759</v>
      </c>
      <c r="BG29" s="69">
        <f>'6 FV'!AF29+'6 FV'!AG29+'6 FV'!AH29+'6 FV'!AI29</f>
        <v>349609</v>
      </c>
      <c r="BH29" s="69">
        <f>'6 FV'!AJ29+'6 FV'!AK29+'6 FV'!AL29+'6 FV'!AM29</f>
        <v>354498</v>
      </c>
      <c r="BI29" s="69">
        <f>'6 FV'!AN29+'6 FV'!AO29+'6 FV'!AP29+'6 FV'!AQ29</f>
        <v>365092</v>
      </c>
      <c r="BJ29" s="69">
        <f>'6 FV'!AR29+'6 FV'!AS29+'6 FV'!AT29+'6 FV'!AU29</f>
        <v>383991</v>
      </c>
      <c r="BK29" s="69">
        <f>'6 FV'!AV29+'6 FV'!AW29+'6 FV'!AX29+'6 FV'!AY29</f>
        <v>401753</v>
      </c>
      <c r="BL29" s="69">
        <f>'6 FV'!AZ29+'6 FV'!BA29+'6 FV'!BB29+'6 FV'!BC29</f>
        <v>390993</v>
      </c>
      <c r="BM29" s="69">
        <f>'6 FV'!BD29+'6 FV'!BE29+'6 FV'!BF29+'6 FV'!BG29</f>
        <v>409417</v>
      </c>
      <c r="BN29" s="69">
        <f>'6 FV'!BH29+'6 FV'!BI29+'6 FV'!BJ29+'6 FV'!BK29</f>
        <v>419749</v>
      </c>
      <c r="BO29" s="165">
        <f>'6 FV'!BL29+'6 FV'!BM29+'6 FV'!BN29+'6 FV'!BO29</f>
        <v>428347</v>
      </c>
      <c r="BP29" s="158">
        <v>67.924999999999997</v>
      </c>
      <c r="BQ29" s="55">
        <v>67.974999999999994</v>
      </c>
      <c r="BR29" s="55">
        <v>67.125</v>
      </c>
      <c r="BS29" s="55">
        <v>70.099999999999994</v>
      </c>
      <c r="BT29" s="55">
        <v>70.099999999999994</v>
      </c>
      <c r="BU29" s="55">
        <v>72.550000000000011</v>
      </c>
      <c r="BV29" s="55">
        <v>74.3</v>
      </c>
      <c r="BW29" s="55">
        <v>75.625</v>
      </c>
      <c r="BX29" s="55">
        <v>76.5</v>
      </c>
      <c r="BY29" s="55">
        <v>81.100000000000009</v>
      </c>
      <c r="BZ29" s="55">
        <v>81.599999999999994</v>
      </c>
      <c r="CA29" s="55">
        <v>82.4</v>
      </c>
      <c r="CB29" s="55">
        <v>82.9</v>
      </c>
      <c r="CC29" s="55">
        <v>84.1</v>
      </c>
      <c r="CD29" s="55">
        <v>87.6</v>
      </c>
      <c r="CE29" s="159">
        <v>91.1</v>
      </c>
      <c r="CF29" s="239"/>
      <c r="CG29" s="239"/>
      <c r="CH29" s="239"/>
      <c r="CI29" s="239"/>
      <c r="CK29" s="280"/>
      <c r="CL29" s="280"/>
      <c r="CM29" s="280"/>
      <c r="CN29" s="280"/>
    </row>
    <row r="30" spans="1:92" s="74" customFormat="1" x14ac:dyDescent="0.2">
      <c r="A30" s="74">
        <v>25</v>
      </c>
      <c r="B30" s="56" t="s">
        <v>159</v>
      </c>
      <c r="C30" s="74" t="s">
        <v>45</v>
      </c>
      <c r="D30" s="162">
        <v>461.90302906823899</v>
      </c>
      <c r="E30" s="86">
        <v>447.997309824664</v>
      </c>
      <c r="F30" s="86">
        <v>442.21938185778498</v>
      </c>
      <c r="G30" s="86">
        <v>445.057392556092</v>
      </c>
      <c r="H30" s="86">
        <v>409.44395951266551</v>
      </c>
      <c r="I30" s="86">
        <v>397.46980177764965</v>
      </c>
      <c r="J30" s="86">
        <v>381.85098378186979</v>
      </c>
      <c r="K30" s="86">
        <v>375.97987383291218</v>
      </c>
      <c r="L30" s="86">
        <v>353.48331083960619</v>
      </c>
      <c r="M30" s="86">
        <v>340.09366965573281</v>
      </c>
      <c r="N30" s="86">
        <v>330.70363255668468</v>
      </c>
      <c r="O30" s="86">
        <v>330.80007937052972</v>
      </c>
      <c r="P30" s="86">
        <v>306.99906500709568</v>
      </c>
      <c r="Q30" s="86">
        <v>257.63334115048309</v>
      </c>
      <c r="R30" s="163">
        <v>225.86599424733271</v>
      </c>
      <c r="S30" s="163">
        <v>222.56256189463528</v>
      </c>
      <c r="T30" s="97">
        <f t="shared" si="17"/>
        <v>2.8015006888058309</v>
      </c>
      <c r="U30" s="97">
        <f t="shared" si="18"/>
        <v>2.9297337707774567</v>
      </c>
      <c r="V30" s="97">
        <f t="shared" si="19"/>
        <v>2.5642595567410917</v>
      </c>
      <c r="W30" s="97">
        <f t="shared" si="20"/>
        <v>2.4750298497716705</v>
      </c>
      <c r="X30" s="97">
        <f t="shared" si="21"/>
        <v>2.2122180833067624</v>
      </c>
      <c r="Y30" s="97">
        <f t="shared" si="22"/>
        <v>1.9785641839116805</v>
      </c>
      <c r="Z30" s="97">
        <f t="shared" si="23"/>
        <v>1.8294103060996307</v>
      </c>
      <c r="AA30" s="97">
        <f t="shared" si="24"/>
        <v>1.7198422501539807</v>
      </c>
      <c r="AB30" s="97">
        <f t="shared" si="25"/>
        <v>1.5398364291515743</v>
      </c>
      <c r="AC30" s="97">
        <f t="shared" si="26"/>
        <v>1.397078731044944</v>
      </c>
      <c r="AD30" s="97">
        <f t="shared" si="27"/>
        <v>1.3149929521473662</v>
      </c>
      <c r="AE30" s="97">
        <f t="shared" si="28"/>
        <v>1.2729787594637549</v>
      </c>
      <c r="AF30" s="97">
        <f t="shared" si="29"/>
        <v>1.1773558310243628</v>
      </c>
      <c r="AG30" s="97">
        <f t="shared" si="30"/>
        <v>0.97124470295476184</v>
      </c>
      <c r="AH30" s="97">
        <f t="shared" si="31"/>
        <v>0.80817960192265037</v>
      </c>
      <c r="AI30" s="97">
        <f t="shared" si="31"/>
        <v>0.78241472106278398</v>
      </c>
      <c r="AJ30" s="185">
        <f t="shared" si="2"/>
        <v>2.4680899228866635</v>
      </c>
      <c r="AK30" s="186">
        <f t="shared" si="3"/>
        <v>2.3741245883659992</v>
      </c>
      <c r="AL30" s="186">
        <f t="shared" si="4"/>
        <v>2.294859272744084</v>
      </c>
      <c r="AM30" s="186">
        <f t="shared" si="5"/>
        <v>2.2297464556918434</v>
      </c>
      <c r="AN30" s="186">
        <f t="shared" si="6"/>
        <v>1.9668257932636748</v>
      </c>
      <c r="AO30" s="186">
        <f t="shared" si="7"/>
        <v>1.8700061245713937</v>
      </c>
      <c r="AP30" s="186">
        <f t="shared" si="8"/>
        <v>1.7592765896423397</v>
      </c>
      <c r="AQ30" s="186">
        <f t="shared" si="9"/>
        <v>1.6955123960897955</v>
      </c>
      <c r="AR30" s="186">
        <f t="shared" si="10"/>
        <v>1.5665114595152057</v>
      </c>
      <c r="AS30" s="186">
        <f t="shared" si="11"/>
        <v>1.3939693397099409</v>
      </c>
      <c r="AT30" s="186">
        <f t="shared" si="12"/>
        <v>1.3138801452391127</v>
      </c>
      <c r="AU30" s="186">
        <f t="shared" si="13"/>
        <v>1.2757426894351322</v>
      </c>
      <c r="AV30" s="186">
        <f t="shared" si="14"/>
        <v>1.1757911336924383</v>
      </c>
      <c r="AW30" s="186">
        <f t="shared" si="15"/>
        <v>0.97073602543512849</v>
      </c>
      <c r="AX30" s="186">
        <f t="shared" si="16"/>
        <v>0.82177913133466518</v>
      </c>
      <c r="AY30" s="210">
        <f t="shared" si="16"/>
        <v>0.78284404465225221</v>
      </c>
      <c r="AZ30" s="69">
        <f>'6 FV'!D30+'6 FV'!E30+'6 FV'!F30+'6 FV'!G30</f>
        <v>164877</v>
      </c>
      <c r="BA30" s="69">
        <f>'6 FV'!H30+'6 FV'!I30+'6 FV'!J30+'6 FV'!K30</f>
        <v>152914</v>
      </c>
      <c r="BB30" s="69">
        <f>'6 FV'!L30+'6 FV'!M30+'6 FV'!N30+'6 FV'!O30</f>
        <v>172455</v>
      </c>
      <c r="BC30" s="69">
        <f>'6 FV'!P30+'6 FV'!Q30+'6 FV'!R30+'6 FV'!S30</f>
        <v>179819</v>
      </c>
      <c r="BD30" s="69">
        <f>'6 FV'!T30+'6 FV'!U30+'6 FV'!V30+'6 FV'!W30</f>
        <v>185083</v>
      </c>
      <c r="BE30" s="69">
        <f>'6 FV'!X30+'6 FV'!Y30+'6 FV'!Z30+'6 FV'!AA30</f>
        <v>200888</v>
      </c>
      <c r="BF30" s="69">
        <f>'6 FV'!AB30+'6 FV'!AC30+'6 FV'!AD30+'6 FV'!AE30</f>
        <v>208729</v>
      </c>
      <c r="BG30" s="69">
        <f>'6 FV'!AF30+'6 FV'!AG30+'6 FV'!AH30+'6 FV'!AI30</f>
        <v>218613</v>
      </c>
      <c r="BH30" s="69">
        <f>'6 FV'!AJ30+'6 FV'!AK30+'6 FV'!AL30+'6 FV'!AM30</f>
        <v>229559</v>
      </c>
      <c r="BI30" s="69">
        <f>'6 FV'!AN30+'6 FV'!AO30+'6 FV'!AP30+'6 FV'!AQ30</f>
        <v>243432</v>
      </c>
      <c r="BJ30" s="69">
        <f>'6 FV'!AR30+'6 FV'!AS30+'6 FV'!AT30+'6 FV'!AU30</f>
        <v>251487</v>
      </c>
      <c r="BK30" s="69">
        <f>'6 FV'!AV30+'6 FV'!AW30+'6 FV'!AX30+'6 FV'!AY30</f>
        <v>259863</v>
      </c>
      <c r="BL30" s="69">
        <f>'6 FV'!AZ30+'6 FV'!BA30+'6 FV'!BB30+'6 FV'!BC30</f>
        <v>260753</v>
      </c>
      <c r="BM30" s="69">
        <f>'6 FV'!BD30+'6 FV'!BE30+'6 FV'!BF30+'6 FV'!BG30</f>
        <v>265261</v>
      </c>
      <c r="BN30" s="69">
        <f>'6 FV'!BH30+'6 FV'!BI30+'6 FV'!BJ30+'6 FV'!BK30</f>
        <v>279475</v>
      </c>
      <c r="BO30" s="165">
        <f>'6 FV'!BL30+'6 FV'!BM30+'6 FV'!BN30+'6 FV'!BO30</f>
        <v>284456</v>
      </c>
      <c r="BP30" s="158">
        <v>187.14999999999998</v>
      </c>
      <c r="BQ30" s="55">
        <v>188.7</v>
      </c>
      <c r="BR30" s="55">
        <v>192.7</v>
      </c>
      <c r="BS30" s="55">
        <v>199.60000000000002</v>
      </c>
      <c r="BT30" s="55">
        <v>208.17500000000001</v>
      </c>
      <c r="BU30" s="55">
        <v>212.54999999999998</v>
      </c>
      <c r="BV30" s="55">
        <v>217.05</v>
      </c>
      <c r="BW30" s="55">
        <v>221.75</v>
      </c>
      <c r="BX30" s="55">
        <v>225.65000000000003</v>
      </c>
      <c r="BY30" s="55">
        <v>243.97499999999999</v>
      </c>
      <c r="BZ30" s="55">
        <v>251.7</v>
      </c>
      <c r="CA30" s="55">
        <v>259.29999999999995</v>
      </c>
      <c r="CB30" s="55">
        <v>261.10000000000002</v>
      </c>
      <c r="CC30" s="55">
        <v>265.39999999999998</v>
      </c>
      <c r="CD30" s="55">
        <v>274.85000000000002</v>
      </c>
      <c r="CE30" s="159">
        <v>284.3</v>
      </c>
      <c r="CF30"/>
      <c r="CG30"/>
      <c r="CH30"/>
      <c r="CI30"/>
      <c r="CK30" s="280"/>
      <c r="CL30" s="280"/>
      <c r="CM30" s="280"/>
      <c r="CN30" s="280"/>
    </row>
    <row r="31" spans="1:92" s="74" customFormat="1" x14ac:dyDescent="0.2">
      <c r="A31" s="74">
        <v>26</v>
      </c>
      <c r="B31" s="56" t="s">
        <v>160</v>
      </c>
      <c r="C31" s="74" t="s">
        <v>15</v>
      </c>
      <c r="D31" s="162">
        <v>91.16082751403799</v>
      </c>
      <c r="E31" s="86">
        <v>91.282698405553987</v>
      </c>
      <c r="F31" s="86">
        <v>88.329875822896696</v>
      </c>
      <c r="G31" s="86">
        <v>89.3309822900966</v>
      </c>
      <c r="H31" s="86">
        <v>82.337319367661195</v>
      </c>
      <c r="I31" s="86">
        <v>78.234593595327794</v>
      </c>
      <c r="J31" s="86">
        <v>75.896566357542895</v>
      </c>
      <c r="K31" s="86">
        <v>75.895816846537898</v>
      </c>
      <c r="L31" s="86">
        <v>71.526912146345197</v>
      </c>
      <c r="M31" s="86">
        <v>68.925038001759305</v>
      </c>
      <c r="N31" s="86">
        <v>67.434011152424091</v>
      </c>
      <c r="O31" s="86">
        <v>64.751517258064709</v>
      </c>
      <c r="P31" s="86">
        <v>59.508347434731604</v>
      </c>
      <c r="Q31" s="86">
        <v>57.510496333988399</v>
      </c>
      <c r="R31" s="86">
        <v>49.741735966125901</v>
      </c>
      <c r="S31" s="163">
        <v>49.051024404721105</v>
      </c>
      <c r="T31" s="97">
        <f t="shared" si="17"/>
        <v>2.704507298603791</v>
      </c>
      <c r="U31" s="97">
        <f t="shared" si="18"/>
        <v>2.6957267262876967</v>
      </c>
      <c r="V31" s="97">
        <f t="shared" si="19"/>
        <v>2.5119405023005541</v>
      </c>
      <c r="W31" s="97">
        <f t="shared" si="20"/>
        <v>2.5026189183386074</v>
      </c>
      <c r="X31" s="97">
        <f t="shared" si="21"/>
        <v>2.4087917432467729</v>
      </c>
      <c r="Y31" s="97">
        <f t="shared" si="22"/>
        <v>2.3340372205414179</v>
      </c>
      <c r="Z31" s="97">
        <f t="shared" si="23"/>
        <v>2.1562137094105767</v>
      </c>
      <c r="AA31" s="97">
        <f t="shared" si="24"/>
        <v>2.0192038962018226</v>
      </c>
      <c r="AB31" s="97">
        <f t="shared" si="25"/>
        <v>1.8028207220250838</v>
      </c>
      <c r="AC31" s="97">
        <f t="shared" si="26"/>
        <v>1.611414630766121</v>
      </c>
      <c r="AD31" s="97">
        <f t="shared" si="27"/>
        <v>1.481707964061965</v>
      </c>
      <c r="AE31" s="97">
        <f t="shared" si="28"/>
        <v>1.3928651965682479</v>
      </c>
      <c r="AF31" s="97">
        <f t="shared" si="29"/>
        <v>1.2589296882678205</v>
      </c>
      <c r="AG31" s="97">
        <f t="shared" si="30"/>
        <v>1.0834274581588561</v>
      </c>
      <c r="AH31" s="97">
        <f t="shared" si="31"/>
        <v>0.87035635362681152</v>
      </c>
      <c r="AI31" s="97">
        <f t="shared" si="31"/>
        <v>0.86392420178454488</v>
      </c>
      <c r="AJ31" s="185">
        <f t="shared" si="2"/>
        <v>1.5321147481350921</v>
      </c>
      <c r="AK31" s="186">
        <f t="shared" si="3"/>
        <v>1.5979465804035708</v>
      </c>
      <c r="AL31" s="186">
        <f t="shared" si="4"/>
        <v>1.5190004440738896</v>
      </c>
      <c r="AM31" s="186">
        <f t="shared" si="5"/>
        <v>1.5678978901289442</v>
      </c>
      <c r="AN31" s="186">
        <f t="shared" si="6"/>
        <v>1.4375786882175678</v>
      </c>
      <c r="AO31" s="186">
        <f t="shared" si="7"/>
        <v>1.3576502142356235</v>
      </c>
      <c r="AP31" s="186">
        <f t="shared" si="8"/>
        <v>1.3063092316272444</v>
      </c>
      <c r="AQ31" s="186">
        <f t="shared" si="9"/>
        <v>1.2940463230441244</v>
      </c>
      <c r="AR31" s="186">
        <f t="shared" si="10"/>
        <v>1.2247758929168697</v>
      </c>
      <c r="AS31" s="186">
        <f t="shared" si="11"/>
        <v>1.1584040000295681</v>
      </c>
      <c r="AT31" s="186">
        <f t="shared" si="12"/>
        <v>1.1146117545855221</v>
      </c>
      <c r="AU31" s="186">
        <f t="shared" si="13"/>
        <v>1.0791919543010786</v>
      </c>
      <c r="AV31" s="186">
        <f t="shared" si="14"/>
        <v>1.0242400591175835</v>
      </c>
      <c r="AW31" s="186">
        <f t="shared" si="15"/>
        <v>0.99327282096698444</v>
      </c>
      <c r="AX31" s="186">
        <f t="shared" si="16"/>
        <v>0.82764951690725297</v>
      </c>
      <c r="AY31" s="210">
        <f t="shared" si="16"/>
        <v>0.78733586524431942</v>
      </c>
      <c r="AZ31" s="69">
        <f>'6 FV'!D31+'6 FV'!E31+'6 FV'!F31+'6 FV'!G31</f>
        <v>33707</v>
      </c>
      <c r="BA31" s="69">
        <f>'6 FV'!H31+'6 FV'!I31+'6 FV'!J31+'6 FV'!K31</f>
        <v>33862</v>
      </c>
      <c r="BB31" s="69">
        <f>'6 FV'!L31+'6 FV'!M31+'6 FV'!N31+'6 FV'!O31</f>
        <v>35164</v>
      </c>
      <c r="BC31" s="69">
        <f>'6 FV'!P31+'6 FV'!Q31+'6 FV'!R31+'6 FV'!S31</f>
        <v>35695</v>
      </c>
      <c r="BD31" s="69">
        <f>'6 FV'!T31+'6 FV'!U31+'6 FV'!V31+'6 FV'!W31</f>
        <v>34182</v>
      </c>
      <c r="BE31" s="69">
        <f>'6 FV'!X31+'6 FV'!Y31+'6 FV'!Z31+'6 FV'!AA31</f>
        <v>33519</v>
      </c>
      <c r="BF31" s="69">
        <f>'6 FV'!AB31+'6 FV'!AC31+'6 FV'!AD31+'6 FV'!AE31</f>
        <v>35199</v>
      </c>
      <c r="BG31" s="69">
        <f>'6 FV'!AF31+'6 FV'!AG31+'6 FV'!AH31+'6 FV'!AI31</f>
        <v>37587</v>
      </c>
      <c r="BH31" s="69">
        <f>'6 FV'!AJ31+'6 FV'!AK31+'6 FV'!AL31+'6 FV'!AM31</f>
        <v>39675</v>
      </c>
      <c r="BI31" s="69">
        <f>'6 FV'!AN31+'6 FV'!AO31+'6 FV'!AP31+'6 FV'!AQ31</f>
        <v>42773</v>
      </c>
      <c r="BJ31" s="69">
        <f>'6 FV'!AR31+'6 FV'!AS31+'6 FV'!AT31+'6 FV'!AU31</f>
        <v>45511</v>
      </c>
      <c r="BK31" s="69">
        <f>'6 FV'!AV31+'6 FV'!AW31+'6 FV'!AX31+'6 FV'!AY31</f>
        <v>46488</v>
      </c>
      <c r="BL31" s="69">
        <f>'6 FV'!AZ31+'6 FV'!BA31+'6 FV'!BB31+'6 FV'!BC31</f>
        <v>47269</v>
      </c>
      <c r="BM31" s="69">
        <f>'6 FV'!BD31+'6 FV'!BE31+'6 FV'!BF31+'6 FV'!BG31</f>
        <v>53082</v>
      </c>
      <c r="BN31" s="69">
        <f>'6 FV'!BH31+'6 FV'!BI31+'6 FV'!BJ31+'6 FV'!BK31</f>
        <v>57151</v>
      </c>
      <c r="BO31" s="165">
        <f>'6 FV'!BL31+'6 FV'!BM31+'6 FV'!BN31+'6 FV'!BO31</f>
        <v>56777</v>
      </c>
      <c r="BP31" s="158">
        <v>59.5</v>
      </c>
      <c r="BQ31" s="55">
        <v>57.125</v>
      </c>
      <c r="BR31" s="55">
        <v>58.150000000000006</v>
      </c>
      <c r="BS31" s="55">
        <v>56.975000000000001</v>
      </c>
      <c r="BT31" s="55">
        <v>57.274999999999999</v>
      </c>
      <c r="BU31" s="55">
        <v>57.624999999999993</v>
      </c>
      <c r="BV31" s="55">
        <v>58.099999999999994</v>
      </c>
      <c r="BW31" s="55">
        <v>58.65</v>
      </c>
      <c r="BX31" s="55">
        <v>58.400000000000006</v>
      </c>
      <c r="BY31" s="55">
        <v>59.5</v>
      </c>
      <c r="BZ31" s="55">
        <v>60.5</v>
      </c>
      <c r="CA31" s="55">
        <v>60</v>
      </c>
      <c r="CB31" s="55">
        <v>58.1</v>
      </c>
      <c r="CC31" s="55">
        <v>57.9</v>
      </c>
      <c r="CD31" s="55">
        <v>60.1</v>
      </c>
      <c r="CE31" s="159">
        <v>62.3</v>
      </c>
      <c r="CF31" s="239"/>
      <c r="CG31" s="239"/>
      <c r="CH31" s="239"/>
      <c r="CI31" s="239"/>
      <c r="CK31" s="280"/>
      <c r="CL31" s="280"/>
      <c r="CM31" s="280"/>
      <c r="CN31" s="280"/>
    </row>
    <row r="32" spans="1:92" s="74" customFormat="1" x14ac:dyDescent="0.2">
      <c r="A32" s="74">
        <v>27</v>
      </c>
      <c r="B32" s="56" t="s">
        <v>161</v>
      </c>
      <c r="C32" s="74" t="s">
        <v>46</v>
      </c>
      <c r="D32" s="162">
        <v>442.72410569862404</v>
      </c>
      <c r="E32" s="86">
        <v>459.36798498935798</v>
      </c>
      <c r="F32" s="86">
        <v>510.04039189354</v>
      </c>
      <c r="G32" s="86">
        <v>529.13636642775691</v>
      </c>
      <c r="H32" s="86">
        <v>500.59538842599397</v>
      </c>
      <c r="I32" s="86">
        <v>534.35241353498805</v>
      </c>
      <c r="J32" s="86">
        <v>471.00698734034597</v>
      </c>
      <c r="K32" s="86">
        <v>484.38738562283095</v>
      </c>
      <c r="L32" s="86">
        <v>472.09550776866803</v>
      </c>
      <c r="M32" s="86">
        <v>464.82084081468997</v>
      </c>
      <c r="N32" s="86">
        <v>479.74610447339603</v>
      </c>
      <c r="O32" s="86">
        <v>491.29927452888899</v>
      </c>
      <c r="P32" s="86">
        <v>463.629464003583</v>
      </c>
      <c r="Q32" s="86">
        <v>475.22987635831703</v>
      </c>
      <c r="R32" s="86">
        <v>441.88876934076097</v>
      </c>
      <c r="S32" s="163">
        <v>432.98589471272004</v>
      </c>
      <c r="T32" s="97">
        <f t="shared" si="17"/>
        <v>3.404417779356403</v>
      </c>
      <c r="U32" s="97">
        <f t="shared" si="18"/>
        <v>3.7669169235195166</v>
      </c>
      <c r="V32" s="97">
        <f t="shared" si="19"/>
        <v>3.9411226820193948</v>
      </c>
      <c r="W32" s="97">
        <f t="shared" si="20"/>
        <v>3.8124413973986755</v>
      </c>
      <c r="X32" s="97">
        <f t="shared" si="21"/>
        <v>3.6540076090044011</v>
      </c>
      <c r="Y32" s="97">
        <f t="shared" si="22"/>
        <v>3.9137808522239497</v>
      </c>
      <c r="Z32" s="97">
        <f t="shared" si="23"/>
        <v>3.2899130898904496</v>
      </c>
      <c r="AA32" s="97">
        <f t="shared" si="24"/>
        <v>3.1177180697374647</v>
      </c>
      <c r="AB32" s="97">
        <f t="shared" si="25"/>
        <v>2.8990482223505052</v>
      </c>
      <c r="AC32" s="97">
        <f t="shared" si="26"/>
        <v>2.8318732343604505</v>
      </c>
      <c r="AD32" s="97">
        <f t="shared" si="27"/>
        <v>2.8475803797204096</v>
      </c>
      <c r="AE32" s="97">
        <f t="shared" si="28"/>
        <v>2.9537622469120963</v>
      </c>
      <c r="AF32" s="97">
        <f t="shared" si="29"/>
        <v>3.0271121122727558</v>
      </c>
      <c r="AG32" s="97">
        <f t="shared" si="30"/>
        <v>2.8529483797587694</v>
      </c>
      <c r="AH32" s="97">
        <f t="shared" si="31"/>
        <v>2.2770259777226118</v>
      </c>
      <c r="AI32" s="97">
        <f t="shared" si="31"/>
        <v>2.1814539875190571</v>
      </c>
      <c r="AJ32" s="185">
        <f t="shared" si="2"/>
        <v>2.075593556955575</v>
      </c>
      <c r="AK32" s="186">
        <f t="shared" si="3"/>
        <v>2.28370860049395</v>
      </c>
      <c r="AL32" s="186">
        <f t="shared" si="4"/>
        <v>2.3965248062658988</v>
      </c>
      <c r="AM32" s="186">
        <f t="shared" si="5"/>
        <v>2.2913775746573863</v>
      </c>
      <c r="AN32" s="186">
        <f t="shared" si="6"/>
        <v>2.1184739247820312</v>
      </c>
      <c r="AO32" s="186">
        <f t="shared" si="7"/>
        <v>2.2339147723034616</v>
      </c>
      <c r="AP32" s="186">
        <f t="shared" si="8"/>
        <v>1.9266059406497436</v>
      </c>
      <c r="AQ32" s="186">
        <f t="shared" si="9"/>
        <v>1.8833102084869011</v>
      </c>
      <c r="AR32" s="186">
        <f t="shared" si="10"/>
        <v>1.7472076527337821</v>
      </c>
      <c r="AS32" s="186">
        <f t="shared" si="11"/>
        <v>1.6670701723830001</v>
      </c>
      <c r="AT32" s="186">
        <f t="shared" si="12"/>
        <v>1.6733383483550612</v>
      </c>
      <c r="AU32" s="186">
        <f t="shared" si="13"/>
        <v>1.7023536885962889</v>
      </c>
      <c r="AV32" s="210">
        <f t="shared" si="14"/>
        <v>1.7184190659880765</v>
      </c>
      <c r="AW32" s="186">
        <f t="shared" si="15"/>
        <v>1.6798511005949701</v>
      </c>
      <c r="AX32" s="186">
        <f t="shared" si="16"/>
        <v>1.4490531868855911</v>
      </c>
      <c r="AY32" s="210">
        <f t="shared" si="16"/>
        <v>1.3241158859716209</v>
      </c>
      <c r="AZ32" s="69">
        <f>'6 FV'!D32+'6 FV'!E32+'6 FV'!F32+'6 FV'!G32</f>
        <v>130044</v>
      </c>
      <c r="BA32" s="69">
        <f>'6 FV'!H32+'6 FV'!I32+'6 FV'!J32+'6 FV'!K32</f>
        <v>121948</v>
      </c>
      <c r="BB32" s="69">
        <f>'6 FV'!L32+'6 FV'!M32+'6 FV'!N32+'6 FV'!O32</f>
        <v>129415</v>
      </c>
      <c r="BC32" s="69">
        <f>'6 FV'!P32+'6 FV'!Q32+'6 FV'!R32+'6 FV'!S32</f>
        <v>138792</v>
      </c>
      <c r="BD32" s="69">
        <f>'6 FV'!T32+'6 FV'!U32+'6 FV'!V32+'6 FV'!W32</f>
        <v>136999</v>
      </c>
      <c r="BE32" s="69">
        <f>'6 FV'!X32+'6 FV'!Y32+'6 FV'!Z32+'6 FV'!AA32</f>
        <v>136531</v>
      </c>
      <c r="BF32" s="69">
        <f>'6 FV'!AB32+'6 FV'!AC32+'6 FV'!AD32+'6 FV'!AE32</f>
        <v>143167</v>
      </c>
      <c r="BG32" s="69">
        <f>'6 FV'!AF32+'6 FV'!AG32+'6 FV'!AH32+'6 FV'!AI32</f>
        <v>155366</v>
      </c>
      <c r="BH32" s="69">
        <f>'6 FV'!AJ32+'6 FV'!AK32+'6 FV'!AL32+'6 FV'!AM32</f>
        <v>162845</v>
      </c>
      <c r="BI32" s="69">
        <f>'6 FV'!AN32+'6 FV'!AO32+'6 FV'!AP32+'6 FV'!AQ32</f>
        <v>164139</v>
      </c>
      <c r="BJ32" s="69">
        <f>'6 FV'!AR32+'6 FV'!AS32+'6 FV'!AT32+'6 FV'!AU32</f>
        <v>168475</v>
      </c>
      <c r="BK32" s="69">
        <f>'6 FV'!AV32+'6 FV'!AW32+'6 FV'!AX32+'6 FV'!AY32</f>
        <v>166330</v>
      </c>
      <c r="BL32" s="69">
        <f>'6 FV'!AZ32+'6 FV'!BA32+'6 FV'!BB32+'6 FV'!BC32</f>
        <v>153159</v>
      </c>
      <c r="BM32" s="69">
        <f>'6 FV'!BD32+'6 FV'!BE32+'6 FV'!BF32+'6 FV'!BG32</f>
        <v>166575</v>
      </c>
      <c r="BN32" s="69">
        <f>'6 FV'!BH32+'6 FV'!BI32+'6 FV'!BJ32+'6 FV'!BK32</f>
        <v>194064</v>
      </c>
      <c r="BO32" s="165">
        <f>'6 FV'!BL32+'6 FV'!BM32+'6 FV'!BN32+'6 FV'!BO32</f>
        <v>198485</v>
      </c>
      <c r="BP32" s="158">
        <v>213.29999999999998</v>
      </c>
      <c r="BQ32" s="55">
        <v>201.14999999999998</v>
      </c>
      <c r="BR32" s="55">
        <v>212.82500000000002</v>
      </c>
      <c r="BS32" s="55">
        <v>230.92500000000001</v>
      </c>
      <c r="BT32" s="55">
        <v>236.3</v>
      </c>
      <c r="BU32" s="55">
        <v>239.20000000000002</v>
      </c>
      <c r="BV32" s="55">
        <v>244.47499999999997</v>
      </c>
      <c r="BW32" s="55">
        <v>257.2</v>
      </c>
      <c r="BX32" s="55">
        <v>270.20000000000005</v>
      </c>
      <c r="BY32" s="55">
        <v>278.82499999999999</v>
      </c>
      <c r="BZ32" s="55">
        <v>286.7</v>
      </c>
      <c r="CA32" s="55">
        <v>288.60000000000002</v>
      </c>
      <c r="CB32" s="55">
        <v>269.8</v>
      </c>
      <c r="CC32" s="55">
        <v>282.89999999999998</v>
      </c>
      <c r="CD32" s="55">
        <v>304.94999999999993</v>
      </c>
      <c r="CE32" s="159">
        <v>327</v>
      </c>
      <c r="CF32" s="239"/>
      <c r="CG32" s="239"/>
      <c r="CH32" s="239"/>
      <c r="CI32" s="239"/>
      <c r="CK32" s="280"/>
      <c r="CL32" s="280"/>
      <c r="CM32" s="280"/>
      <c r="CN32" s="280"/>
    </row>
    <row r="33" spans="1:92" s="74" customFormat="1" x14ac:dyDescent="0.2">
      <c r="A33" s="74">
        <v>28</v>
      </c>
      <c r="B33" s="56" t="s">
        <v>162</v>
      </c>
      <c r="C33" s="74" t="s">
        <v>16</v>
      </c>
      <c r="D33" s="162">
        <v>70.774926385625804</v>
      </c>
      <c r="E33" s="86">
        <v>72.150269216964006</v>
      </c>
      <c r="F33" s="86">
        <v>74.389510382568304</v>
      </c>
      <c r="G33" s="86">
        <v>72.150301079356609</v>
      </c>
      <c r="H33" s="86">
        <v>68.436129669810086</v>
      </c>
      <c r="I33" s="86">
        <v>67.984365374400909</v>
      </c>
      <c r="J33" s="86">
        <v>66.615805357331695</v>
      </c>
      <c r="K33" s="86">
        <v>67.322882328355902</v>
      </c>
      <c r="L33" s="86">
        <v>63.461463704778495</v>
      </c>
      <c r="M33" s="86">
        <v>61.433178378638907</v>
      </c>
      <c r="N33" s="86">
        <v>61.2726619772519</v>
      </c>
      <c r="O33" s="86">
        <v>60.835750349917404</v>
      </c>
      <c r="P33" s="86">
        <v>56.8063448425209</v>
      </c>
      <c r="Q33" s="86">
        <v>56.034557391071502</v>
      </c>
      <c r="R33" s="86">
        <v>50.232770436895102</v>
      </c>
      <c r="S33" s="163">
        <v>49.580017046907301</v>
      </c>
      <c r="T33" s="97">
        <f t="shared" si="17"/>
        <v>1.8770700539882192</v>
      </c>
      <c r="U33" s="97">
        <f t="shared" si="18"/>
        <v>1.7945596124104963</v>
      </c>
      <c r="V33" s="97">
        <f t="shared" si="19"/>
        <v>1.7317606476992342</v>
      </c>
      <c r="W33" s="97">
        <f t="shared" si="20"/>
        <v>1.6148593540445535</v>
      </c>
      <c r="X33" s="97">
        <f t="shared" si="21"/>
        <v>1.5592292194256248</v>
      </c>
      <c r="Y33" s="97">
        <f t="shared" si="22"/>
        <v>1.4782102014394318</v>
      </c>
      <c r="Z33" s="97">
        <f t="shared" si="23"/>
        <v>1.4510718253317876</v>
      </c>
      <c r="AA33" s="97">
        <f t="shared" si="24"/>
        <v>1.3896479034049438</v>
      </c>
      <c r="AB33" s="97">
        <f t="shared" si="25"/>
        <v>1.2827494533337072</v>
      </c>
      <c r="AC33" s="97">
        <f t="shared" si="26"/>
        <v>1.2459574570770069</v>
      </c>
      <c r="AD33" s="97">
        <f t="shared" si="27"/>
        <v>1.2265571409719127</v>
      </c>
      <c r="AE33" s="97">
        <f t="shared" si="28"/>
        <v>1.1924603632106436</v>
      </c>
      <c r="AF33" s="97">
        <f t="shared" si="29"/>
        <v>1.0988325210847998</v>
      </c>
      <c r="AG33" s="97">
        <f t="shared" si="30"/>
        <v>1.0318679543140745</v>
      </c>
      <c r="AH33" s="97">
        <f t="shared" si="31"/>
        <v>0.91839934249113464</v>
      </c>
      <c r="AI33" s="97">
        <f t="shared" si="31"/>
        <v>0.86416985423295445</v>
      </c>
      <c r="AJ33" s="185">
        <f t="shared" si="2"/>
        <v>1.3417047656042806</v>
      </c>
      <c r="AK33" s="186">
        <f t="shared" si="3"/>
        <v>1.2591670020412566</v>
      </c>
      <c r="AL33" s="186">
        <f t="shared" si="4"/>
        <v>1.2357061525343571</v>
      </c>
      <c r="AM33" s="186">
        <f t="shared" si="5"/>
        <v>1.1049050701279726</v>
      </c>
      <c r="AN33" s="186">
        <f t="shared" si="6"/>
        <v>0.9929072132000013</v>
      </c>
      <c r="AO33" s="186">
        <f t="shared" si="7"/>
        <v>0.96981976283025528</v>
      </c>
      <c r="AP33" s="186">
        <f t="shared" si="8"/>
        <v>0.9204256353344622</v>
      </c>
      <c r="AQ33" s="186">
        <f t="shared" si="9"/>
        <v>0.89525109479196685</v>
      </c>
      <c r="AR33" s="186">
        <f t="shared" si="10"/>
        <v>0.76829859206753626</v>
      </c>
      <c r="AS33" s="186">
        <f t="shared" si="11"/>
        <v>0.75078739234511338</v>
      </c>
      <c r="AT33" s="186">
        <f t="shared" si="12"/>
        <v>0.7338043350569089</v>
      </c>
      <c r="AU33" s="186">
        <f t="shared" si="13"/>
        <v>0.72944544784073628</v>
      </c>
      <c r="AV33" s="186">
        <f t="shared" si="14"/>
        <v>0.6628511650235811</v>
      </c>
      <c r="AW33" s="186">
        <f t="shared" si="15"/>
        <v>0.63173119944838219</v>
      </c>
      <c r="AX33" s="186">
        <f t="shared" si="16"/>
        <v>0.56079006906944018</v>
      </c>
      <c r="AY33" s="210">
        <f t="shared" si="16"/>
        <v>0.54814833661589057</v>
      </c>
      <c r="AZ33" s="69">
        <f>'6 FV'!D33+'6 FV'!E33+'6 FV'!F33+'6 FV'!G33</f>
        <v>37705</v>
      </c>
      <c r="BA33" s="69">
        <f>'6 FV'!H33+'6 FV'!I33+'6 FV'!J33+'6 FV'!K33</f>
        <v>40205</v>
      </c>
      <c r="BB33" s="69">
        <f>'6 FV'!L33+'6 FV'!M33+'6 FV'!N33+'6 FV'!O33</f>
        <v>42956</v>
      </c>
      <c r="BC33" s="69">
        <f>'6 FV'!P33+'6 FV'!Q33+'6 FV'!R33+'6 FV'!S33</f>
        <v>44679</v>
      </c>
      <c r="BD33" s="69">
        <f>'6 FV'!T33+'6 FV'!U33+'6 FV'!V33+'6 FV'!W33</f>
        <v>43891</v>
      </c>
      <c r="BE33" s="69">
        <f>'6 FV'!X33+'6 FV'!Y33+'6 FV'!Z33+'6 FV'!AA33</f>
        <v>45991</v>
      </c>
      <c r="BF33" s="69">
        <f>'6 FV'!AB33+'6 FV'!AC33+'6 FV'!AD33+'6 FV'!AE33</f>
        <v>45908</v>
      </c>
      <c r="BG33" s="69">
        <f>'6 FV'!AF33+'6 FV'!AG33+'6 FV'!AH33+'6 FV'!AI33</f>
        <v>48446</v>
      </c>
      <c r="BH33" s="69">
        <f>'6 FV'!AJ33+'6 FV'!AK33+'6 FV'!AL33+'6 FV'!AM33</f>
        <v>49473</v>
      </c>
      <c r="BI33" s="69">
        <f>'6 FV'!AN33+'6 FV'!AO33+'6 FV'!AP33+'6 FV'!AQ33</f>
        <v>49306</v>
      </c>
      <c r="BJ33" s="69">
        <f>'6 FV'!AR33+'6 FV'!AS33+'6 FV'!AT33+'6 FV'!AU33</f>
        <v>49955</v>
      </c>
      <c r="BK33" s="69">
        <f>'6 FV'!AV33+'6 FV'!AW33+'6 FV'!AX33+'6 FV'!AY33</f>
        <v>51017</v>
      </c>
      <c r="BL33" s="69">
        <f>'6 FV'!AZ33+'6 FV'!BA33+'6 FV'!BB33+'6 FV'!BC33</f>
        <v>51697</v>
      </c>
      <c r="BM33" s="69">
        <f>'6 FV'!BD33+'6 FV'!BE33+'6 FV'!BF33+'6 FV'!BG33</f>
        <v>54304</v>
      </c>
      <c r="BN33" s="69">
        <f>'6 FV'!BH33+'6 FV'!BI33+'6 FV'!BJ33+'6 FV'!BK33</f>
        <v>54696</v>
      </c>
      <c r="BO33" s="165">
        <f>'6 FV'!BL33+'6 FV'!BM33+'6 FV'!BN33+'6 FV'!BO33</f>
        <v>57373</v>
      </c>
      <c r="BP33" s="158">
        <v>52.75</v>
      </c>
      <c r="BQ33" s="55">
        <v>57.3</v>
      </c>
      <c r="BR33" s="55">
        <v>60.2</v>
      </c>
      <c r="BS33" s="55">
        <v>65.3</v>
      </c>
      <c r="BT33" s="55">
        <v>68.924999999999997</v>
      </c>
      <c r="BU33" s="55">
        <v>70.100000000000009</v>
      </c>
      <c r="BV33" s="55">
        <v>72.375</v>
      </c>
      <c r="BW33" s="55">
        <v>75.2</v>
      </c>
      <c r="BX33" s="55">
        <v>82.6</v>
      </c>
      <c r="BY33" s="55">
        <v>81.825000000000003</v>
      </c>
      <c r="BZ33" s="55">
        <v>83.5</v>
      </c>
      <c r="CA33" s="55">
        <v>83.4</v>
      </c>
      <c r="CB33" s="55">
        <v>85.7</v>
      </c>
      <c r="CC33" s="55">
        <v>88.7</v>
      </c>
      <c r="CD33" s="55">
        <v>89.575000000000003</v>
      </c>
      <c r="CE33" s="159">
        <v>90.45</v>
      </c>
      <c r="CF33" s="239"/>
      <c r="CG33" s="239"/>
      <c r="CH33" s="239"/>
      <c r="CI33" s="239"/>
      <c r="CK33" s="280"/>
      <c r="CL33" s="280"/>
      <c r="CM33" s="280"/>
      <c r="CN33" s="280"/>
    </row>
    <row r="34" spans="1:92" s="74" customFormat="1" x14ac:dyDescent="0.2">
      <c r="A34" s="74">
        <v>29</v>
      </c>
      <c r="B34" s="56" t="s">
        <v>163</v>
      </c>
      <c r="C34" s="74" t="s">
        <v>17</v>
      </c>
      <c r="D34" s="162">
        <v>163.2616536118646</v>
      </c>
      <c r="E34" s="86">
        <v>151.7474030073268</v>
      </c>
      <c r="F34" s="86">
        <v>162.8418873196913</v>
      </c>
      <c r="G34" s="86">
        <v>140.87316594810019</v>
      </c>
      <c r="H34" s="86">
        <v>137.22763304855221</v>
      </c>
      <c r="I34" s="86">
        <v>120.64997006225019</v>
      </c>
      <c r="J34" s="86">
        <v>125.4776510549635</v>
      </c>
      <c r="K34" s="86">
        <v>127.49863121942609</v>
      </c>
      <c r="L34" s="86">
        <v>115.19926445721599</v>
      </c>
      <c r="M34" s="86">
        <v>149.68301267549469</v>
      </c>
      <c r="N34" s="86">
        <v>122.3078092222013</v>
      </c>
      <c r="O34" s="86">
        <v>115.78419878298971</v>
      </c>
      <c r="P34" s="86">
        <v>109.68468853994059</v>
      </c>
      <c r="Q34" s="86">
        <v>105.03009755230289</v>
      </c>
      <c r="R34" s="86">
        <v>96.594060994017099</v>
      </c>
      <c r="S34" s="163">
        <v>96.242132253161202</v>
      </c>
      <c r="T34" s="97">
        <f t="shared" si="17"/>
        <v>3.0398014003847584</v>
      </c>
      <c r="U34" s="97">
        <f t="shared" si="18"/>
        <v>2.5924659686221134</v>
      </c>
      <c r="V34" s="97">
        <f t="shared" si="19"/>
        <v>2.7221980494766185</v>
      </c>
      <c r="W34" s="97">
        <f t="shared" si="20"/>
        <v>2.3459311565045824</v>
      </c>
      <c r="X34" s="97">
        <f t="shared" si="21"/>
        <v>2.6207485017484475</v>
      </c>
      <c r="Y34" s="97">
        <f t="shared" si="22"/>
        <v>2.3278467665255009</v>
      </c>
      <c r="Z34" s="97">
        <f t="shared" si="23"/>
        <v>2.3515301921844736</v>
      </c>
      <c r="AA34" s="97">
        <f t="shared" si="24"/>
        <v>2.2424044324356482</v>
      </c>
      <c r="AB34" s="97">
        <f t="shared" si="25"/>
        <v>1.9290865994141699</v>
      </c>
      <c r="AC34" s="97">
        <f t="shared" si="26"/>
        <v>2.4780314660534848</v>
      </c>
      <c r="AD34" s="97">
        <f t="shared" si="27"/>
        <v>1.9795712425702241</v>
      </c>
      <c r="AE34" s="97">
        <f t="shared" si="28"/>
        <v>1.8441379116507082</v>
      </c>
      <c r="AF34" s="97">
        <f t="shared" si="29"/>
        <v>1.7718513915084744</v>
      </c>
      <c r="AG34" s="97">
        <f t="shared" si="30"/>
        <v>1.4831407810707029</v>
      </c>
      <c r="AH34" s="97">
        <f t="shared" si="31"/>
        <v>1.4035142466038548</v>
      </c>
      <c r="AI34" s="97">
        <f t="shared" si="31"/>
        <v>1.4508937067999517</v>
      </c>
      <c r="AJ34" s="185">
        <f t="shared" si="2"/>
        <v>3.0487703755717011</v>
      </c>
      <c r="AK34" s="186">
        <f t="shared" si="3"/>
        <v>2.7997675831610112</v>
      </c>
      <c r="AL34" s="186">
        <f t="shared" si="4"/>
        <v>2.8707252061646775</v>
      </c>
      <c r="AM34" s="186">
        <f t="shared" si="5"/>
        <v>2.3676162344218517</v>
      </c>
      <c r="AN34" s="186">
        <f t="shared" si="6"/>
        <v>2.6491821051844053</v>
      </c>
      <c r="AO34" s="186">
        <f t="shared" si="7"/>
        <v>2.2678565801174848</v>
      </c>
      <c r="AP34" s="186">
        <f t="shared" si="8"/>
        <v>2.2178992674319664</v>
      </c>
      <c r="AQ34" s="186">
        <f t="shared" si="9"/>
        <v>2.1869405011908416</v>
      </c>
      <c r="AR34" s="186">
        <f t="shared" si="10"/>
        <v>1.9426520144555817</v>
      </c>
      <c r="AS34" s="186">
        <f t="shared" si="11"/>
        <v>2.4508065931313086</v>
      </c>
      <c r="AT34" s="186">
        <f t="shared" si="12"/>
        <v>1.9170503012884215</v>
      </c>
      <c r="AU34" s="186">
        <f t="shared" si="13"/>
        <v>1.7785591210904719</v>
      </c>
      <c r="AV34" s="186">
        <f t="shared" si="14"/>
        <v>1.6419863553883323</v>
      </c>
      <c r="AW34" s="186">
        <f t="shared" si="15"/>
        <v>1.5266002551206816</v>
      </c>
      <c r="AX34" s="186">
        <f t="shared" si="16"/>
        <v>1.355706119214275</v>
      </c>
      <c r="AY34" s="210">
        <f t="shared" si="16"/>
        <v>1.3058633955652807</v>
      </c>
      <c r="AZ34" s="69">
        <f>'6 FV'!D34+'6 FV'!E34+'6 FV'!F34+'6 FV'!G34</f>
        <v>53708</v>
      </c>
      <c r="BA34" s="69">
        <f>'6 FV'!H34+'6 FV'!I34+'6 FV'!J34+'6 FV'!K34</f>
        <v>58534</v>
      </c>
      <c r="BB34" s="69">
        <f>'6 FV'!L34+'6 FV'!M34+'6 FV'!N34+'6 FV'!O34</f>
        <v>59820</v>
      </c>
      <c r="BC34" s="69">
        <f>'6 FV'!P34+'6 FV'!Q34+'6 FV'!R34+'6 FV'!S34</f>
        <v>60050</v>
      </c>
      <c r="BD34" s="69">
        <f>'6 FV'!T34+'6 FV'!U34+'6 FV'!V34+'6 FV'!W34</f>
        <v>52362</v>
      </c>
      <c r="BE34" s="69">
        <f>'6 FV'!X34+'6 FV'!Y34+'6 FV'!Z34+'6 FV'!AA34</f>
        <v>51829</v>
      </c>
      <c r="BF34" s="69">
        <f>'6 FV'!AB34+'6 FV'!AC34+'6 FV'!AD34+'6 FV'!AE34</f>
        <v>53360</v>
      </c>
      <c r="BG34" s="69">
        <f>'6 FV'!AF34+'6 FV'!AG34+'6 FV'!AH34+'6 FV'!AI34</f>
        <v>56858</v>
      </c>
      <c r="BH34" s="69">
        <f>'6 FV'!AJ34+'6 FV'!AK34+'6 FV'!AL34+'6 FV'!AM34</f>
        <v>59717</v>
      </c>
      <c r="BI34" s="69">
        <f>'6 FV'!AN34+'6 FV'!AO34+'6 FV'!AP34+'6 FV'!AQ34</f>
        <v>60404</v>
      </c>
      <c r="BJ34" s="69">
        <f>'6 FV'!AR34+'6 FV'!AS34+'6 FV'!AT34+'6 FV'!AU34</f>
        <v>61785</v>
      </c>
      <c r="BK34" s="69">
        <f>'6 FV'!AV34+'6 FV'!AW34+'6 FV'!AX34+'6 FV'!AY34</f>
        <v>62785</v>
      </c>
      <c r="BL34" s="69">
        <f>'6 FV'!AZ34+'6 FV'!BA34+'6 FV'!BB34+'6 FV'!BC34</f>
        <v>61904</v>
      </c>
      <c r="BM34" s="69">
        <f>'6 FV'!BD34+'6 FV'!BE34+'6 FV'!BF34+'6 FV'!BG34</f>
        <v>70816</v>
      </c>
      <c r="BN34" s="69">
        <f>'6 FV'!BH34+'6 FV'!BI34+'6 FV'!BJ34+'6 FV'!BK34</f>
        <v>68823</v>
      </c>
      <c r="BO34" s="165">
        <f>'6 FV'!BL34+'6 FV'!BM34+'6 FV'!BN34+'6 FV'!BO34</f>
        <v>66333</v>
      </c>
      <c r="BP34" s="158">
        <v>53.550000000000004</v>
      </c>
      <c r="BQ34" s="55">
        <v>54.2</v>
      </c>
      <c r="BR34" s="55">
        <v>56.724999999999994</v>
      </c>
      <c r="BS34" s="55">
        <v>59.5</v>
      </c>
      <c r="BT34" s="55">
        <v>51.8</v>
      </c>
      <c r="BU34" s="55">
        <v>53.2</v>
      </c>
      <c r="BV34" s="55">
        <v>56.575000000000003</v>
      </c>
      <c r="BW34" s="55">
        <v>58.300000000000004</v>
      </c>
      <c r="BX34" s="55">
        <v>59.3</v>
      </c>
      <c r="BY34" s="55">
        <v>61.075000000000003</v>
      </c>
      <c r="BZ34" s="55">
        <v>63.8</v>
      </c>
      <c r="CA34" s="55">
        <v>65.099999999999994</v>
      </c>
      <c r="CB34" s="55">
        <v>66.8</v>
      </c>
      <c r="CC34" s="55">
        <v>68.8</v>
      </c>
      <c r="CD34" s="55">
        <v>71.25</v>
      </c>
      <c r="CE34" s="159">
        <v>73.7</v>
      </c>
      <c r="CF34" s="239"/>
      <c r="CG34" s="239"/>
      <c r="CH34" s="239"/>
      <c r="CI34" s="239"/>
      <c r="CK34" s="280"/>
      <c r="CL34" s="280"/>
      <c r="CM34" s="280"/>
      <c r="CN34" s="280"/>
    </row>
    <row r="35" spans="1:92" s="74" customFormat="1" x14ac:dyDescent="0.2">
      <c r="A35" s="74">
        <v>30</v>
      </c>
      <c r="B35" s="56" t="s">
        <v>164</v>
      </c>
      <c r="C35" s="74" t="s">
        <v>18</v>
      </c>
      <c r="D35" s="162">
        <v>28.68502148497117</v>
      </c>
      <c r="E35" s="86">
        <v>29.827314853042729</v>
      </c>
      <c r="F35" s="86">
        <v>31.807972511636841</v>
      </c>
      <c r="G35" s="86">
        <v>33.213275470357516</v>
      </c>
      <c r="H35" s="86">
        <v>31.872180486535807</v>
      </c>
      <c r="I35" s="86">
        <v>32.080343438803396</v>
      </c>
      <c r="J35" s="86">
        <v>31.774997361732122</v>
      </c>
      <c r="K35" s="86">
        <v>33.700308611031829</v>
      </c>
      <c r="L35" s="86">
        <v>34.481295516472279</v>
      </c>
      <c r="M35" s="86">
        <v>32.620016164947899</v>
      </c>
      <c r="N35" s="86">
        <v>31.315596041725748</v>
      </c>
      <c r="O35" s="86">
        <v>28.74975711134099</v>
      </c>
      <c r="P35" s="86">
        <v>26.87524466690445</v>
      </c>
      <c r="Q35" s="86">
        <v>26.527305929085092</v>
      </c>
      <c r="R35" s="86">
        <v>23.473462981520548</v>
      </c>
      <c r="S35" s="163">
        <v>23.190091092297656</v>
      </c>
      <c r="T35" s="97">
        <f t="shared" si="17"/>
        <v>0.75964676478300819</v>
      </c>
      <c r="U35" s="97">
        <f t="shared" si="18"/>
        <v>0.72017082002662502</v>
      </c>
      <c r="V35" s="97">
        <f t="shared" si="19"/>
        <v>0.67121003844007765</v>
      </c>
      <c r="W35" s="97">
        <f t="shared" si="20"/>
        <v>0.64481780442567216</v>
      </c>
      <c r="X35" s="97">
        <f t="shared" si="21"/>
        <v>0.59320256261117477</v>
      </c>
      <c r="Y35" s="97">
        <f t="shared" si="22"/>
        <v>0.5563226123090852</v>
      </c>
      <c r="Z35" s="97">
        <f t="shared" si="23"/>
        <v>0.52325194087758331</v>
      </c>
      <c r="AA35" s="97">
        <f t="shared" si="24"/>
        <v>0.52252591070674992</v>
      </c>
      <c r="AB35" s="97">
        <f t="shared" si="25"/>
        <v>0.47659012462297556</v>
      </c>
      <c r="AC35" s="97">
        <f t="shared" si="26"/>
        <v>0.49112477099847779</v>
      </c>
      <c r="AD35" s="97">
        <f t="shared" si="27"/>
        <v>0.49499867289020216</v>
      </c>
      <c r="AE35" s="97">
        <f t="shared" si="28"/>
        <v>0.47633635614257058</v>
      </c>
      <c r="AF35" s="97">
        <f t="shared" si="29"/>
        <v>0.44880339111760548</v>
      </c>
      <c r="AG35" s="97">
        <f t="shared" si="30"/>
        <v>0.43468859058573545</v>
      </c>
      <c r="AH35" s="97">
        <f t="shared" si="31"/>
        <v>0.3878885415678589</v>
      </c>
      <c r="AI35" s="97">
        <f t="shared" si="31"/>
        <v>0.37844690654401586</v>
      </c>
      <c r="AJ35" s="185">
        <f t="shared" si="2"/>
        <v>0.42496328125883215</v>
      </c>
      <c r="AK35" s="186">
        <f t="shared" si="3"/>
        <v>0.41269200765192293</v>
      </c>
      <c r="AL35" s="186">
        <f t="shared" si="4"/>
        <v>0.41162047896003673</v>
      </c>
      <c r="AM35" s="186">
        <f t="shared" si="5"/>
        <v>0.38620087756229676</v>
      </c>
      <c r="AN35" s="186">
        <f t="shared" si="6"/>
        <v>0.36054502812823308</v>
      </c>
      <c r="AO35" s="186">
        <f t="shared" si="7"/>
        <v>0.34155276485284419</v>
      </c>
      <c r="AP35" s="186">
        <f t="shared" si="8"/>
        <v>0.31585484455002105</v>
      </c>
      <c r="AQ35" s="186">
        <f t="shared" si="9"/>
        <v>0.31815254766138146</v>
      </c>
      <c r="AR35" s="186">
        <f t="shared" si="10"/>
        <v>0.28794401266365161</v>
      </c>
      <c r="AS35" s="186">
        <f t="shared" si="11"/>
        <v>0.29040744415711461</v>
      </c>
      <c r="AT35" s="186">
        <f t="shared" si="12"/>
        <v>0.28468723674296137</v>
      </c>
      <c r="AU35" s="186">
        <f t="shared" si="13"/>
        <v>0.27723970213443577</v>
      </c>
      <c r="AV35" s="186">
        <f t="shared" si="14"/>
        <v>0.25717937480291342</v>
      </c>
      <c r="AW35" s="186">
        <f t="shared" si="15"/>
        <v>0.25880298467400087</v>
      </c>
      <c r="AX35" s="186">
        <f t="shared" si="16"/>
        <v>0.21963474134756072</v>
      </c>
      <c r="AY35" s="210">
        <f t="shared" si="16"/>
        <v>0.20845025700941716</v>
      </c>
      <c r="AZ35" s="69">
        <f>'6 FV'!D35+'6 FV'!E35+'6 FV'!F35+'6 FV'!G35</f>
        <v>37761</v>
      </c>
      <c r="BA35" s="69">
        <f>'6 FV'!H35+'6 FV'!I35+'6 FV'!J35+'6 FV'!K35</f>
        <v>41417</v>
      </c>
      <c r="BB35" s="69">
        <f>'6 FV'!L35+'6 FV'!M35+'6 FV'!N35+'6 FV'!O35</f>
        <v>47389</v>
      </c>
      <c r="BC35" s="69">
        <f>'6 FV'!P35+'6 FV'!Q35+'6 FV'!R35+'6 FV'!S35</f>
        <v>51508</v>
      </c>
      <c r="BD35" s="69">
        <f>'6 FV'!T35+'6 FV'!U35+'6 FV'!V35+'6 FV'!W35</f>
        <v>53729</v>
      </c>
      <c r="BE35" s="69">
        <f>'6 FV'!X35+'6 FV'!Y35+'6 FV'!Z35+'6 FV'!AA35</f>
        <v>57665</v>
      </c>
      <c r="BF35" s="69">
        <f>'6 FV'!AB35+'6 FV'!AC35+'6 FV'!AD35+'6 FV'!AE35</f>
        <v>60726</v>
      </c>
      <c r="BG35" s="69">
        <f>'6 FV'!AF35+'6 FV'!AG35+'6 FV'!AH35+'6 FV'!AI35</f>
        <v>64495</v>
      </c>
      <c r="BH35" s="69">
        <f>'6 FV'!AJ35+'6 FV'!AK35+'6 FV'!AL35+'6 FV'!AM35</f>
        <v>72350</v>
      </c>
      <c r="BI35" s="69">
        <f>'6 FV'!AN35+'6 FV'!AO35+'6 FV'!AP35+'6 FV'!AQ35</f>
        <v>66419</v>
      </c>
      <c r="BJ35" s="69">
        <f>'6 FV'!AR35+'6 FV'!AS35+'6 FV'!AT35+'6 FV'!AU35</f>
        <v>63264</v>
      </c>
      <c r="BK35" s="69">
        <f>'6 FV'!AV35+'6 FV'!AW35+'6 FV'!AX35+'6 FV'!AY35</f>
        <v>60356</v>
      </c>
      <c r="BL35" s="69">
        <f>'6 FV'!AZ35+'6 FV'!BA35+'6 FV'!BB35+'6 FV'!BC35</f>
        <v>59882</v>
      </c>
      <c r="BM35" s="69">
        <f>'6 FV'!BD35+'6 FV'!BE35+'6 FV'!BF35+'6 FV'!BG35</f>
        <v>61026</v>
      </c>
      <c r="BN35" s="69">
        <f>'6 FV'!BH35+'6 FV'!BI35+'6 FV'!BJ35+'6 FV'!BK35</f>
        <v>60516</v>
      </c>
      <c r="BO35" s="165">
        <f>'6 FV'!BL35+'6 FV'!BM35+'6 FV'!BN35+'6 FV'!BO35</f>
        <v>61277</v>
      </c>
      <c r="BP35" s="158">
        <v>67.5</v>
      </c>
      <c r="BQ35" s="55">
        <v>72.275000000000006</v>
      </c>
      <c r="BR35" s="55">
        <v>77.275000000000006</v>
      </c>
      <c r="BS35" s="55">
        <v>86</v>
      </c>
      <c r="BT35" s="55">
        <v>88.4</v>
      </c>
      <c r="BU35" s="55">
        <v>93.925000000000011</v>
      </c>
      <c r="BV35" s="55">
        <v>100.60000000000001</v>
      </c>
      <c r="BW35" s="55">
        <v>105.925</v>
      </c>
      <c r="BX35" s="55">
        <v>119.75</v>
      </c>
      <c r="BY35" s="55">
        <v>112.325</v>
      </c>
      <c r="BZ35" s="55">
        <v>110</v>
      </c>
      <c r="CA35" s="55">
        <v>103.7</v>
      </c>
      <c r="CB35" s="55">
        <v>104.5</v>
      </c>
      <c r="CC35" s="55">
        <v>102.5</v>
      </c>
      <c r="CD35" s="55">
        <v>106.87499999999999</v>
      </c>
      <c r="CE35" s="159">
        <v>111.25</v>
      </c>
      <c r="CF35" s="239"/>
      <c r="CG35" s="239"/>
      <c r="CH35" s="239"/>
      <c r="CI35" s="239"/>
      <c r="CK35" s="280"/>
      <c r="CL35" s="280"/>
      <c r="CM35" s="280"/>
      <c r="CN35" s="280"/>
    </row>
    <row r="36" spans="1:92" s="74" customFormat="1" x14ac:dyDescent="0.2">
      <c r="A36" s="74">
        <v>31</v>
      </c>
      <c r="B36" s="56" t="s">
        <v>165</v>
      </c>
      <c r="C36" s="74" t="s">
        <v>19</v>
      </c>
      <c r="D36" s="162">
        <v>142.89810192370069</v>
      </c>
      <c r="E36" s="86">
        <v>144.37016870855268</v>
      </c>
      <c r="F36" s="86">
        <v>144.5432947178216</v>
      </c>
      <c r="G36" s="86">
        <v>153.44684215919682</v>
      </c>
      <c r="H36" s="86">
        <v>147.92467798603298</v>
      </c>
      <c r="I36" s="86">
        <v>145.9876338419497</v>
      </c>
      <c r="J36" s="86">
        <v>142.9391218344893</v>
      </c>
      <c r="K36" s="86">
        <v>142.7427553894093</v>
      </c>
      <c r="L36" s="86">
        <v>134.84295287668229</v>
      </c>
      <c r="M36" s="86">
        <v>133.96529592207361</v>
      </c>
      <c r="N36" s="86">
        <v>126.8421473695149</v>
      </c>
      <c r="O36" s="86">
        <v>127.66034252906759</v>
      </c>
      <c r="P36" s="86">
        <v>119.92312899966751</v>
      </c>
      <c r="Q36" s="86">
        <v>119.5922881718853</v>
      </c>
      <c r="R36" s="86">
        <v>112.30621317954569</v>
      </c>
      <c r="S36" s="163">
        <v>110.06897151823338</v>
      </c>
      <c r="T36" s="97">
        <f t="shared" si="17"/>
        <v>5.1339405735323949</v>
      </c>
      <c r="U36" s="97">
        <f t="shared" si="18"/>
        <v>5.4048956874902734</v>
      </c>
      <c r="V36" s="97">
        <f t="shared" si="19"/>
        <v>5.2716472051432071</v>
      </c>
      <c r="W36" s="97">
        <f t="shared" si="20"/>
        <v>5.4275198839557453</v>
      </c>
      <c r="X36" s="97">
        <f t="shared" si="21"/>
        <v>5.3413980640583869</v>
      </c>
      <c r="Y36" s="97">
        <f t="shared" si="22"/>
        <v>5.0288540765397753</v>
      </c>
      <c r="Z36" s="97">
        <f t="shared" si="23"/>
        <v>5.1634259955383923</v>
      </c>
      <c r="AA36" s="97">
        <f t="shared" si="24"/>
        <v>4.9208065150789189</v>
      </c>
      <c r="AB36" s="97">
        <f t="shared" si="25"/>
        <v>4.5372641366358986</v>
      </c>
      <c r="AC36" s="97">
        <f t="shared" si="26"/>
        <v>4.3202069051589405</v>
      </c>
      <c r="AD36" s="97">
        <f t="shared" si="27"/>
        <v>4.0935308645683506</v>
      </c>
      <c r="AE36" s="97">
        <f t="shared" si="28"/>
        <v>3.6784423722537847</v>
      </c>
      <c r="AF36" s="97">
        <f t="shared" si="29"/>
        <v>4.1679049455971748</v>
      </c>
      <c r="AG36" s="97">
        <f t="shared" si="30"/>
        <v>4.1792105176085164</v>
      </c>
      <c r="AH36" s="97">
        <f t="shared" si="31"/>
        <v>3.3424468208198124</v>
      </c>
      <c r="AI36" s="97">
        <f t="shared" si="31"/>
        <v>2.8487233168961485</v>
      </c>
      <c r="AJ36" s="185">
        <f t="shared" si="2"/>
        <v>3.364287273071235</v>
      </c>
      <c r="AK36" s="186">
        <f t="shared" si="3"/>
        <v>3.4231219610800876</v>
      </c>
      <c r="AL36" s="186">
        <f t="shared" si="4"/>
        <v>3.2944340676426571</v>
      </c>
      <c r="AM36" s="186">
        <f t="shared" si="5"/>
        <v>3.5033525607122558</v>
      </c>
      <c r="AN36" s="186">
        <f t="shared" si="6"/>
        <v>3.2510918238688564</v>
      </c>
      <c r="AO36" s="186">
        <f t="shared" si="7"/>
        <v>3.1244009382974784</v>
      </c>
      <c r="AP36" s="186">
        <f t="shared" si="8"/>
        <v>2.9471983883399857</v>
      </c>
      <c r="AQ36" s="186">
        <f t="shared" si="9"/>
        <v>2.8677600279137976</v>
      </c>
      <c r="AR36" s="186">
        <f t="shared" si="10"/>
        <v>2.6478733996403001</v>
      </c>
      <c r="AS36" s="186">
        <f t="shared" si="11"/>
        <v>2.4762531593728947</v>
      </c>
      <c r="AT36" s="186">
        <f t="shared" si="12"/>
        <v>2.2978649885781683</v>
      </c>
      <c r="AU36" s="186">
        <f t="shared" si="13"/>
        <v>2.287819758585441</v>
      </c>
      <c r="AV36" s="186">
        <f t="shared" si="14"/>
        <v>2.2842500761841431</v>
      </c>
      <c r="AW36" s="186">
        <f t="shared" si="15"/>
        <v>2.2229049846075335</v>
      </c>
      <c r="AX36" s="186">
        <f t="shared" si="16"/>
        <v>1.8547681780271792</v>
      </c>
      <c r="AY36" s="210">
        <f t="shared" si="16"/>
        <v>1.6354973479678068</v>
      </c>
      <c r="AZ36" s="69">
        <f>'6 FV'!D36+'6 FV'!E36+'6 FV'!F36+'6 FV'!G36</f>
        <v>27834</v>
      </c>
      <c r="BA36" s="69">
        <f>'6 FV'!H36+'6 FV'!I36+'6 FV'!J36+'6 FV'!K36</f>
        <v>26711</v>
      </c>
      <c r="BB36" s="69">
        <f>'6 FV'!L36+'6 FV'!M36+'6 FV'!N36+'6 FV'!O36</f>
        <v>27419</v>
      </c>
      <c r="BC36" s="69">
        <f>'6 FV'!P36+'6 FV'!Q36+'6 FV'!R36+'6 FV'!S36</f>
        <v>28272</v>
      </c>
      <c r="BD36" s="69">
        <f>'6 FV'!T36+'6 FV'!U36+'6 FV'!V36+'6 FV'!W36</f>
        <v>27694</v>
      </c>
      <c r="BE36" s="69">
        <f>'6 FV'!X36+'6 FV'!Y36+'6 FV'!Z36+'6 FV'!AA36</f>
        <v>29030</v>
      </c>
      <c r="BF36" s="69">
        <f>'6 FV'!AB36+'6 FV'!AC36+'6 FV'!AD36+'6 FV'!AE36</f>
        <v>27683</v>
      </c>
      <c r="BG36" s="69">
        <f>'6 FV'!AF36+'6 FV'!AG36+'6 FV'!AH36+'6 FV'!AI36</f>
        <v>29008</v>
      </c>
      <c r="BH36" s="69">
        <f>'6 FV'!AJ36+'6 FV'!AK36+'6 FV'!AL36+'6 FV'!AM36</f>
        <v>29719</v>
      </c>
      <c r="BI36" s="69">
        <f>'6 FV'!AN36+'6 FV'!AO36+'6 FV'!AP36+'6 FV'!AQ36</f>
        <v>31009</v>
      </c>
      <c r="BJ36" s="69">
        <f>'6 FV'!AR36+'6 FV'!AS36+'6 FV'!AT36+'6 FV'!AU36</f>
        <v>30986</v>
      </c>
      <c r="BK36" s="69">
        <f>'6 FV'!AV36+'6 FV'!AW36+'6 FV'!AX36+'6 FV'!AY36</f>
        <v>34705</v>
      </c>
      <c r="BL36" s="69">
        <f>'6 FV'!AZ36+'6 FV'!BA36+'6 FV'!BB36+'6 FV'!BC36</f>
        <v>28773</v>
      </c>
      <c r="BM36" s="69">
        <f>'6 FV'!BD36+'6 FV'!BE36+'6 FV'!BF36+'6 FV'!BG36</f>
        <v>28616</v>
      </c>
      <c r="BN36" s="69">
        <f>'6 FV'!BH36+'6 FV'!BI36+'6 FV'!BJ36+'6 FV'!BK36</f>
        <v>33600</v>
      </c>
      <c r="BO36" s="165">
        <f>'6 FV'!BL36+'6 FV'!BM36+'6 FV'!BN36+'6 FV'!BO36</f>
        <v>38638</v>
      </c>
      <c r="BP36" s="158">
        <v>42.474999999999994</v>
      </c>
      <c r="BQ36" s="55">
        <v>42.174999999999997</v>
      </c>
      <c r="BR36" s="55">
        <v>43.875</v>
      </c>
      <c r="BS36" s="55">
        <v>43.800000000000004</v>
      </c>
      <c r="BT36" s="55">
        <v>45.5</v>
      </c>
      <c r="BU36" s="55">
        <v>46.725000000000001</v>
      </c>
      <c r="BV36" s="55">
        <v>48.5</v>
      </c>
      <c r="BW36" s="55">
        <v>49.774999999999999</v>
      </c>
      <c r="BX36" s="55">
        <v>50.924999999999997</v>
      </c>
      <c r="BY36" s="55">
        <v>54.099999999999994</v>
      </c>
      <c r="BZ36" s="55">
        <v>55.2</v>
      </c>
      <c r="CA36" s="55">
        <v>55.8</v>
      </c>
      <c r="CB36" s="55">
        <v>52.5</v>
      </c>
      <c r="CC36" s="55">
        <v>53.8</v>
      </c>
      <c r="CD36" s="55">
        <v>60.55</v>
      </c>
      <c r="CE36" s="159">
        <v>67.3</v>
      </c>
      <c r="CF36" s="239"/>
      <c r="CG36" s="239"/>
      <c r="CH36" s="239"/>
      <c r="CI36" s="239"/>
      <c r="CK36" s="280"/>
      <c r="CL36" s="280"/>
      <c r="CM36" s="280"/>
      <c r="CN36" s="280"/>
    </row>
    <row r="37" spans="1:92" s="74" customFormat="1" x14ac:dyDescent="0.2">
      <c r="A37" s="74">
        <v>32</v>
      </c>
      <c r="B37" s="56" t="s">
        <v>166</v>
      </c>
      <c r="C37" s="74" t="s">
        <v>20</v>
      </c>
      <c r="D37" s="162">
        <v>135.62187243474742</v>
      </c>
      <c r="E37" s="86">
        <v>130.1849914212184</v>
      </c>
      <c r="F37" s="86">
        <v>140.14326345583581</v>
      </c>
      <c r="G37" s="86">
        <v>145.31725526458879</v>
      </c>
      <c r="H37" s="86">
        <v>126.94247983651161</v>
      </c>
      <c r="I37" s="86">
        <v>122.20309484516869</v>
      </c>
      <c r="J37" s="86">
        <v>122.8152943302766</v>
      </c>
      <c r="K37" s="86">
        <v>118.52436925635749</v>
      </c>
      <c r="L37" s="86">
        <v>115.5556791006519</v>
      </c>
      <c r="M37" s="86">
        <v>108.7501221339826</v>
      </c>
      <c r="N37" s="86">
        <v>105.8015515965008</v>
      </c>
      <c r="O37" s="86">
        <v>103.64220509254581</v>
      </c>
      <c r="P37" s="86">
        <v>98.481912663838699</v>
      </c>
      <c r="Q37" s="86">
        <v>95.51087748666869</v>
      </c>
      <c r="R37" s="86">
        <v>87.184402863954006</v>
      </c>
      <c r="S37" s="163">
        <v>86.137581704354602</v>
      </c>
      <c r="T37" s="97">
        <f t="shared" si="17"/>
        <v>3.8668455060801015</v>
      </c>
      <c r="U37" s="97">
        <f t="shared" si="18"/>
        <v>3.8049098764056231</v>
      </c>
      <c r="V37" s="97">
        <f t="shared" si="19"/>
        <v>3.9136324235760789</v>
      </c>
      <c r="W37" s="97">
        <f t="shared" si="20"/>
        <v>3.8936084685865926</v>
      </c>
      <c r="X37" s="97">
        <f t="shared" si="21"/>
        <v>3.508248945293821</v>
      </c>
      <c r="Y37" s="97">
        <f t="shared" si="22"/>
        <v>3.4331533879805782</v>
      </c>
      <c r="Z37" s="97">
        <f t="shared" si="23"/>
        <v>3.3282375634881602</v>
      </c>
      <c r="AA37" s="97">
        <f t="shared" si="24"/>
        <v>3.1546769917318542</v>
      </c>
      <c r="AB37" s="97">
        <f t="shared" si="25"/>
        <v>2.9777786708408986</v>
      </c>
      <c r="AC37" s="97">
        <f t="shared" si="26"/>
        <v>2.7252937583696522</v>
      </c>
      <c r="AD37" s="97">
        <f t="shared" si="27"/>
        <v>2.595401731791998</v>
      </c>
      <c r="AE37" s="97">
        <f t="shared" si="28"/>
        <v>2.6640501000551562</v>
      </c>
      <c r="AF37" s="97">
        <f t="shared" si="29"/>
        <v>2.686505337548112</v>
      </c>
      <c r="AG37" s="97">
        <f t="shared" si="30"/>
        <v>2.6623983243203626</v>
      </c>
      <c r="AH37" s="97">
        <f t="shared" si="31"/>
        <v>2.3833247550355106</v>
      </c>
      <c r="AI37" s="97">
        <f t="shared" si="31"/>
        <v>2.1127169239006793</v>
      </c>
      <c r="AJ37" s="185">
        <f t="shared" si="2"/>
        <v>2.5589032534858003</v>
      </c>
      <c r="AK37" s="186">
        <f t="shared" si="3"/>
        <v>2.3799815616310491</v>
      </c>
      <c r="AL37" s="186">
        <f t="shared" si="4"/>
        <v>2.4859115468884401</v>
      </c>
      <c r="AM37" s="186">
        <f t="shared" si="5"/>
        <v>2.6566225825336161</v>
      </c>
      <c r="AN37" s="186">
        <f t="shared" si="6"/>
        <v>2.2477641405314146</v>
      </c>
      <c r="AO37" s="186">
        <f t="shared" si="7"/>
        <v>2.079167925906741</v>
      </c>
      <c r="AP37" s="186">
        <f t="shared" si="8"/>
        <v>2.0258192879220882</v>
      </c>
      <c r="AQ37" s="186">
        <f t="shared" si="9"/>
        <v>2.0131527686854773</v>
      </c>
      <c r="AR37" s="186">
        <f t="shared" si="10"/>
        <v>1.9323692157299648</v>
      </c>
      <c r="AS37" s="186">
        <f t="shared" si="11"/>
        <v>1.8447857868360069</v>
      </c>
      <c r="AT37" s="186">
        <f t="shared" si="12"/>
        <v>1.7993461155867483</v>
      </c>
      <c r="AU37" s="186">
        <f t="shared" si="13"/>
        <v>1.7716616255136035</v>
      </c>
      <c r="AV37" s="186">
        <f t="shared" si="14"/>
        <v>1.686334120956142</v>
      </c>
      <c r="AW37" s="186">
        <f t="shared" si="15"/>
        <v>1.6215768673458182</v>
      </c>
      <c r="AX37" s="186">
        <f t="shared" si="16"/>
        <v>1.4665164485105806</v>
      </c>
      <c r="AY37" s="210">
        <f t="shared" si="16"/>
        <v>1.4356263617392433</v>
      </c>
      <c r="AZ37" s="69">
        <f>'6 FV'!D37+'6 FV'!E37+'6 FV'!F37+'6 FV'!G37</f>
        <v>35073</v>
      </c>
      <c r="BA37" s="69">
        <f>'6 FV'!H37+'6 FV'!I37+'6 FV'!J37+'6 FV'!K37</f>
        <v>34215</v>
      </c>
      <c r="BB37" s="69">
        <f>'6 FV'!L37+'6 FV'!M37+'6 FV'!N37+'6 FV'!O37</f>
        <v>35809</v>
      </c>
      <c r="BC37" s="69">
        <f>'6 FV'!P37+'6 FV'!Q37+'6 FV'!R37+'6 FV'!S37</f>
        <v>37322</v>
      </c>
      <c r="BD37" s="69">
        <f>'6 FV'!T37+'6 FV'!U37+'6 FV'!V37+'6 FV'!W37</f>
        <v>36184</v>
      </c>
      <c r="BE37" s="69">
        <f>'6 FV'!X37+'6 FV'!Y37+'6 FV'!Z37+'6 FV'!AA37</f>
        <v>35595</v>
      </c>
      <c r="BF37" s="69">
        <f>'6 FV'!AB37+'6 FV'!AC37+'6 FV'!AD37+'6 FV'!AE37</f>
        <v>36901</v>
      </c>
      <c r="BG37" s="69">
        <f>'6 FV'!AF37+'6 FV'!AG37+'6 FV'!AH37+'6 FV'!AI37</f>
        <v>37571</v>
      </c>
      <c r="BH37" s="69">
        <f>'6 FV'!AJ37+'6 FV'!AK37+'6 FV'!AL37+'6 FV'!AM37</f>
        <v>38806</v>
      </c>
      <c r="BI37" s="69">
        <f>'6 FV'!AN37+'6 FV'!AO37+'6 FV'!AP37+'6 FV'!AQ37</f>
        <v>39904</v>
      </c>
      <c r="BJ37" s="69">
        <f>'6 FV'!AR37+'6 FV'!AS37+'6 FV'!AT37+'6 FV'!AU37</f>
        <v>40765</v>
      </c>
      <c r="BK37" s="69">
        <f>'6 FV'!AV37+'6 FV'!AW37+'6 FV'!AX37+'6 FV'!AY37</f>
        <v>38904</v>
      </c>
      <c r="BL37" s="69">
        <f>'6 FV'!AZ37+'6 FV'!BA37+'6 FV'!BB37+'6 FV'!BC37</f>
        <v>36658</v>
      </c>
      <c r="BM37" s="69">
        <f>'6 FV'!BD37+'6 FV'!BE37+'6 FV'!BF37+'6 FV'!BG37</f>
        <v>35874</v>
      </c>
      <c r="BN37" s="69">
        <f>'6 FV'!BH37+'6 FV'!BI37+'6 FV'!BJ37+'6 FV'!BK37</f>
        <v>36581</v>
      </c>
      <c r="BO37" s="165">
        <f>'6 FV'!BL37+'6 FV'!BM37+'6 FV'!BN37+'6 FV'!BO37</f>
        <v>40771</v>
      </c>
      <c r="BP37" s="158">
        <v>53</v>
      </c>
      <c r="BQ37" s="55">
        <v>54.7</v>
      </c>
      <c r="BR37" s="55">
        <v>56.375</v>
      </c>
      <c r="BS37" s="55">
        <v>54.7</v>
      </c>
      <c r="BT37" s="55">
        <v>56.474999999999994</v>
      </c>
      <c r="BU37" s="55">
        <v>58.774999999999991</v>
      </c>
      <c r="BV37" s="55">
        <v>60.625</v>
      </c>
      <c r="BW37" s="55">
        <v>58.875</v>
      </c>
      <c r="BX37" s="55">
        <v>59.800000000000004</v>
      </c>
      <c r="BY37" s="55">
        <v>58.949999999999996</v>
      </c>
      <c r="BZ37" s="55">
        <v>58.8</v>
      </c>
      <c r="CA37" s="55">
        <v>58.5</v>
      </c>
      <c r="CB37" s="55">
        <v>58.4</v>
      </c>
      <c r="CC37" s="55">
        <v>58.9</v>
      </c>
      <c r="CD37" s="55">
        <v>59.449999999999996</v>
      </c>
      <c r="CE37" s="159">
        <v>60</v>
      </c>
      <c r="CF37" s="239"/>
      <c r="CG37" s="239"/>
      <c r="CH37" s="239"/>
      <c r="CI37" s="239"/>
      <c r="CK37" s="280"/>
      <c r="CL37" s="280"/>
      <c r="CM37" s="280"/>
      <c r="CN37" s="280"/>
    </row>
    <row r="38" spans="1:92" s="74" customFormat="1" x14ac:dyDescent="0.2">
      <c r="A38" s="74">
        <v>33</v>
      </c>
      <c r="B38" s="56" t="s">
        <v>167</v>
      </c>
      <c r="C38" s="74" t="s">
        <v>50</v>
      </c>
      <c r="D38" s="162">
        <v>22.221742521450331</v>
      </c>
      <c r="E38" s="86">
        <v>21.704994432716116</v>
      </c>
      <c r="F38" s="86">
        <v>22.809516892357799</v>
      </c>
      <c r="G38" s="86">
        <v>22.040860327831179</v>
      </c>
      <c r="H38" s="86">
        <v>21.891686537310019</v>
      </c>
      <c r="I38" s="86">
        <v>21.161179062403882</v>
      </c>
      <c r="J38" s="86">
        <v>20.957753889777489</v>
      </c>
      <c r="K38" s="86">
        <v>21.010480386862049</v>
      </c>
      <c r="L38" s="86">
        <v>19.303277400007659</v>
      </c>
      <c r="M38" s="86">
        <v>18.502569330634</v>
      </c>
      <c r="N38" s="86">
        <v>17.857545600329949</v>
      </c>
      <c r="O38" s="86">
        <v>18.094349222743702</v>
      </c>
      <c r="P38" s="86">
        <v>16.274308423211959</v>
      </c>
      <c r="Q38" s="86">
        <v>15.569394880919571</v>
      </c>
      <c r="R38" s="86">
        <v>14.023869405601069</v>
      </c>
      <c r="S38" s="163">
        <v>13.73479098183892</v>
      </c>
      <c r="T38" s="97">
        <f t="shared" si="17"/>
        <v>0.37949556871115397</v>
      </c>
      <c r="U38" s="97">
        <f t="shared" si="18"/>
        <v>0.37836650279292455</v>
      </c>
      <c r="V38" s="97">
        <f t="shared" si="19"/>
        <v>0.39872595343771278</v>
      </c>
      <c r="W38" s="97">
        <f t="shared" si="20"/>
        <v>0.380474026028503</v>
      </c>
      <c r="X38" s="97">
        <f t="shared" si="21"/>
        <v>0.37465235722395296</v>
      </c>
      <c r="Y38" s="97">
        <f t="shared" si="22"/>
        <v>0.36254140147002484</v>
      </c>
      <c r="Z38" s="97">
        <f t="shared" si="23"/>
        <v>0.35075738727661071</v>
      </c>
      <c r="AA38" s="97">
        <f t="shared" si="24"/>
        <v>0.34894754092876801</v>
      </c>
      <c r="AB38" s="97">
        <f t="shared" si="25"/>
        <v>0.319506048066864</v>
      </c>
      <c r="AC38" s="97">
        <f t="shared" si="26"/>
        <v>0.29810158746268606</v>
      </c>
      <c r="AD38" s="97">
        <f t="shared" si="27"/>
        <v>0.28759817046205544</v>
      </c>
      <c r="AE38" s="97">
        <f t="shared" si="28"/>
        <v>0.2894540123935197</v>
      </c>
      <c r="AF38" s="97">
        <f t="shared" si="29"/>
        <v>0.27405207502377676</v>
      </c>
      <c r="AG38" s="97">
        <f t="shared" si="30"/>
        <v>0.25559213462890212</v>
      </c>
      <c r="AH38" s="97">
        <f t="shared" si="31"/>
        <v>0.21909557251595219</v>
      </c>
      <c r="AI38" s="97">
        <f t="shared" si="31"/>
        <v>0.211760576346576</v>
      </c>
      <c r="AJ38" s="185">
        <f t="shared" si="2"/>
        <v>0.2083613926061916</v>
      </c>
      <c r="AK38" s="186">
        <f t="shared" si="3"/>
        <v>0.20162558692722821</v>
      </c>
      <c r="AL38" s="186">
        <f t="shared" si="4"/>
        <v>0.21277534414512875</v>
      </c>
      <c r="AM38" s="186">
        <f t="shared" si="5"/>
        <v>0.20807987092594926</v>
      </c>
      <c r="AN38" s="186">
        <f t="shared" si="6"/>
        <v>0.19937783731612038</v>
      </c>
      <c r="AO38" s="186">
        <f t="shared" si="7"/>
        <v>0.18505622267078162</v>
      </c>
      <c r="AP38" s="186">
        <f t="shared" si="8"/>
        <v>0.17821219294028476</v>
      </c>
      <c r="AQ38" s="186">
        <f t="shared" si="9"/>
        <v>0.17461442249625642</v>
      </c>
      <c r="AR38" s="186">
        <f t="shared" si="10"/>
        <v>0.15999401077503239</v>
      </c>
      <c r="AS38" s="186">
        <f t="shared" si="11"/>
        <v>0.14810942029725035</v>
      </c>
      <c r="AT38" s="186">
        <f t="shared" si="12"/>
        <v>0.14195187281661326</v>
      </c>
      <c r="AU38" s="186">
        <f t="shared" si="13"/>
        <v>0.14258746432422145</v>
      </c>
      <c r="AV38" s="186">
        <f t="shared" si="14"/>
        <v>0.13061242715258395</v>
      </c>
      <c r="AW38" s="186">
        <f t="shared" si="15"/>
        <v>0.12013421976018188</v>
      </c>
      <c r="AX38" s="186">
        <f t="shared" si="16"/>
        <v>0.10738031704135581</v>
      </c>
      <c r="AY38" s="210">
        <f t="shared" si="16"/>
        <v>0.10436771262795531</v>
      </c>
      <c r="AZ38" s="69">
        <f>'6 FV'!D38+'6 FV'!E38+'6 FV'!F38+'6 FV'!G38</f>
        <v>58556</v>
      </c>
      <c r="BA38" s="69">
        <f>'6 FV'!H38+'6 FV'!I38+'6 FV'!J38+'6 FV'!K38</f>
        <v>57365</v>
      </c>
      <c r="BB38" s="69">
        <f>'6 FV'!L38+'6 FV'!M38+'6 FV'!N38+'6 FV'!O38</f>
        <v>57206</v>
      </c>
      <c r="BC38" s="69">
        <f>'6 FV'!P38+'6 FV'!Q38+'6 FV'!R38+'6 FV'!S38</f>
        <v>57930</v>
      </c>
      <c r="BD38" s="69">
        <f>'6 FV'!T38+'6 FV'!U38+'6 FV'!V38+'6 FV'!W38</f>
        <v>58432</v>
      </c>
      <c r="BE38" s="69">
        <f>'6 FV'!X38+'6 FV'!Y38+'6 FV'!Z38+'6 FV'!AA38</f>
        <v>58369</v>
      </c>
      <c r="BF38" s="69">
        <f>'6 FV'!AB38+'6 FV'!AC38+'6 FV'!AD38+'6 FV'!AE38</f>
        <v>59750</v>
      </c>
      <c r="BG38" s="69">
        <f>'6 FV'!AF38+'6 FV'!AG38+'6 FV'!AH38+'6 FV'!AI38</f>
        <v>60211</v>
      </c>
      <c r="BH38" s="69">
        <f>'6 FV'!AJ38+'6 FV'!AK38+'6 FV'!AL38+'6 FV'!AM38</f>
        <v>60416</v>
      </c>
      <c r="BI38" s="69">
        <f>'6 FV'!AN38+'6 FV'!AO38+'6 FV'!AP38+'6 FV'!AQ38</f>
        <v>62068</v>
      </c>
      <c r="BJ38" s="69">
        <f>'6 FV'!AR38+'6 FV'!AS38+'6 FV'!AT38+'6 FV'!AU38</f>
        <v>62092</v>
      </c>
      <c r="BK38" s="69">
        <f>'6 FV'!AV38+'6 FV'!AW38+'6 FV'!AX38+'6 FV'!AY38</f>
        <v>62512</v>
      </c>
      <c r="BL38" s="69">
        <f>'6 FV'!AZ38+'6 FV'!BA38+'6 FV'!BB38+'6 FV'!BC38</f>
        <v>59384</v>
      </c>
      <c r="BM38" s="69">
        <f>'6 FV'!BD38+'6 FV'!BE38+'6 FV'!BF38+'6 FV'!BG38</f>
        <v>60915</v>
      </c>
      <c r="BN38" s="69">
        <f>'6 FV'!BH38+'6 FV'!BI38+'6 FV'!BJ38+'6 FV'!BK38</f>
        <v>64008</v>
      </c>
      <c r="BO38" s="165">
        <f>'6 FV'!BL38+'6 FV'!BM38+'6 FV'!BN38+'6 FV'!BO38</f>
        <v>64860</v>
      </c>
      <c r="BP38" s="158">
        <v>106.64999999999999</v>
      </c>
      <c r="BQ38" s="55">
        <v>107.65</v>
      </c>
      <c r="BR38" s="55">
        <v>107.19999999999999</v>
      </c>
      <c r="BS38" s="55">
        <v>105.92500000000001</v>
      </c>
      <c r="BT38" s="55">
        <v>109.8</v>
      </c>
      <c r="BU38" s="55">
        <v>114.35000000000001</v>
      </c>
      <c r="BV38" s="55">
        <v>117.60000000000001</v>
      </c>
      <c r="BW38" s="55">
        <v>120.32499999999999</v>
      </c>
      <c r="BX38" s="55">
        <v>120.65</v>
      </c>
      <c r="BY38" s="55">
        <v>124.92499999999998</v>
      </c>
      <c r="BZ38" s="55">
        <v>125.8</v>
      </c>
      <c r="CA38" s="55">
        <v>126.9</v>
      </c>
      <c r="CB38" s="55">
        <v>124.6</v>
      </c>
      <c r="CC38" s="55">
        <v>129.6</v>
      </c>
      <c r="CD38" s="55">
        <v>130.6</v>
      </c>
      <c r="CE38" s="159">
        <v>131.6</v>
      </c>
      <c r="CF38" s="239"/>
      <c r="CG38" s="239"/>
      <c r="CH38" s="239"/>
      <c r="CI38" s="239"/>
      <c r="CK38" s="280"/>
      <c r="CL38" s="280"/>
      <c r="CM38" s="280"/>
      <c r="CN38" s="280"/>
    </row>
    <row r="39" spans="1:92" s="74" customFormat="1" x14ac:dyDescent="0.2">
      <c r="A39" s="74">
        <v>34</v>
      </c>
      <c r="B39" s="56" t="s">
        <v>168</v>
      </c>
      <c r="C39" s="74" t="s">
        <v>47</v>
      </c>
      <c r="D39" s="162">
        <v>137.6339944332608</v>
      </c>
      <c r="E39" s="86">
        <v>114.33604703514969</v>
      </c>
      <c r="F39" s="86">
        <v>112.63135259159118</v>
      </c>
      <c r="G39" s="86">
        <v>104.5599411562233</v>
      </c>
      <c r="H39" s="86">
        <v>97.003949693463497</v>
      </c>
      <c r="I39" s="86">
        <v>88.256353810792987</v>
      </c>
      <c r="J39" s="86">
        <v>83.197253352276903</v>
      </c>
      <c r="K39" s="86">
        <v>83.012191240459003</v>
      </c>
      <c r="L39" s="86">
        <v>81.460059855744191</v>
      </c>
      <c r="M39" s="86">
        <v>80.366581529858195</v>
      </c>
      <c r="N39" s="86">
        <v>78.955379884591096</v>
      </c>
      <c r="O39" s="86">
        <v>81.740523961718509</v>
      </c>
      <c r="P39" s="86">
        <v>80.89004937610791</v>
      </c>
      <c r="Q39" s="86">
        <v>83.026178300076396</v>
      </c>
      <c r="R39" s="86">
        <v>76.841754595412098</v>
      </c>
      <c r="S39" s="163">
        <v>75.958120107992301</v>
      </c>
      <c r="T39" s="97">
        <f t="shared" si="17"/>
        <v>0.52346647916258737</v>
      </c>
      <c r="U39" s="97">
        <f t="shared" si="18"/>
        <v>0.43255694496625263</v>
      </c>
      <c r="V39" s="97">
        <f t="shared" si="19"/>
        <v>0.41285336639000914</v>
      </c>
      <c r="W39" s="97">
        <f t="shared" si="20"/>
        <v>0.38590978636258155</v>
      </c>
      <c r="X39" s="97">
        <f t="shared" si="21"/>
        <v>0.34977932236968906</v>
      </c>
      <c r="Y39" s="97">
        <f t="shared" si="22"/>
        <v>0.3103203675433292</v>
      </c>
      <c r="Z39" s="97">
        <f t="shared" si="23"/>
        <v>0.28883923535716188</v>
      </c>
      <c r="AA39" s="97">
        <f t="shared" si="24"/>
        <v>0.28610686845310945</v>
      </c>
      <c r="AB39" s="97">
        <f t="shared" si="25"/>
        <v>0.27619571654780761</v>
      </c>
      <c r="AC39" s="97">
        <f t="shared" si="26"/>
        <v>0.26982686138715845</v>
      </c>
      <c r="AD39" s="97">
        <f t="shared" si="27"/>
        <v>0.26169988891220836</v>
      </c>
      <c r="AE39" s="97">
        <f t="shared" si="28"/>
        <v>0.27118750422742749</v>
      </c>
      <c r="AF39" s="97">
        <f t="shared" si="29"/>
        <v>0.26305621567444631</v>
      </c>
      <c r="AG39" s="97">
        <f t="shared" si="30"/>
        <v>0.262109022862832</v>
      </c>
      <c r="AH39" s="97">
        <f t="shared" si="31"/>
        <v>0.24081530162465795</v>
      </c>
      <c r="AI39" s="97">
        <f t="shared" si="31"/>
        <v>0.23205931806597876</v>
      </c>
      <c r="AJ39" s="185">
        <f t="shared" si="2"/>
        <v>0.58767717520606655</v>
      </c>
      <c r="AK39" s="186">
        <f t="shared" si="3"/>
        <v>0.49113422265957773</v>
      </c>
      <c r="AL39" s="186">
        <f t="shared" si="4"/>
        <v>0.47363899323629594</v>
      </c>
      <c r="AM39" s="186">
        <f t="shared" si="5"/>
        <v>0.43854436890520421</v>
      </c>
      <c r="AN39" s="186">
        <f t="shared" si="6"/>
        <v>0.39952203333386943</v>
      </c>
      <c r="AO39" s="186">
        <f t="shared" si="7"/>
        <v>0.35544242372449858</v>
      </c>
      <c r="AP39" s="186">
        <f t="shared" si="8"/>
        <v>0.33119925697562458</v>
      </c>
      <c r="AQ39" s="186">
        <f t="shared" si="9"/>
        <v>0.32905437019307898</v>
      </c>
      <c r="AR39" s="186">
        <f t="shared" si="10"/>
        <v>0.31920086150369981</v>
      </c>
      <c r="AS39" s="186">
        <f t="shared" si="11"/>
        <v>0.31137768899596358</v>
      </c>
      <c r="AT39" s="186">
        <f t="shared" si="12"/>
        <v>0.30158663057521429</v>
      </c>
      <c r="AU39" s="186">
        <f t="shared" si="13"/>
        <v>0.30833845326940218</v>
      </c>
      <c r="AV39" s="186">
        <f t="shared" si="14"/>
        <v>0.30026001995585716</v>
      </c>
      <c r="AW39" s="186">
        <f t="shared" si="15"/>
        <v>0.30180362886250961</v>
      </c>
      <c r="AX39" s="186">
        <f t="shared" si="16"/>
        <v>0.27539379838871814</v>
      </c>
      <c r="AY39" s="210">
        <f t="shared" si="16"/>
        <v>0.26845068071387984</v>
      </c>
      <c r="AZ39" s="69">
        <f>'6 FV'!D39+'6 FV'!E39+'6 FV'!F39+'6 FV'!G39</f>
        <v>262928</v>
      </c>
      <c r="BA39" s="69">
        <f>'6 FV'!H39+'6 FV'!I39+'6 FV'!J39+'6 FV'!K39</f>
        <v>264326</v>
      </c>
      <c r="BB39" s="69">
        <f>'6 FV'!L39+'6 FV'!M39+'6 FV'!N39+'6 FV'!O39</f>
        <v>272812</v>
      </c>
      <c r="BC39" s="69">
        <f>'6 FV'!P39+'6 FV'!Q39+'6 FV'!R39+'6 FV'!S39</f>
        <v>270944</v>
      </c>
      <c r="BD39" s="69">
        <f>'6 FV'!T39+'6 FV'!U39+'6 FV'!V39+'6 FV'!W39</f>
        <v>277329</v>
      </c>
      <c r="BE39" s="69">
        <f>'6 FV'!X39+'6 FV'!Y39+'6 FV'!Z39+'6 FV'!AA39</f>
        <v>284404</v>
      </c>
      <c r="BF39" s="69">
        <f>'6 FV'!AB39+'6 FV'!AC39+'6 FV'!AD39+'6 FV'!AE39</f>
        <v>288040</v>
      </c>
      <c r="BG39" s="69">
        <f>'6 FV'!AF39+'6 FV'!AG39+'6 FV'!AH39+'6 FV'!AI39</f>
        <v>290144</v>
      </c>
      <c r="BH39" s="69">
        <f>'6 FV'!AJ39+'6 FV'!AK39+'6 FV'!AL39+'6 FV'!AM39</f>
        <v>294936</v>
      </c>
      <c r="BI39" s="69">
        <f>'6 FV'!AN39+'6 FV'!AO39+'6 FV'!AP39+'6 FV'!AQ39</f>
        <v>297845</v>
      </c>
      <c r="BJ39" s="69">
        <f>'6 FV'!AR39+'6 FV'!AS39+'6 FV'!AT39+'6 FV'!AU39</f>
        <v>301702</v>
      </c>
      <c r="BK39" s="69">
        <f>'6 FV'!AV39+'6 FV'!AW39+'6 FV'!AX39+'6 FV'!AY39</f>
        <v>301417</v>
      </c>
      <c r="BL39" s="69">
        <f>'6 FV'!AZ39+'6 FV'!BA39+'6 FV'!BB39+'6 FV'!BC39</f>
        <v>307501</v>
      </c>
      <c r="BM39" s="69">
        <f>'6 FV'!BD39+'6 FV'!BE39+'6 FV'!BF39+'6 FV'!BG39</f>
        <v>316762</v>
      </c>
      <c r="BN39" s="69">
        <f>'6 FV'!BH39+'6 FV'!BI39+'6 FV'!BJ39+'6 FV'!BK39</f>
        <v>319090</v>
      </c>
      <c r="BO39" s="165">
        <f>'6 FV'!BL39+'6 FV'!BM39+'6 FV'!BN39+'6 FV'!BO39</f>
        <v>327322</v>
      </c>
      <c r="BP39" s="158">
        <v>234.2</v>
      </c>
      <c r="BQ39" s="55">
        <v>232.8</v>
      </c>
      <c r="BR39" s="55">
        <v>237.8</v>
      </c>
      <c r="BS39" s="55">
        <v>238.42499999999998</v>
      </c>
      <c r="BT39" s="55">
        <v>242.8</v>
      </c>
      <c r="BU39" s="55">
        <v>248.3</v>
      </c>
      <c r="BV39" s="55">
        <v>251.20000000000002</v>
      </c>
      <c r="BW39" s="55">
        <v>252.27499999999998</v>
      </c>
      <c r="BX39" s="55">
        <v>255.2</v>
      </c>
      <c r="BY39" s="55">
        <v>258.10000000000002</v>
      </c>
      <c r="BZ39" s="55">
        <v>261.8</v>
      </c>
      <c r="CA39" s="55">
        <v>265.10000000000002</v>
      </c>
      <c r="CB39" s="55">
        <v>269.39999999999998</v>
      </c>
      <c r="CC39" s="55">
        <v>275.10000000000002</v>
      </c>
      <c r="CD39" s="55">
        <v>279.02500000000003</v>
      </c>
      <c r="CE39" s="159">
        <v>282.95</v>
      </c>
      <c r="CF39" s="239"/>
      <c r="CG39" s="239"/>
      <c r="CH39" s="239"/>
      <c r="CI39" s="239"/>
      <c r="CK39" s="280"/>
      <c r="CL39" s="280"/>
      <c r="CM39" s="280"/>
      <c r="CN39" s="280"/>
    </row>
    <row r="40" spans="1:92" s="74" customFormat="1" x14ac:dyDescent="0.2">
      <c r="A40" s="74">
        <v>35</v>
      </c>
      <c r="B40" s="56" t="s">
        <v>169</v>
      </c>
      <c r="C40" s="74" t="s">
        <v>48</v>
      </c>
      <c r="D40" s="162">
        <v>360.21450187432959</v>
      </c>
      <c r="E40" s="86">
        <v>354.34393728815292</v>
      </c>
      <c r="F40" s="86">
        <v>373.86378255142137</v>
      </c>
      <c r="G40" s="86">
        <v>325.97920934356989</v>
      </c>
      <c r="H40" s="86">
        <v>340.89611144622307</v>
      </c>
      <c r="I40" s="86">
        <v>289.9874148645531</v>
      </c>
      <c r="J40" s="86">
        <v>270.66468109784807</v>
      </c>
      <c r="K40" s="86">
        <v>264.8173848768846</v>
      </c>
      <c r="L40" s="86">
        <v>258.47508576966959</v>
      </c>
      <c r="M40" s="86">
        <v>244.70101749902619</v>
      </c>
      <c r="N40" s="86">
        <v>235.98122024217508</v>
      </c>
      <c r="O40" s="86">
        <v>257.98492485920599</v>
      </c>
      <c r="P40" s="86">
        <v>246.60229132427111</v>
      </c>
      <c r="Q40" s="86">
        <v>238.78099790537703</v>
      </c>
      <c r="R40" s="86">
        <v>223.5818037050436</v>
      </c>
      <c r="S40" s="163">
        <v>221.4595436632172</v>
      </c>
      <c r="T40" s="97">
        <f t="shared" si="17"/>
        <v>0.80677670044375316</v>
      </c>
      <c r="U40" s="97">
        <f t="shared" si="18"/>
        <v>0.78580522804631514</v>
      </c>
      <c r="V40" s="97">
        <f t="shared" si="19"/>
        <v>0.84208675426528501</v>
      </c>
      <c r="W40" s="97">
        <f t="shared" si="20"/>
        <v>0.73784004903456724</v>
      </c>
      <c r="X40" s="97">
        <f t="shared" si="21"/>
        <v>0.77122850805788701</v>
      </c>
      <c r="Y40" s="97">
        <f t="shared" si="22"/>
        <v>0.6625739484370643</v>
      </c>
      <c r="Z40" s="97">
        <f t="shared" si="23"/>
        <v>0.61101984120406716</v>
      </c>
      <c r="AA40" s="97">
        <f t="shared" si="24"/>
        <v>0.58461293984243101</v>
      </c>
      <c r="AB40" s="97">
        <f t="shared" si="25"/>
        <v>0.55094102928191624</v>
      </c>
      <c r="AC40" s="97">
        <f t="shared" si="26"/>
        <v>0.51054684304980302</v>
      </c>
      <c r="AD40" s="97">
        <f t="shared" si="27"/>
        <v>0.48804549161503191</v>
      </c>
      <c r="AE40" s="97">
        <f t="shared" si="28"/>
        <v>0.53229864288763296</v>
      </c>
      <c r="AF40" s="97">
        <f t="shared" si="29"/>
        <v>0.52897379035215486</v>
      </c>
      <c r="AG40" s="97">
        <f t="shared" si="30"/>
        <v>0.50952011656173946</v>
      </c>
      <c r="AH40" s="97">
        <f t="shared" si="31"/>
        <v>0.46742557106459526</v>
      </c>
      <c r="AI40" s="97">
        <f t="shared" si="31"/>
        <v>0.45949967354669324</v>
      </c>
      <c r="AJ40" s="185">
        <f t="shared" si="2"/>
        <v>0.43699442178130482</v>
      </c>
      <c r="AK40" s="186">
        <f t="shared" si="3"/>
        <v>0.43996019032549405</v>
      </c>
      <c r="AL40" s="186">
        <f t="shared" si="4"/>
        <v>0.46754889173227621</v>
      </c>
      <c r="AM40" s="186">
        <f t="shared" si="5"/>
        <v>0.40615401114324678</v>
      </c>
      <c r="AN40" s="186">
        <f t="shared" si="6"/>
        <v>0.42200558485543826</v>
      </c>
      <c r="AO40" s="186">
        <f t="shared" si="7"/>
        <v>0.35663325425310138</v>
      </c>
      <c r="AP40" s="186">
        <f t="shared" si="8"/>
        <v>0.32939598527181213</v>
      </c>
      <c r="AQ40" s="186">
        <f t="shared" si="9"/>
        <v>0.31345827227755407</v>
      </c>
      <c r="AR40" s="186">
        <f t="shared" si="10"/>
        <v>0.29516396684900037</v>
      </c>
      <c r="AS40" s="186">
        <f t="shared" si="11"/>
        <v>0.27497585964605709</v>
      </c>
      <c r="AT40" s="186">
        <f t="shared" si="12"/>
        <v>0.26440472856266112</v>
      </c>
      <c r="AU40" s="186">
        <f t="shared" si="13"/>
        <v>0.28838019769640733</v>
      </c>
      <c r="AV40" s="186">
        <f t="shared" si="14"/>
        <v>0.27855223237803128</v>
      </c>
      <c r="AW40" s="186">
        <f t="shared" si="15"/>
        <v>0.26898839462135521</v>
      </c>
      <c r="AX40" s="186">
        <f t="shared" si="16"/>
        <v>0.24931066425629303</v>
      </c>
      <c r="AY40" s="210">
        <f t="shared" si="16"/>
        <v>0.24446356514319151</v>
      </c>
      <c r="AZ40" s="69">
        <f>'6 FV'!D40+'6 FV'!E40+'6 FV'!F40+'6 FV'!G40</f>
        <v>446486</v>
      </c>
      <c r="BA40" s="69">
        <f>'6 FV'!H40+'6 FV'!I40+'6 FV'!J40+'6 FV'!K40</f>
        <v>450931</v>
      </c>
      <c r="BB40" s="69">
        <f>'6 FV'!L40+'6 FV'!M40+'6 FV'!N40+'6 FV'!O40</f>
        <v>443973</v>
      </c>
      <c r="BC40" s="69">
        <f>'6 FV'!P40+'6 FV'!Q40+'6 FV'!R40+'6 FV'!S40</f>
        <v>441802</v>
      </c>
      <c r="BD40" s="69">
        <f>'6 FV'!T40+'6 FV'!U40+'6 FV'!V40+'6 FV'!W40</f>
        <v>442017</v>
      </c>
      <c r="BE40" s="69">
        <f>'6 FV'!X40+'6 FV'!Y40+'6 FV'!Z40+'6 FV'!AA40</f>
        <v>437668</v>
      </c>
      <c r="BF40" s="69">
        <f>'6 FV'!AB40+'6 FV'!AC40+'6 FV'!AD40+'6 FV'!AE40</f>
        <v>442972</v>
      </c>
      <c r="BG40" s="69">
        <f>'6 FV'!AF40+'6 FV'!AG40+'6 FV'!AH40+'6 FV'!AI40</f>
        <v>452979</v>
      </c>
      <c r="BH40" s="69">
        <f>'6 FV'!AJ40+'6 FV'!AK40+'6 FV'!AL40+'6 FV'!AM40</f>
        <v>469152</v>
      </c>
      <c r="BI40" s="69">
        <f>'6 FV'!AN40+'6 FV'!AO40+'6 FV'!AP40+'6 FV'!AQ40</f>
        <v>479292</v>
      </c>
      <c r="BJ40" s="69">
        <f>'6 FV'!AR40+'6 FV'!AS40+'6 FV'!AT40+'6 FV'!AU40</f>
        <v>483523</v>
      </c>
      <c r="BK40" s="69">
        <f>'6 FV'!AV40+'6 FV'!AW40+'6 FV'!AX40+'6 FV'!AY40</f>
        <v>484662</v>
      </c>
      <c r="BL40" s="69">
        <f>'6 FV'!AZ40+'6 FV'!BA40+'6 FV'!BB40+'6 FV'!BC40</f>
        <v>466190</v>
      </c>
      <c r="BM40" s="69">
        <f>'6 FV'!BD40+'6 FV'!BE40+'6 FV'!BF40+'6 FV'!BG40</f>
        <v>468639</v>
      </c>
      <c r="BN40" s="69">
        <f>'6 FV'!BH40+'6 FV'!BI40+'6 FV'!BJ40+'6 FV'!BK40</f>
        <v>478326</v>
      </c>
      <c r="BO40" s="165">
        <f>'6 FV'!BL40+'6 FV'!BM40+'6 FV'!BN40+'6 FV'!BO40</f>
        <v>481958</v>
      </c>
      <c r="BP40" s="158">
        <v>824.3</v>
      </c>
      <c r="BQ40" s="55">
        <v>805.4</v>
      </c>
      <c r="BR40" s="55">
        <v>799.625</v>
      </c>
      <c r="BS40" s="55">
        <v>802.6</v>
      </c>
      <c r="BT40" s="55">
        <v>807.8</v>
      </c>
      <c r="BU40" s="55">
        <v>813.125</v>
      </c>
      <c r="BV40" s="55">
        <v>821.7</v>
      </c>
      <c r="BW40" s="55">
        <v>844.82499999999993</v>
      </c>
      <c r="BX40" s="55">
        <v>875.69999999999993</v>
      </c>
      <c r="BY40" s="55">
        <v>889.9</v>
      </c>
      <c r="BZ40" s="55">
        <v>892.5</v>
      </c>
      <c r="CA40" s="55">
        <v>894.6</v>
      </c>
      <c r="CB40" s="55">
        <v>885.3</v>
      </c>
      <c r="CC40" s="55">
        <v>887.7</v>
      </c>
      <c r="CD40" s="55">
        <v>896.8</v>
      </c>
      <c r="CE40" s="159">
        <v>905.9</v>
      </c>
      <c r="CF40" s="239"/>
      <c r="CG40" s="239"/>
      <c r="CH40" s="239"/>
      <c r="CI40" s="239"/>
      <c r="CK40" s="280"/>
      <c r="CL40" s="280"/>
      <c r="CM40" s="280"/>
      <c r="CN40" s="280"/>
    </row>
    <row r="41" spans="1:92" s="74" customFormat="1" x14ac:dyDescent="0.2">
      <c r="A41" s="74">
        <v>36</v>
      </c>
      <c r="B41" s="56" t="s">
        <v>170</v>
      </c>
      <c r="C41" s="74" t="s">
        <v>278</v>
      </c>
      <c r="D41" s="162">
        <v>89.404181941470483</v>
      </c>
      <c r="E41" s="86">
        <v>87.5544750092225</v>
      </c>
      <c r="F41" s="86">
        <v>87.754638010692091</v>
      </c>
      <c r="G41" s="86">
        <v>81.659789964661712</v>
      </c>
      <c r="H41" s="86">
        <v>83.877408787064297</v>
      </c>
      <c r="I41" s="86">
        <v>77.726213563190896</v>
      </c>
      <c r="J41" s="86">
        <v>73.249870809294109</v>
      </c>
      <c r="K41" s="86">
        <v>73.541523189414107</v>
      </c>
      <c r="L41" s="86">
        <v>72.391087285107702</v>
      </c>
      <c r="M41" s="86">
        <v>69.927651986253807</v>
      </c>
      <c r="N41" s="86">
        <v>70.146600584278403</v>
      </c>
      <c r="O41" s="86">
        <v>72.811787510921704</v>
      </c>
      <c r="P41" s="86">
        <v>70.649842715540601</v>
      </c>
      <c r="Q41" s="86">
        <v>71.478969657088697</v>
      </c>
      <c r="R41" s="86">
        <v>66.297499493263004</v>
      </c>
      <c r="S41" s="163">
        <v>65.579806429846002</v>
      </c>
      <c r="T41" s="97">
        <f t="shared" si="17"/>
        <v>0.35789731926418505</v>
      </c>
      <c r="U41" s="97">
        <f t="shared" si="18"/>
        <v>0.34931248208332999</v>
      </c>
      <c r="V41" s="97">
        <f t="shared" si="19"/>
        <v>0.34791376956318648</v>
      </c>
      <c r="W41" s="97">
        <f t="shared" si="20"/>
        <v>0.32413682358060458</v>
      </c>
      <c r="X41" s="97">
        <f t="shared" si="21"/>
        <v>0.33295388115649988</v>
      </c>
      <c r="Y41" s="97">
        <f t="shared" si="22"/>
        <v>0.31110520600543107</v>
      </c>
      <c r="Z41" s="97">
        <f t="shared" si="23"/>
        <v>0.29892050051130437</v>
      </c>
      <c r="AA41" s="97">
        <f t="shared" si="24"/>
        <v>0.30204710584332034</v>
      </c>
      <c r="AB41" s="97">
        <f t="shared" si="25"/>
        <v>0.30213182451286807</v>
      </c>
      <c r="AC41" s="97">
        <f t="shared" si="26"/>
        <v>0.2945971933177477</v>
      </c>
      <c r="AD41" s="97">
        <f t="shared" si="27"/>
        <v>0.29664059112901597</v>
      </c>
      <c r="AE41" s="97">
        <f t="shared" si="28"/>
        <v>0.30615055926889667</v>
      </c>
      <c r="AF41" s="97">
        <f t="shared" si="29"/>
        <v>0.33800841418222638</v>
      </c>
      <c r="AG41" s="97">
        <f t="shared" si="30"/>
        <v>0.31693915042894127</v>
      </c>
      <c r="AH41" s="97">
        <f t="shared" si="31"/>
        <v>0.30000361779664603</v>
      </c>
      <c r="AI41" s="97">
        <f t="shared" si="31"/>
        <v>0.30314286969554349</v>
      </c>
      <c r="AJ41" s="185">
        <f t="shared" si="2"/>
        <v>0.32240959950043452</v>
      </c>
      <c r="AK41" s="186">
        <f t="shared" si="3"/>
        <v>0.32319850501743264</v>
      </c>
      <c r="AL41" s="186">
        <f t="shared" si="4"/>
        <v>0.33068163169361126</v>
      </c>
      <c r="AM41" s="186">
        <f t="shared" si="5"/>
        <v>0.30549865306644863</v>
      </c>
      <c r="AN41" s="186">
        <f t="shared" si="6"/>
        <v>0.31394183133550779</v>
      </c>
      <c r="AO41" s="186">
        <f t="shared" si="7"/>
        <v>0.28763516907462627</v>
      </c>
      <c r="AP41" s="186">
        <f t="shared" si="8"/>
        <v>0.2662663424547223</v>
      </c>
      <c r="AQ41" s="186">
        <f t="shared" si="9"/>
        <v>0.26159723677870733</v>
      </c>
      <c r="AR41" s="186">
        <f t="shared" si="10"/>
        <v>0.25391472215050054</v>
      </c>
      <c r="AS41" s="186">
        <f t="shared" si="11"/>
        <v>0.23915065658773529</v>
      </c>
      <c r="AT41" s="186">
        <f t="shared" si="12"/>
        <v>0.23436886262705783</v>
      </c>
      <c r="AU41" s="186">
        <f t="shared" si="13"/>
        <v>0.23935498853031459</v>
      </c>
      <c r="AV41" s="186">
        <f t="shared" si="14"/>
        <v>0.23095731518646812</v>
      </c>
      <c r="AW41" s="186">
        <f t="shared" si="15"/>
        <v>0.22865953185249105</v>
      </c>
      <c r="AX41" s="186">
        <f t="shared" si="16"/>
        <v>0.21081961839021551</v>
      </c>
      <c r="AY41" s="210">
        <f t="shared" si="16"/>
        <v>0.20730142699492971</v>
      </c>
      <c r="AZ41" s="69">
        <f>'6 FV'!D41+'6 FV'!E41+'6 FV'!F41+'6 FV'!G41</f>
        <v>249804</v>
      </c>
      <c r="BA41" s="69">
        <f>'6 FV'!H41+'6 FV'!I41+'6 FV'!J41+'6 FV'!K41</f>
        <v>250648</v>
      </c>
      <c r="BB41" s="69">
        <f>'6 FV'!L41+'6 FV'!M41+'6 FV'!N41+'6 FV'!O41</f>
        <v>252231</v>
      </c>
      <c r="BC41" s="69">
        <f>'6 FV'!P41+'6 FV'!Q41+'6 FV'!R41+'6 FV'!S41</f>
        <v>251930</v>
      </c>
      <c r="BD41" s="69">
        <f>'6 FV'!T41+'6 FV'!U41+'6 FV'!V41+'6 FV'!W41</f>
        <v>251919</v>
      </c>
      <c r="BE41" s="69">
        <f>'6 FV'!X41+'6 FV'!Y41+'6 FV'!Z41+'6 FV'!AA41</f>
        <v>249839</v>
      </c>
      <c r="BF41" s="69">
        <f>'6 FV'!AB41+'6 FV'!AC41+'6 FV'!AD41+'6 FV'!AE41</f>
        <v>245048</v>
      </c>
      <c r="BG41" s="69">
        <f>'6 FV'!AF41+'6 FV'!AG41+'6 FV'!AH41+'6 FV'!AI41</f>
        <v>243477</v>
      </c>
      <c r="BH41" s="69">
        <f>'6 FV'!AJ41+'6 FV'!AK41+'6 FV'!AL41+'6 FV'!AM41</f>
        <v>239601</v>
      </c>
      <c r="BI41" s="69">
        <f>'6 FV'!AN41+'6 FV'!AO41+'6 FV'!AP41+'6 FV'!AQ41</f>
        <v>237367</v>
      </c>
      <c r="BJ41" s="69">
        <f>'6 FV'!AR41+'6 FV'!AS41+'6 FV'!AT41+'6 FV'!AU41</f>
        <v>236470</v>
      </c>
      <c r="BK41" s="69">
        <f>'6 FV'!AV41+'6 FV'!AW41+'6 FV'!AX41+'6 FV'!AY41</f>
        <v>237830</v>
      </c>
      <c r="BL41" s="69">
        <f>'6 FV'!AZ41+'6 FV'!BA41+'6 FV'!BB41+'6 FV'!BC41</f>
        <v>209018</v>
      </c>
      <c r="BM41" s="69">
        <f>'6 FV'!BD41+'6 FV'!BE41+'6 FV'!BF41+'6 FV'!BG41</f>
        <v>225529</v>
      </c>
      <c r="BN41" s="69">
        <f>'6 FV'!BH41+'6 FV'!BI41+'6 FV'!BJ41+'6 FV'!BK41</f>
        <v>220989</v>
      </c>
      <c r="BO41" s="165">
        <f>'6 FV'!BL41+'6 FV'!BM41+'6 FV'!BN41+'6 FV'!BO41</f>
        <v>216333</v>
      </c>
      <c r="BP41" s="158">
        <v>277.29999999999995</v>
      </c>
      <c r="BQ41" s="55">
        <v>270.89999999999998</v>
      </c>
      <c r="BR41" s="55">
        <v>265.375</v>
      </c>
      <c r="BS41" s="55">
        <v>267.3</v>
      </c>
      <c r="BT41" s="55">
        <v>267.17500000000001</v>
      </c>
      <c r="BU41" s="55">
        <v>270.22500000000002</v>
      </c>
      <c r="BV41" s="55">
        <v>275.10000000000002</v>
      </c>
      <c r="BW41" s="55">
        <v>281.125</v>
      </c>
      <c r="BX41" s="55">
        <v>285.10000000000002</v>
      </c>
      <c r="BY41" s="55">
        <v>292.40000000000003</v>
      </c>
      <c r="BZ41" s="55">
        <v>299.3</v>
      </c>
      <c r="CA41" s="55">
        <v>304.2</v>
      </c>
      <c r="CB41" s="55">
        <v>305.89999999999998</v>
      </c>
      <c r="CC41" s="55">
        <v>312.60000000000002</v>
      </c>
      <c r="CD41" s="55">
        <v>314.47499999999997</v>
      </c>
      <c r="CE41" s="159">
        <v>316.35000000000002</v>
      </c>
      <c r="CF41" s="239"/>
      <c r="CG41" s="239"/>
      <c r="CH41" s="239"/>
      <c r="CI41" s="239"/>
      <c r="CK41" s="280"/>
      <c r="CL41" s="280"/>
      <c r="CM41" s="280"/>
      <c r="CN41" s="280"/>
    </row>
    <row r="42" spans="1:92" s="74" customFormat="1" x14ac:dyDescent="0.2">
      <c r="A42" s="74">
        <v>37</v>
      </c>
      <c r="B42" s="56" t="s">
        <v>171</v>
      </c>
      <c r="C42" s="74" t="s">
        <v>49</v>
      </c>
      <c r="D42" s="162">
        <v>11424.602028796831</v>
      </c>
      <c r="E42" s="86">
        <v>11381.091319213059</v>
      </c>
      <c r="F42" s="86">
        <v>11172.944114600141</v>
      </c>
      <c r="G42" s="86">
        <v>10432.40240157948</v>
      </c>
      <c r="H42" s="86">
        <v>10040.54984423619</v>
      </c>
      <c r="I42" s="86">
        <v>9947.8142374711606</v>
      </c>
      <c r="J42" s="86">
        <v>9850.0967993558115</v>
      </c>
      <c r="K42" s="86">
        <v>9998.1798295114004</v>
      </c>
      <c r="L42" s="86">
        <v>9737.7052053383086</v>
      </c>
      <c r="M42" s="86">
        <v>9583.2842709537708</v>
      </c>
      <c r="N42" s="86">
        <v>9212.1567782404691</v>
      </c>
      <c r="O42" s="86">
        <v>8921.8120978880197</v>
      </c>
      <c r="P42" s="86">
        <v>8328.7061248351511</v>
      </c>
      <c r="Q42" s="86">
        <v>8343.2587912668696</v>
      </c>
      <c r="R42" s="368">
        <v>7447.5809487267497</v>
      </c>
      <c r="S42" s="163">
        <v>7380.6107379548603</v>
      </c>
      <c r="T42" s="97" t="s">
        <v>244</v>
      </c>
      <c r="U42" s="97" t="s">
        <v>244</v>
      </c>
      <c r="V42" s="97" t="s">
        <v>244</v>
      </c>
      <c r="W42" s="97" t="s">
        <v>244</v>
      </c>
      <c r="X42" s="97" t="s">
        <v>244</v>
      </c>
      <c r="Y42" s="97" t="s">
        <v>244</v>
      </c>
      <c r="Z42" s="97" t="s">
        <v>244</v>
      </c>
      <c r="AA42" s="97" t="s">
        <v>244</v>
      </c>
      <c r="AB42" s="97" t="s">
        <v>244</v>
      </c>
      <c r="AC42" s="97" t="s">
        <v>244</v>
      </c>
      <c r="AD42" s="97" t="s">
        <v>244</v>
      </c>
      <c r="AE42" s="97" t="s">
        <v>244</v>
      </c>
      <c r="AF42" s="97" t="s">
        <v>244</v>
      </c>
      <c r="AG42" s="97" t="s">
        <v>244</v>
      </c>
      <c r="AH42" s="97" t="s">
        <v>244</v>
      </c>
      <c r="AI42" s="263" t="s">
        <v>244</v>
      </c>
      <c r="AJ42" s="186" t="s">
        <v>244</v>
      </c>
      <c r="AK42" s="186" t="s">
        <v>244</v>
      </c>
      <c r="AL42" s="186" t="s">
        <v>244</v>
      </c>
      <c r="AM42" s="186" t="s">
        <v>244</v>
      </c>
      <c r="AN42" s="186" t="s">
        <v>244</v>
      </c>
      <c r="AO42" s="186" t="s">
        <v>244</v>
      </c>
      <c r="AP42" s="186" t="s">
        <v>244</v>
      </c>
      <c r="AQ42" s="186" t="s">
        <v>244</v>
      </c>
      <c r="AR42" s="186" t="s">
        <v>244</v>
      </c>
      <c r="AS42" s="186" t="s">
        <v>244</v>
      </c>
      <c r="AT42" s="186" t="s">
        <v>244</v>
      </c>
      <c r="AU42" s="186" t="s">
        <v>244</v>
      </c>
      <c r="AV42" s="186" t="s">
        <v>244</v>
      </c>
      <c r="AW42" s="186" t="s">
        <v>244</v>
      </c>
      <c r="AX42" s="186" t="s">
        <v>244</v>
      </c>
      <c r="AY42" s="210" t="s">
        <v>244</v>
      </c>
      <c r="AZ42" s="186" t="s">
        <v>244</v>
      </c>
      <c r="BA42" s="186" t="s">
        <v>244</v>
      </c>
      <c r="BB42" s="186" t="s">
        <v>244</v>
      </c>
      <c r="BC42" s="186" t="s">
        <v>244</v>
      </c>
      <c r="BD42" s="186" t="s">
        <v>244</v>
      </c>
      <c r="BE42" s="186" t="s">
        <v>244</v>
      </c>
      <c r="BF42" s="186" t="s">
        <v>244</v>
      </c>
      <c r="BG42" s="186" t="s">
        <v>244</v>
      </c>
      <c r="BH42" s="186" t="s">
        <v>244</v>
      </c>
      <c r="BI42" s="186" t="s">
        <v>244</v>
      </c>
      <c r="BJ42" s="186" t="s">
        <v>244</v>
      </c>
      <c r="BK42" s="186" t="s">
        <v>244</v>
      </c>
      <c r="BL42" s="186" t="s">
        <v>244</v>
      </c>
      <c r="BM42" s="186" t="s">
        <v>244</v>
      </c>
      <c r="BN42" s="186" t="s">
        <v>244</v>
      </c>
      <c r="BO42" s="210"/>
      <c r="BP42" s="186" t="s">
        <v>244</v>
      </c>
      <c r="BQ42" s="186" t="s">
        <v>244</v>
      </c>
      <c r="BR42" s="186" t="s">
        <v>244</v>
      </c>
      <c r="BS42" s="186" t="s">
        <v>244</v>
      </c>
      <c r="BT42" s="186" t="s">
        <v>244</v>
      </c>
      <c r="BU42" s="186" t="s">
        <v>244</v>
      </c>
      <c r="BV42" s="186" t="s">
        <v>244</v>
      </c>
      <c r="BW42" s="186" t="s">
        <v>244</v>
      </c>
      <c r="BX42" s="186" t="s">
        <v>244</v>
      </c>
      <c r="BY42" s="186" t="s">
        <v>244</v>
      </c>
      <c r="BZ42" s="186" t="s">
        <v>244</v>
      </c>
      <c r="CA42" s="186" t="s">
        <v>244</v>
      </c>
      <c r="CB42" s="186" t="s">
        <v>244</v>
      </c>
      <c r="CC42" s="186" t="s">
        <v>244</v>
      </c>
      <c r="CD42" s="374" t="s">
        <v>244</v>
      </c>
      <c r="CE42" s="210" t="s">
        <v>244</v>
      </c>
    </row>
    <row r="43" spans="1:92" s="88" customFormat="1" x14ac:dyDescent="0.2">
      <c r="A43" s="93"/>
      <c r="B43" s="103" t="s">
        <v>243</v>
      </c>
      <c r="C43" s="93" t="s">
        <v>242</v>
      </c>
      <c r="D43" s="160">
        <f>SUM(D6:D42)</f>
        <v>67712.323340818664</v>
      </c>
      <c r="E43" s="160">
        <f t="shared" ref="E43:S43" si="32">SUM(E6:E42)</f>
        <v>62273.419313494844</v>
      </c>
      <c r="F43" s="160">
        <f t="shared" si="32"/>
        <v>68393.132368019345</v>
      </c>
      <c r="G43" s="160">
        <f t="shared" si="32"/>
        <v>63034.702023050479</v>
      </c>
      <c r="H43" s="160">
        <f t="shared" si="32"/>
        <v>59482.216201480463</v>
      </c>
      <c r="I43" s="160">
        <f t="shared" si="32"/>
        <v>58074.678786211945</v>
      </c>
      <c r="J43" s="160">
        <f t="shared" si="32"/>
        <v>56562.653725439406</v>
      </c>
      <c r="K43" s="160">
        <f t="shared" si="32"/>
        <v>57085.510492360794</v>
      </c>
      <c r="L43" s="160">
        <f t="shared" si="32"/>
        <v>58023.759805452297</v>
      </c>
      <c r="M43" s="160">
        <f t="shared" si="32"/>
        <v>56506.92811365988</v>
      </c>
      <c r="N43" s="160">
        <f t="shared" si="32"/>
        <v>55634.050013890905</v>
      </c>
      <c r="O43" s="160">
        <f t="shared" si="32"/>
        <v>54182.682699758334</v>
      </c>
      <c r="P43" s="160">
        <f t="shared" si="32"/>
        <v>48612.223406437188</v>
      </c>
      <c r="Q43" s="160">
        <f t="shared" si="32"/>
        <v>50777.462321238811</v>
      </c>
      <c r="R43" s="160">
        <f t="shared" si="32"/>
        <v>49089.143735672747</v>
      </c>
      <c r="S43" s="160">
        <f t="shared" si="32"/>
        <v>48297.970283059505</v>
      </c>
      <c r="T43" s="160">
        <f t="shared" ref="T43:AI43" si="33">(D43*1000)/AZ43</f>
        <v>14.850649469546392</v>
      </c>
      <c r="U43" s="160">
        <f t="shared" si="33"/>
        <v>14.277402777302136</v>
      </c>
      <c r="V43" s="160">
        <f t="shared" si="33"/>
        <v>14.799579158113536</v>
      </c>
      <c r="W43" s="160">
        <f t="shared" si="33"/>
        <v>13.217717932555555</v>
      </c>
      <c r="X43" s="160">
        <f t="shared" si="33"/>
        <v>12.546608492370744</v>
      </c>
      <c r="Y43" s="160">
        <f t="shared" si="33"/>
        <v>12.105925460900499</v>
      </c>
      <c r="Z43" s="160">
        <f t="shared" si="33"/>
        <v>11.485476756999427</v>
      </c>
      <c r="AA43" s="160">
        <f t="shared" si="33"/>
        <v>11.093623141295133</v>
      </c>
      <c r="AB43" s="160">
        <f t="shared" si="33"/>
        <v>11.047214510829223</v>
      </c>
      <c r="AC43" s="160">
        <f t="shared" si="33"/>
        <v>10.489070079495525</v>
      </c>
      <c r="AD43" s="160">
        <f t="shared" si="33"/>
        <v>10.129514709739595</v>
      </c>
      <c r="AE43" s="160">
        <f t="shared" si="33"/>
        <v>9.6731298648468123</v>
      </c>
      <c r="AF43" s="160">
        <f t="shared" si="33"/>
        <v>8.8711706903132548</v>
      </c>
      <c r="AG43" s="160">
        <f t="shared" si="33"/>
        <v>8.7296867026093068</v>
      </c>
      <c r="AH43" s="160">
        <f t="shared" si="33"/>
        <v>8.2205014636352853</v>
      </c>
      <c r="AI43" s="161">
        <f t="shared" si="33"/>
        <v>8.1039092825808474</v>
      </c>
      <c r="AJ43" s="160">
        <f t="shared" ref="AJ43:AY43" si="34">(D43*1000)/(BP43*1000)</f>
        <v>15.033068583567353</v>
      </c>
      <c r="AK43" s="160">
        <f t="shared" si="34"/>
        <v>14.118955774633946</v>
      </c>
      <c r="AL43" s="160">
        <f t="shared" si="34"/>
        <v>15.409932376053476</v>
      </c>
      <c r="AM43" s="160">
        <f t="shared" si="34"/>
        <v>13.882843099686813</v>
      </c>
      <c r="AN43" s="160">
        <f t="shared" si="34"/>
        <v>13.004917372544959</v>
      </c>
      <c r="AO43" s="160">
        <f t="shared" si="34"/>
        <v>12.575040066304757</v>
      </c>
      <c r="AP43" s="160">
        <f t="shared" si="34"/>
        <v>12.079068427496829</v>
      </c>
      <c r="AQ43" s="160">
        <f t="shared" si="34"/>
        <v>12.013133728407073</v>
      </c>
      <c r="AR43" s="160">
        <f t="shared" si="34"/>
        <v>11.988008595901428</v>
      </c>
      <c r="AS43" s="160">
        <f t="shared" si="34"/>
        <v>11.396144564788189</v>
      </c>
      <c r="AT43" s="160">
        <f t="shared" si="34"/>
        <v>11.041404737136432</v>
      </c>
      <c r="AU43" s="160">
        <f t="shared" si="34"/>
        <v>10.691084337539444</v>
      </c>
      <c r="AV43" s="160">
        <f t="shared" si="34"/>
        <v>9.7227363633783384</v>
      </c>
      <c r="AW43" s="160">
        <f t="shared" si="34"/>
        <v>10.03784887542775</v>
      </c>
      <c r="AX43" s="160">
        <f t="shared" ref="AX43" si="35">(R43*1000)/(CD43*1000)</f>
        <v>9.4516710121248337</v>
      </c>
      <c r="AY43" s="161">
        <f t="shared" si="34"/>
        <v>9.0635734655193492</v>
      </c>
      <c r="AZ43" s="387">
        <v>4559553</v>
      </c>
      <c r="BA43" s="388">
        <v>4361677</v>
      </c>
      <c r="BB43" s="388">
        <v>4621289</v>
      </c>
      <c r="BC43" s="388">
        <v>4768955</v>
      </c>
      <c r="BD43" s="388">
        <v>4740900</v>
      </c>
      <c r="BE43" s="388">
        <v>4797211</v>
      </c>
      <c r="BF43" s="388">
        <v>4924711</v>
      </c>
      <c r="BG43" s="388">
        <v>5145795</v>
      </c>
      <c r="BH43" s="388">
        <v>5252343</v>
      </c>
      <c r="BI43" s="388">
        <v>5387220</v>
      </c>
      <c r="BJ43" s="388">
        <v>5492272</v>
      </c>
      <c r="BK43" s="388">
        <v>5601360</v>
      </c>
      <c r="BL43" s="388">
        <v>5479798</v>
      </c>
      <c r="BM43" s="388">
        <v>5816642</v>
      </c>
      <c r="BN43" s="388">
        <v>5971551</v>
      </c>
      <c r="BO43" s="389">
        <v>5959836</v>
      </c>
      <c r="BP43" s="160">
        <v>4504.2250000000004</v>
      </c>
      <c r="BQ43" s="160">
        <v>4410.625</v>
      </c>
      <c r="BR43" s="160">
        <v>4438.25</v>
      </c>
      <c r="BS43" s="160">
        <v>4540.4750000000004</v>
      </c>
      <c r="BT43" s="160">
        <v>4573.8250000000007</v>
      </c>
      <c r="BU43" s="160">
        <v>4618.25</v>
      </c>
      <c r="BV43" s="160">
        <v>4682.7000000000007</v>
      </c>
      <c r="BW43" s="160">
        <v>4751.9250000000011</v>
      </c>
      <c r="BX43" s="160">
        <v>4840.1499999999996</v>
      </c>
      <c r="BY43" s="160">
        <v>4958.4250000000002</v>
      </c>
      <c r="BZ43" s="160">
        <v>5038.6750000000002</v>
      </c>
      <c r="CA43" s="160">
        <v>5068.0249999999996</v>
      </c>
      <c r="CB43" s="160">
        <v>4999.8500000000004</v>
      </c>
      <c r="CC43" s="160">
        <v>5058.5999999999995</v>
      </c>
      <c r="CD43" s="160">
        <v>5193.7</v>
      </c>
      <c r="CE43" s="161">
        <v>5328.8</v>
      </c>
    </row>
    <row r="44" spans="1:92" s="88" customFormat="1" x14ac:dyDescent="0.2">
      <c r="A44" s="94"/>
      <c r="B44" s="94"/>
      <c r="C44" s="94"/>
      <c r="D44" s="95"/>
      <c r="E44" s="95"/>
      <c r="F44" s="95"/>
      <c r="G44" s="95"/>
      <c r="H44" s="95"/>
      <c r="I44" s="95"/>
      <c r="J44" s="95"/>
      <c r="K44" s="95"/>
      <c r="L44" s="95"/>
      <c r="M44" s="95"/>
      <c r="N44" s="95"/>
      <c r="O44" s="95"/>
      <c r="P44" s="95"/>
      <c r="Q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row>
    <row r="45" spans="1:92" x14ac:dyDescent="0.2">
      <c r="B45" s="88"/>
      <c r="C45" s="88"/>
      <c r="D45" s="74"/>
      <c r="E45" s="74"/>
      <c r="F45" s="74"/>
      <c r="G45" s="74"/>
      <c r="H45" s="74"/>
      <c r="I45" s="74"/>
      <c r="J45" s="74"/>
      <c r="K45" s="74"/>
      <c r="L45" s="74"/>
      <c r="M45" s="74"/>
      <c r="N45" s="74"/>
      <c r="O45" s="74"/>
      <c r="P45" s="74"/>
      <c r="Q45" s="74"/>
      <c r="R45" s="74"/>
      <c r="S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row>
    <row r="46" spans="1:92" ht="26.25" customHeight="1" x14ac:dyDescent="0.2">
      <c r="B46" s="167" t="s">
        <v>276</v>
      </c>
      <c r="C46" s="167" t="s">
        <v>208</v>
      </c>
      <c r="D46" s="404" t="s">
        <v>228</v>
      </c>
      <c r="E46" s="405"/>
      <c r="F46" s="405"/>
      <c r="G46" s="405"/>
      <c r="H46" s="405"/>
      <c r="I46" s="405"/>
      <c r="J46" s="405"/>
      <c r="K46" s="405"/>
      <c r="L46" s="405"/>
      <c r="M46" s="405"/>
      <c r="N46" s="405"/>
      <c r="O46" s="405"/>
      <c r="P46" s="405"/>
      <c r="Q46" s="405"/>
      <c r="R46" s="405"/>
      <c r="S46" s="360"/>
      <c r="T46" s="408" t="s">
        <v>327</v>
      </c>
      <c r="U46" s="409"/>
      <c r="V46" s="409"/>
      <c r="W46" s="409"/>
      <c r="X46" s="409"/>
      <c r="Y46" s="409"/>
      <c r="Z46" s="409"/>
      <c r="AA46" s="409"/>
      <c r="AB46" s="409"/>
      <c r="AC46" s="409"/>
      <c r="AD46" s="409"/>
      <c r="AE46" s="409"/>
      <c r="AF46" s="409"/>
      <c r="AG46" s="409"/>
      <c r="AH46" s="409"/>
      <c r="AI46" s="359"/>
      <c r="AJ46" s="407" t="s">
        <v>275</v>
      </c>
      <c r="AK46" s="407"/>
      <c r="AL46" s="407"/>
      <c r="AM46" s="407"/>
      <c r="AN46" s="407"/>
      <c r="AO46" s="407"/>
      <c r="AP46" s="407"/>
      <c r="AQ46" s="407"/>
      <c r="AR46" s="407"/>
      <c r="AS46" s="407"/>
      <c r="AT46" s="407"/>
      <c r="AU46" s="407"/>
      <c r="AV46" s="407"/>
      <c r="AW46" s="407"/>
      <c r="AX46" s="407"/>
      <c r="AY46" s="359"/>
      <c r="AZ46" s="407" t="s">
        <v>325</v>
      </c>
      <c r="BA46" s="407"/>
      <c r="BB46" s="407"/>
      <c r="BC46" s="407"/>
      <c r="BD46" s="407"/>
      <c r="BE46" s="407"/>
      <c r="BF46" s="407"/>
      <c r="BG46" s="407"/>
      <c r="BH46" s="407"/>
      <c r="BI46" s="407"/>
      <c r="BJ46" s="407"/>
      <c r="BK46" s="407"/>
      <c r="BL46" s="407"/>
      <c r="BM46" s="407"/>
      <c r="BN46" s="407"/>
      <c r="BO46" s="359"/>
      <c r="BP46" s="407" t="s">
        <v>237</v>
      </c>
      <c r="BQ46" s="407"/>
      <c r="BR46" s="407"/>
      <c r="BS46" s="407"/>
      <c r="BT46" s="407"/>
      <c r="BU46" s="407"/>
      <c r="BV46" s="407"/>
      <c r="BW46" s="407"/>
      <c r="BX46" s="407"/>
      <c r="BY46" s="407"/>
      <c r="BZ46" s="407"/>
      <c r="CA46" s="407"/>
      <c r="CB46" s="407"/>
      <c r="CC46" s="407"/>
      <c r="CD46" s="407"/>
      <c r="CE46" s="375"/>
    </row>
    <row r="47" spans="1:92" x14ac:dyDescent="0.2">
      <c r="B47" s="172"/>
      <c r="C47" s="168"/>
      <c r="D47" s="157">
        <v>2008</v>
      </c>
      <c r="E47" s="157">
        <v>2009</v>
      </c>
      <c r="F47" s="157">
        <v>2010</v>
      </c>
      <c r="G47" s="157">
        <v>2011</v>
      </c>
      <c r="H47" s="157">
        <v>2012</v>
      </c>
      <c r="I47" s="157">
        <v>2013</v>
      </c>
      <c r="J47" s="157">
        <v>2014</v>
      </c>
      <c r="K47" s="157">
        <v>2015</v>
      </c>
      <c r="L47" s="157">
        <v>2016</v>
      </c>
      <c r="M47" s="157">
        <v>2017</v>
      </c>
      <c r="N47" s="157">
        <v>2018</v>
      </c>
      <c r="O47" s="157">
        <v>2019</v>
      </c>
      <c r="P47" s="157">
        <v>2020</v>
      </c>
      <c r="Q47" s="157">
        <v>2021</v>
      </c>
      <c r="R47" s="157">
        <v>2022</v>
      </c>
      <c r="S47" s="370" t="s">
        <v>338</v>
      </c>
      <c r="T47" s="157">
        <v>2008</v>
      </c>
      <c r="U47" s="157">
        <v>2009</v>
      </c>
      <c r="V47" s="157">
        <v>2010</v>
      </c>
      <c r="W47" s="157">
        <v>2011</v>
      </c>
      <c r="X47" s="157">
        <v>2012</v>
      </c>
      <c r="Y47" s="157">
        <v>2013</v>
      </c>
      <c r="Z47" s="157">
        <v>2014</v>
      </c>
      <c r="AA47" s="157">
        <v>2015</v>
      </c>
      <c r="AB47" s="157">
        <v>2016</v>
      </c>
      <c r="AC47" s="157">
        <v>2017</v>
      </c>
      <c r="AD47" s="157">
        <v>2018</v>
      </c>
      <c r="AE47" s="157">
        <v>2019</v>
      </c>
      <c r="AF47" s="157">
        <v>2020</v>
      </c>
      <c r="AG47" s="157">
        <v>2021</v>
      </c>
      <c r="AH47" s="157">
        <v>2022</v>
      </c>
      <c r="AI47" s="370" t="s">
        <v>338</v>
      </c>
      <c r="AJ47" s="157">
        <v>2008</v>
      </c>
      <c r="AK47" s="157">
        <v>2009</v>
      </c>
      <c r="AL47" s="157">
        <v>2010</v>
      </c>
      <c r="AM47" s="157">
        <v>2011</v>
      </c>
      <c r="AN47" s="157">
        <v>2012</v>
      </c>
      <c r="AO47" s="157">
        <v>2013</v>
      </c>
      <c r="AP47" s="157">
        <v>2014</v>
      </c>
      <c r="AQ47" s="157">
        <v>2015</v>
      </c>
      <c r="AR47" s="157">
        <v>2016</v>
      </c>
      <c r="AS47" s="157">
        <v>2017</v>
      </c>
      <c r="AT47" s="157">
        <v>2018</v>
      </c>
      <c r="AU47" s="157">
        <v>2019</v>
      </c>
      <c r="AV47" s="157">
        <v>2020</v>
      </c>
      <c r="AW47" s="157">
        <v>2021</v>
      </c>
      <c r="AX47" s="369">
        <v>2022</v>
      </c>
      <c r="AY47" s="370" t="s">
        <v>338</v>
      </c>
      <c r="AZ47" s="157">
        <v>2008</v>
      </c>
      <c r="BA47" s="157">
        <v>2009</v>
      </c>
      <c r="BB47" s="157">
        <v>2010</v>
      </c>
      <c r="BC47" s="157">
        <v>2011</v>
      </c>
      <c r="BD47" s="157">
        <v>2012</v>
      </c>
      <c r="BE47" s="157">
        <v>2013</v>
      </c>
      <c r="BF47" s="157">
        <v>2014</v>
      </c>
      <c r="BG47" s="157">
        <v>2015</v>
      </c>
      <c r="BH47" s="157">
        <v>2016</v>
      </c>
      <c r="BI47" s="157">
        <v>2017</v>
      </c>
      <c r="BJ47" s="157">
        <v>2018</v>
      </c>
      <c r="BK47" s="157">
        <v>2019</v>
      </c>
      <c r="BL47" s="157">
        <v>2020</v>
      </c>
      <c r="BM47" s="157">
        <v>2021</v>
      </c>
      <c r="BN47" s="157">
        <v>2022</v>
      </c>
      <c r="BO47" s="230" t="s">
        <v>338</v>
      </c>
      <c r="BP47" s="157">
        <v>2008</v>
      </c>
      <c r="BQ47" s="157">
        <v>2009</v>
      </c>
      <c r="BR47" s="157">
        <v>2010</v>
      </c>
      <c r="BS47" s="157">
        <v>2011</v>
      </c>
      <c r="BT47" s="157">
        <v>2012</v>
      </c>
      <c r="BU47" s="157">
        <v>2013</v>
      </c>
      <c r="BV47" s="157">
        <v>2014</v>
      </c>
      <c r="BW47" s="157">
        <v>2015</v>
      </c>
      <c r="BX47" s="157">
        <v>2016</v>
      </c>
      <c r="BY47" s="157">
        <v>2017</v>
      </c>
      <c r="BZ47" s="157">
        <v>2018</v>
      </c>
      <c r="CA47" s="157">
        <v>2019</v>
      </c>
      <c r="CB47" s="157">
        <v>2020</v>
      </c>
      <c r="CC47" s="157">
        <v>2021</v>
      </c>
      <c r="CD47" s="157">
        <v>2022</v>
      </c>
      <c r="CE47" s="230" t="s">
        <v>338</v>
      </c>
    </row>
    <row r="48" spans="1:92" x14ac:dyDescent="0.2">
      <c r="B48" s="173" t="s">
        <v>122</v>
      </c>
      <c r="C48" s="169" t="s">
        <v>22</v>
      </c>
      <c r="D48" s="69">
        <v>9124.0319633199706</v>
      </c>
      <c r="E48" s="69">
        <v>8801.6277087924209</v>
      </c>
      <c r="F48" s="69">
        <v>9030.6101440852908</v>
      </c>
      <c r="G48" s="69">
        <v>9017.8156599354297</v>
      </c>
      <c r="H48" s="69">
        <v>8849.9706851308183</v>
      </c>
      <c r="I48" s="69">
        <v>8814.47836053418</v>
      </c>
      <c r="J48" s="69">
        <v>8793.8819203929088</v>
      </c>
      <c r="K48" s="69">
        <v>8770.3054643190208</v>
      </c>
      <c r="L48" s="69">
        <v>8606.8262386695806</v>
      </c>
      <c r="M48" s="69">
        <v>8658.0381820532493</v>
      </c>
      <c r="N48" s="69">
        <v>8278.2241746054806</v>
      </c>
      <c r="O48" s="69">
        <v>8336.0665098744703</v>
      </c>
      <c r="P48" s="69">
        <v>8349.6691923058097</v>
      </c>
      <c r="Q48" s="69">
        <v>8224.4716665708402</v>
      </c>
      <c r="R48" s="69">
        <v>8062.47456986015</v>
      </c>
      <c r="S48" s="69">
        <v>8028.9545370954593</v>
      </c>
      <c r="T48" s="164">
        <f t="shared" ref="T48:AI48" si="36">(D48*1000)/AZ48</f>
        <v>115.46217411198749</v>
      </c>
      <c r="U48" s="69">
        <f t="shared" si="36"/>
        <v>111.32595699072864</v>
      </c>
      <c r="V48" s="69">
        <f t="shared" si="36"/>
        <v>113.71437055474823</v>
      </c>
      <c r="W48" s="69">
        <f t="shared" si="36"/>
        <v>110.48785616039666</v>
      </c>
      <c r="X48" s="69">
        <f t="shared" si="36"/>
        <v>108.21387307383569</v>
      </c>
      <c r="Y48" s="69">
        <f t="shared" si="36"/>
        <v>107.89182757620766</v>
      </c>
      <c r="Z48" s="69">
        <f t="shared" si="36"/>
        <v>101.10543242297553</v>
      </c>
      <c r="AA48" s="69">
        <f t="shared" si="36"/>
        <v>97.801998197088921</v>
      </c>
      <c r="AB48" s="69">
        <f t="shared" si="36"/>
        <v>97.526651569733673</v>
      </c>
      <c r="AC48" s="69">
        <f t="shared" si="36"/>
        <v>92.655896472986242</v>
      </c>
      <c r="AD48" s="69">
        <f t="shared" si="36"/>
        <v>98.600857789998216</v>
      </c>
      <c r="AE48" s="69">
        <f t="shared" si="36"/>
        <v>94.594231803941142</v>
      </c>
      <c r="AF48" s="69">
        <f t="shared" si="36"/>
        <v>97.474608333998873</v>
      </c>
      <c r="AG48" s="69">
        <f t="shared" si="36"/>
        <v>95.370010266677951</v>
      </c>
      <c r="AH48" s="371">
        <f t="shared" si="36"/>
        <v>92.146778936867406</v>
      </c>
      <c r="AI48" s="165">
        <f t="shared" si="36"/>
        <v>92.376024403970035</v>
      </c>
      <c r="AJ48" s="69">
        <f t="shared" ref="AJ48:AY48" si="37">(D48*1000)/(BP48*1000)</f>
        <v>100.12655103780489</v>
      </c>
      <c r="AK48" s="69">
        <f t="shared" si="37"/>
        <v>96.668069289318169</v>
      </c>
      <c r="AL48" s="69">
        <f t="shared" si="37"/>
        <v>94.314466256765428</v>
      </c>
      <c r="AM48" s="69">
        <f t="shared" si="37"/>
        <v>86.068390932335291</v>
      </c>
      <c r="AN48" s="69">
        <f t="shared" si="37"/>
        <v>82.942555624468781</v>
      </c>
      <c r="AO48" s="69">
        <f t="shared" si="37"/>
        <v>82.397554199898849</v>
      </c>
      <c r="AP48" s="69">
        <f t="shared" si="37"/>
        <v>82.147425692600734</v>
      </c>
      <c r="AQ48" s="69">
        <f t="shared" si="37"/>
        <v>83.367922664629475</v>
      </c>
      <c r="AR48" s="69">
        <f t="shared" si="37"/>
        <v>84.236126632440218</v>
      </c>
      <c r="AS48" s="69">
        <f t="shared" si="37"/>
        <v>84.633804321146144</v>
      </c>
      <c r="AT48" s="69">
        <f t="shared" si="37"/>
        <v>83.281933346131595</v>
      </c>
      <c r="AU48" s="69">
        <f t="shared" si="37"/>
        <v>83.527720539824358</v>
      </c>
      <c r="AV48" s="69">
        <f t="shared" si="37"/>
        <v>82.343877636151973</v>
      </c>
      <c r="AW48" s="69">
        <f t="shared" si="37"/>
        <v>83.752257297055408</v>
      </c>
      <c r="AX48" s="69">
        <f t="shared" si="37"/>
        <v>81.728074707148011</v>
      </c>
      <c r="AY48" s="165">
        <f t="shared" si="37"/>
        <v>81.018713795110585</v>
      </c>
      <c r="AZ48" s="69">
        <f>'6 FV'!D48+'6 FV'!E48+'6 FV'!F48+'6 FV'!G48</f>
        <v>79021.827135097192</v>
      </c>
      <c r="BA48" s="69">
        <f>'6 FV'!H48+'6 FV'!I48+'6 FV'!J48+'6 FV'!K48</f>
        <v>79061.774510731848</v>
      </c>
      <c r="BB48" s="69">
        <f>'6 FV'!L48+'6 FV'!M48+'6 FV'!N48+'6 FV'!O48</f>
        <v>79414.854077193944</v>
      </c>
      <c r="BC48" s="69">
        <f>'6 FV'!P48+'6 FV'!Q48+'6 FV'!R48+'6 FV'!S48</f>
        <v>81618.161247007534</v>
      </c>
      <c r="BD48" s="69">
        <f>'6 FV'!T48+'6 FV'!U48+'6 FV'!V48+'6 FV'!W48</f>
        <v>81782.219171587843</v>
      </c>
      <c r="BE48" s="69">
        <f>'6 FV'!X48+'6 FV'!Y48+'6 FV'!Z48+'6 FV'!AA48</f>
        <v>81697.368174695293</v>
      </c>
      <c r="BF48" s="69">
        <f>'6 FV'!AB48+'6 FV'!AC48+'6 FV'!AD48+'6 FV'!AE48</f>
        <v>86977.343448803236</v>
      </c>
      <c r="BG48" s="69">
        <f>'6 FV'!AF48+'6 FV'!AG48+'6 FV'!AH48+'6 FV'!AI48</f>
        <v>89674.092820120612</v>
      </c>
      <c r="BH48" s="69">
        <f>'6 FV'!AJ48+'6 FV'!AK48+'6 FV'!AL48+'6 FV'!AM48</f>
        <v>88251.017543809678</v>
      </c>
      <c r="BI48" s="69">
        <f>'6 FV'!AN48+'6 FV'!AO48+'6 FV'!AP48+'6 FV'!AQ48</f>
        <v>93442.927127444011</v>
      </c>
      <c r="BJ48" s="69">
        <f>'6 FV'!AR48+'6 FV'!AS48+'6 FV'!AT48+'6 FV'!AU48</f>
        <v>83956.918430026068</v>
      </c>
      <c r="BK48" s="69">
        <f>'6 FV'!AV48+'6 FV'!AW48+'6 FV'!AX48+'6 FV'!AY48</f>
        <v>88124.469652145955</v>
      </c>
      <c r="BL48" s="69">
        <f>'6 FV'!AZ48+'6 FV'!BA48+'6 FV'!BB48+'6 FV'!BC48</f>
        <v>85659.940932468133</v>
      </c>
      <c r="BM48" s="69">
        <f>'6 FV'!BD48+'6 FV'!BE48+'6 FV'!BF48+'6 FV'!BG48</f>
        <v>86237.504259181675</v>
      </c>
      <c r="BN48" s="69">
        <f>'6 FV'!BH48+'6 FV'!BI48+'6 FV'!BJ48+'6 FV'!BK48</f>
        <v>87496</v>
      </c>
      <c r="BO48" s="165">
        <f>'6 FV'!BL48+'6 FV'!BM48+'6 FV'!BN48+'6 FV'!BO48</f>
        <v>86916</v>
      </c>
      <c r="BP48" s="69">
        <f>BP6</f>
        <v>91.125</v>
      </c>
      <c r="BQ48" s="69">
        <f t="shared" ref="BQ48:BZ48" si="38">BQ6</f>
        <v>91.050000000000011</v>
      </c>
      <c r="BR48" s="69">
        <f t="shared" si="38"/>
        <v>95.75</v>
      </c>
      <c r="BS48" s="69">
        <f t="shared" si="38"/>
        <v>104.77500000000001</v>
      </c>
      <c r="BT48" s="69">
        <f t="shared" si="38"/>
        <v>106.69999999999999</v>
      </c>
      <c r="BU48" s="69">
        <f t="shared" si="38"/>
        <v>106.97499999999999</v>
      </c>
      <c r="BV48" s="69">
        <f t="shared" si="38"/>
        <v>107.05</v>
      </c>
      <c r="BW48" s="69">
        <f t="shared" si="38"/>
        <v>105.2</v>
      </c>
      <c r="BX48" s="69">
        <f t="shared" si="38"/>
        <v>102.17500000000001</v>
      </c>
      <c r="BY48" s="69">
        <f t="shared" si="38"/>
        <v>102.29999999999998</v>
      </c>
      <c r="BZ48" s="69">
        <f t="shared" si="38"/>
        <v>99.4</v>
      </c>
      <c r="CA48" s="69">
        <f t="shared" ref="CA48:CB48" si="39">CA6</f>
        <v>99.8</v>
      </c>
      <c r="CB48" s="69">
        <f t="shared" si="39"/>
        <v>101.4</v>
      </c>
      <c r="CC48" s="69">
        <f t="shared" ref="CC48:CE48" si="40">CC6</f>
        <v>98.2</v>
      </c>
      <c r="CD48" s="69">
        <f>CD6</f>
        <v>98.649999999999991</v>
      </c>
      <c r="CE48" s="165">
        <f t="shared" si="40"/>
        <v>99.1</v>
      </c>
    </row>
    <row r="49" spans="2:83" x14ac:dyDescent="0.2">
      <c r="B49" s="173" t="s">
        <v>123</v>
      </c>
      <c r="C49" s="169" t="s">
        <v>23</v>
      </c>
      <c r="D49" s="69">
        <v>776.38816466701201</v>
      </c>
      <c r="E49" s="69">
        <v>640.97817430819202</v>
      </c>
      <c r="F49" s="69">
        <v>877.13114096562003</v>
      </c>
      <c r="G49" s="69">
        <v>884.918729521606</v>
      </c>
      <c r="H49" s="69">
        <v>912.17100988095103</v>
      </c>
      <c r="I49" s="69">
        <v>897.12087233265697</v>
      </c>
      <c r="J49" s="69">
        <v>939.71420164620213</v>
      </c>
      <c r="K49" s="69">
        <v>918.412686715478</v>
      </c>
      <c r="L49" s="69">
        <v>915.66619318425603</v>
      </c>
      <c r="M49" s="69">
        <v>928.50495507995095</v>
      </c>
      <c r="N49" s="69">
        <v>881.72982938474399</v>
      </c>
      <c r="O49" s="69">
        <v>894.34570350613399</v>
      </c>
      <c r="P49" s="69">
        <v>904.66504623137212</v>
      </c>
      <c r="Q49" s="69">
        <v>882.00300353646196</v>
      </c>
      <c r="R49" s="69">
        <v>820.76937580408094</v>
      </c>
      <c r="S49" s="69">
        <v>822.57856324708598</v>
      </c>
      <c r="T49" s="164">
        <f t="shared" ref="T49:AI55" si="41">(D49*1000)/AZ49</f>
        <v>15.832146700298285</v>
      </c>
      <c r="U49" s="69">
        <f t="shared" si="41"/>
        <v>14.932755850715496</v>
      </c>
      <c r="V49" s="69">
        <f t="shared" si="41"/>
        <v>17.134005420342749</v>
      </c>
      <c r="W49" s="69">
        <f t="shared" si="41"/>
        <v>18.18969110927026</v>
      </c>
      <c r="X49" s="69">
        <f t="shared" si="41"/>
        <v>19.556570897204587</v>
      </c>
      <c r="Y49" s="69">
        <f t="shared" si="41"/>
        <v>21.329592689914335</v>
      </c>
      <c r="Z49" s="69">
        <f t="shared" si="41"/>
        <v>24.294662674629716</v>
      </c>
      <c r="AA49" s="69">
        <f t="shared" si="41"/>
        <v>22.851539682970209</v>
      </c>
      <c r="AB49" s="69">
        <f t="shared" si="41"/>
        <v>22.000146576836606</v>
      </c>
      <c r="AC49" s="69">
        <f t="shared" si="41"/>
        <v>20.128287355753979</v>
      </c>
      <c r="AD49" s="69">
        <f t="shared" si="41"/>
        <v>18.323510571667356</v>
      </c>
      <c r="AE49" s="69">
        <f t="shared" si="41"/>
        <v>18.679137937899895</v>
      </c>
      <c r="AF49" s="69">
        <f t="shared" si="41"/>
        <v>19.092323445074232</v>
      </c>
      <c r="AG49" s="69">
        <f t="shared" si="41"/>
        <v>17.097261355158096</v>
      </c>
      <c r="AH49" s="69">
        <f t="shared" ref="AH49:AH55" si="42">(R49*1000)/BN49</f>
        <v>16.706413234628855</v>
      </c>
      <c r="AI49" s="165">
        <f t="shared" si="41"/>
        <v>18.41538827006103</v>
      </c>
      <c r="AJ49" s="69">
        <f t="shared" ref="AJ49:AY55" si="43">(D49*1000)/(BP49*1000)</f>
        <v>93.823343162176698</v>
      </c>
      <c r="AK49" s="69">
        <f t="shared" si="43"/>
        <v>82.974520946044265</v>
      </c>
      <c r="AL49" s="69">
        <f t="shared" si="43"/>
        <v>111.38173218611047</v>
      </c>
      <c r="AM49" s="69">
        <f t="shared" si="43"/>
        <v>107.26287630564921</v>
      </c>
      <c r="AN49" s="69">
        <f t="shared" si="43"/>
        <v>106.37562797445493</v>
      </c>
      <c r="AO49" s="69">
        <f t="shared" si="43"/>
        <v>101.94555367416559</v>
      </c>
      <c r="AP49" s="69">
        <f t="shared" si="43"/>
        <v>106.18239566623753</v>
      </c>
      <c r="AQ49" s="69">
        <f t="shared" si="43"/>
        <v>110.98642739764084</v>
      </c>
      <c r="AR49" s="69">
        <f t="shared" si="43"/>
        <v>111.66660892490926</v>
      </c>
      <c r="AS49" s="69">
        <f t="shared" si="43"/>
        <v>115.34223044471439</v>
      </c>
      <c r="AT49" s="69">
        <f t="shared" si="43"/>
        <v>104.96783683151715</v>
      </c>
      <c r="AU49" s="69">
        <f t="shared" si="43"/>
        <v>105.21714158895693</v>
      </c>
      <c r="AV49" s="69">
        <f t="shared" si="43"/>
        <v>103.98448807257151</v>
      </c>
      <c r="AW49" s="69">
        <f t="shared" si="43"/>
        <v>101.37965557890368</v>
      </c>
      <c r="AX49" s="69">
        <f t="shared" ref="AX49:AX55" si="44">(R49*1000)/(CD49*1000)</f>
        <v>91.19659731156456</v>
      </c>
      <c r="AY49" s="165">
        <f t="shared" si="43"/>
        <v>88.449307876030758</v>
      </c>
      <c r="AZ49" s="69">
        <f>'6 FV'!D49+'6 FV'!E49+'6 FV'!F49+'6 FV'!G49</f>
        <v>49038.71719761064</v>
      </c>
      <c r="BA49" s="69">
        <f>'6 FV'!H49+'6 FV'!I49+'6 FV'!J49+'6 FV'!K49</f>
        <v>42924.305514409105</v>
      </c>
      <c r="BB49" s="69">
        <f>'6 FV'!L49+'6 FV'!M49+'6 FV'!N49+'6 FV'!O49</f>
        <v>51192.41645180207</v>
      </c>
      <c r="BC49" s="69">
        <f>'6 FV'!P49+'6 FV'!Q49+'6 FV'!R49+'6 FV'!S49</f>
        <v>48649.464369992122</v>
      </c>
      <c r="BD49" s="69">
        <f>'6 FV'!T49+'6 FV'!U49+'6 FV'!V49+'6 FV'!W49</f>
        <v>46642.686730491012</v>
      </c>
      <c r="BE49" s="69">
        <f>'6 FV'!X49+'6 FV'!Y49+'6 FV'!Z49+'6 FV'!AA49</f>
        <v>42059.915788118131</v>
      </c>
      <c r="BF49" s="69">
        <f>'6 FV'!AB49+'6 FV'!AC49+'6 FV'!AD49+'6 FV'!AE49</f>
        <v>38679.862084585402</v>
      </c>
      <c r="BG49" s="69">
        <f>'6 FV'!AF49+'6 FV'!AG49+'6 FV'!AH49+'6 FV'!AI49</f>
        <v>40190.407274828496</v>
      </c>
      <c r="BH49" s="69">
        <f>'6 FV'!AJ49+'6 FV'!AK49+'6 FV'!AL49+'6 FV'!AM49</f>
        <v>41620.91329647493</v>
      </c>
      <c r="BI49" s="69">
        <f>'6 FV'!AN49+'6 FV'!AO49+'6 FV'!AP49+'6 FV'!AQ49</f>
        <v>46129.357091800637</v>
      </c>
      <c r="BJ49" s="69">
        <f>'6 FV'!AR49+'6 FV'!AS49+'6 FV'!AT49+'6 FV'!AU49</f>
        <v>48120.136473635939</v>
      </c>
      <c r="BK49" s="69">
        <f>'6 FV'!AV49+'6 FV'!AW49+'6 FV'!AX49+'6 FV'!AY49</f>
        <v>47879.388571327494</v>
      </c>
      <c r="BL49" s="69">
        <f>'6 FV'!AZ49+'6 FV'!BA49+'6 FV'!BB49+'6 FV'!BC49</f>
        <v>47383.706275140299</v>
      </c>
      <c r="BM49" s="69">
        <f>'6 FV'!BD49+'6 FV'!BE49+'6 FV'!BF49+'6 FV'!BG49</f>
        <v>51587.384974399378</v>
      </c>
      <c r="BN49" s="69">
        <f>'6 FV'!BH49+'6 FV'!BI49+'6 FV'!BJ49+'6 FV'!BK49</f>
        <v>49129</v>
      </c>
      <c r="BO49" s="165">
        <f>'6 FV'!BL49+'6 FV'!BM49+'6 FV'!BN49+'6 FV'!BO49</f>
        <v>44668</v>
      </c>
      <c r="BP49" s="69">
        <f>BP7</f>
        <v>8.2749999999999986</v>
      </c>
      <c r="BQ49" s="69">
        <f t="shared" ref="BQ49:BZ49" si="45">BQ7</f>
        <v>7.7249999999999996</v>
      </c>
      <c r="BR49" s="69">
        <f t="shared" si="45"/>
        <v>7.8750000000000009</v>
      </c>
      <c r="BS49" s="69">
        <f t="shared" si="45"/>
        <v>8.25</v>
      </c>
      <c r="BT49" s="69">
        <f t="shared" si="45"/>
        <v>8.5749999999999993</v>
      </c>
      <c r="BU49" s="69">
        <f t="shared" si="45"/>
        <v>8.7999999999999989</v>
      </c>
      <c r="BV49" s="69">
        <f t="shared" si="45"/>
        <v>8.85</v>
      </c>
      <c r="BW49" s="69">
        <f t="shared" si="45"/>
        <v>8.2750000000000004</v>
      </c>
      <c r="BX49" s="69">
        <f t="shared" si="45"/>
        <v>8.2000000000000011</v>
      </c>
      <c r="BY49" s="69">
        <f t="shared" si="45"/>
        <v>8.0500000000000007</v>
      </c>
      <c r="BZ49" s="69">
        <f t="shared" si="45"/>
        <v>8.4</v>
      </c>
      <c r="CA49" s="69">
        <f t="shared" ref="CA49:CD49" si="46">CA7</f>
        <v>8.5</v>
      </c>
      <c r="CB49" s="69">
        <f t="shared" si="46"/>
        <v>8.6999999999999993</v>
      </c>
      <c r="CC49" s="69">
        <f t="shared" ref="CC49:CE49" si="47">CC7</f>
        <v>8.6999999999999993</v>
      </c>
      <c r="CD49" s="69">
        <f t="shared" si="46"/>
        <v>9</v>
      </c>
      <c r="CE49" s="165">
        <f t="shared" si="47"/>
        <v>9.3000000000000007</v>
      </c>
    </row>
    <row r="50" spans="2:83" x14ac:dyDescent="0.2">
      <c r="B50" s="173" t="s">
        <v>124</v>
      </c>
      <c r="C50" s="169" t="s">
        <v>0</v>
      </c>
      <c r="D50" s="69">
        <v>18224.63215996313</v>
      </c>
      <c r="E50" s="69">
        <v>14516.183576402263</v>
      </c>
      <c r="F50" s="69">
        <v>17534.450215215253</v>
      </c>
      <c r="G50" s="69">
        <v>16537.29147619729</v>
      </c>
      <c r="H50" s="69">
        <v>15754.36901290797</v>
      </c>
      <c r="I50" s="69">
        <v>14784.015024168322</v>
      </c>
      <c r="J50" s="69">
        <v>14653.740394695325</v>
      </c>
      <c r="K50" s="69">
        <v>14937.160033824646</v>
      </c>
      <c r="L50" s="69">
        <v>15195.645483307741</v>
      </c>
      <c r="M50" s="69">
        <v>15009.68448810781</v>
      </c>
      <c r="N50" s="69">
        <v>15021.860102298142</v>
      </c>
      <c r="O50" s="69">
        <v>15039.496408444102</v>
      </c>
      <c r="P50" s="69">
        <v>13032.453522282371</v>
      </c>
      <c r="Q50" s="69">
        <v>14207.746996426498</v>
      </c>
      <c r="R50" s="69">
        <v>13827.275683075166</v>
      </c>
      <c r="S50" s="69">
        <v>13881.08512322842</v>
      </c>
      <c r="T50" s="164">
        <f t="shared" si="41"/>
        <v>25.114222369769099</v>
      </c>
      <c r="U50" s="69">
        <f t="shared" si="41"/>
        <v>26.046694453421708</v>
      </c>
      <c r="V50" s="69">
        <f t="shared" si="41"/>
        <v>25.874994365716546</v>
      </c>
      <c r="W50" s="69">
        <f t="shared" si="41"/>
        <v>23.05974421141179</v>
      </c>
      <c r="X50" s="69">
        <f t="shared" si="41"/>
        <v>23.660929123589252</v>
      </c>
      <c r="Y50" s="69">
        <f t="shared" si="41"/>
        <v>22.999343915016592</v>
      </c>
      <c r="Z50" s="69">
        <f t="shared" si="41"/>
        <v>23.058542557416885</v>
      </c>
      <c r="AA50" s="69">
        <f t="shared" si="41"/>
        <v>22.265330638993788</v>
      </c>
      <c r="AB50" s="69">
        <f t="shared" si="41"/>
        <v>22.546423933069384</v>
      </c>
      <c r="AC50" s="69">
        <f t="shared" si="41"/>
        <v>21.463343235342901</v>
      </c>
      <c r="AD50" s="69">
        <f t="shared" si="41"/>
        <v>20.983644050344981</v>
      </c>
      <c r="AE50" s="69">
        <f t="shared" si="41"/>
        <v>21.40019848543799</v>
      </c>
      <c r="AF50" s="69">
        <f t="shared" si="41"/>
        <v>19.641270738458253</v>
      </c>
      <c r="AG50" s="69">
        <f t="shared" si="41"/>
        <v>18.165738374000789</v>
      </c>
      <c r="AH50" s="69">
        <f t="shared" si="42"/>
        <v>17.266633720494106</v>
      </c>
      <c r="AI50" s="165">
        <f t="shared" si="41"/>
        <v>18.426863314994311</v>
      </c>
      <c r="AJ50" s="69">
        <f t="shared" si="43"/>
        <v>27.840867949836742</v>
      </c>
      <c r="AK50" s="69">
        <f t="shared" si="43"/>
        <v>24.433906036697973</v>
      </c>
      <c r="AL50" s="69">
        <f t="shared" si="43"/>
        <v>30.096893606617321</v>
      </c>
      <c r="AM50" s="69">
        <f t="shared" si="43"/>
        <v>27.987800255887098</v>
      </c>
      <c r="AN50" s="69">
        <f t="shared" si="43"/>
        <v>27.187314401670424</v>
      </c>
      <c r="AO50" s="69">
        <f t="shared" si="43"/>
        <v>26.069502775821409</v>
      </c>
      <c r="AP50" s="69">
        <f t="shared" si="43"/>
        <v>26.166225426892233</v>
      </c>
      <c r="AQ50" s="69">
        <f t="shared" si="43"/>
        <v>27.2327439085226</v>
      </c>
      <c r="AR50" s="69">
        <f t="shared" si="43"/>
        <v>28.205374446974922</v>
      </c>
      <c r="AS50" s="69">
        <f t="shared" si="43"/>
        <v>27.237099284322117</v>
      </c>
      <c r="AT50" s="69">
        <f t="shared" si="43"/>
        <v>26.573253320888277</v>
      </c>
      <c r="AU50" s="69">
        <f t="shared" si="43"/>
        <v>26.732130125211697</v>
      </c>
      <c r="AV50" s="69">
        <f t="shared" si="43"/>
        <v>23.575350076487641</v>
      </c>
      <c r="AW50" s="69">
        <f t="shared" si="43"/>
        <v>25.692128384134715</v>
      </c>
      <c r="AX50" s="69">
        <f t="shared" si="44"/>
        <v>24.702591662483552</v>
      </c>
      <c r="AY50" s="165">
        <f t="shared" si="43"/>
        <v>24.503239405522365</v>
      </c>
      <c r="AZ50" s="69">
        <f>'6 FV'!D50+'6 FV'!E50+'6 FV'!F50+'6 FV'!G50</f>
        <v>725669.77753214375</v>
      </c>
      <c r="BA50" s="69">
        <f>'6 FV'!H50+'6 FV'!I50+'6 FV'!J50+'6 FV'!K50</f>
        <v>557313.85041433922</v>
      </c>
      <c r="BB50" s="69">
        <f>'6 FV'!L50+'6 FV'!M50+'6 FV'!N50+'6 FV'!O50</f>
        <v>677660.05925967579</v>
      </c>
      <c r="BC50" s="69">
        <f>'6 FV'!P50+'6 FV'!Q50+'6 FV'!R50+'6 FV'!S50</f>
        <v>717149.82285073772</v>
      </c>
      <c r="BD50" s="69">
        <f>'6 FV'!T50+'6 FV'!U50+'6 FV'!V50+'6 FV'!W50</f>
        <v>665838.98420123011</v>
      </c>
      <c r="BE50" s="69">
        <f>'6 FV'!X50+'6 FV'!Y50+'6 FV'!Z50+'6 FV'!AA50</f>
        <v>642801.59811496327</v>
      </c>
      <c r="BF50" s="69">
        <f>'6 FV'!AB50+'6 FV'!AC50+'6 FV'!AD50+'6 FV'!AE50</f>
        <v>635501.58724068548</v>
      </c>
      <c r="BG50" s="69">
        <f>'6 FV'!AF50+'6 FV'!AG50+'6 FV'!AH50+'6 FV'!AI50</f>
        <v>670870.79352259217</v>
      </c>
      <c r="BH50" s="69">
        <f>'6 FV'!AJ50+'6 FV'!AK50+'6 FV'!AL50+'6 FV'!AM50</f>
        <v>673971.42573106324</v>
      </c>
      <c r="BI50" s="69">
        <f>'6 FV'!AN50+'6 FV'!AO50+'6 FV'!AP50+'6 FV'!AQ50</f>
        <v>699317.17177181947</v>
      </c>
      <c r="BJ50" s="69">
        <f>'6 FV'!AR50+'6 FV'!AS50+'6 FV'!AT50+'6 FV'!AU50</f>
        <v>715884.24137661525</v>
      </c>
      <c r="BK50" s="69">
        <f>'6 FV'!AV50+'6 FV'!AW50+'6 FV'!AX50+'6 FV'!AY50</f>
        <v>702773.6877617233</v>
      </c>
      <c r="BL50" s="69">
        <f>'6 FV'!AZ50+'6 FV'!BA50+'6 FV'!BB50+'6 FV'!BC50</f>
        <v>663523.94892477093</v>
      </c>
      <c r="BM50" s="69">
        <f>'6 FV'!BD50+'6 FV'!BE50+'6 FV'!BF50+'6 FV'!BG50</f>
        <v>782117.78150239924</v>
      </c>
      <c r="BN50" s="69">
        <f>'6 FV'!BH50+'6 FV'!BI50+'6 FV'!BJ50+'6 FV'!BK50</f>
        <v>800809</v>
      </c>
      <c r="BO50" s="165">
        <f>'6 FV'!BL50+'6 FV'!BM50+'6 FV'!BN50+'6 FV'!BO50</f>
        <v>753307</v>
      </c>
      <c r="BP50" s="69">
        <f>SUM(BP8:BP19)</f>
        <v>654.6</v>
      </c>
      <c r="BQ50" s="69">
        <f t="shared" ref="BQ50:BZ50" si="48">SUM(BQ8:BQ19)</f>
        <v>594.09999999999991</v>
      </c>
      <c r="BR50" s="69">
        <f t="shared" si="48"/>
        <v>582.6</v>
      </c>
      <c r="BS50" s="69">
        <f t="shared" si="48"/>
        <v>590.875</v>
      </c>
      <c r="BT50" s="69">
        <f t="shared" si="48"/>
        <v>579.47500000000002</v>
      </c>
      <c r="BU50" s="69">
        <f t="shared" si="48"/>
        <v>567.1</v>
      </c>
      <c r="BV50" s="69">
        <f t="shared" si="48"/>
        <v>560.02500000000009</v>
      </c>
      <c r="BW50" s="69">
        <f t="shared" si="48"/>
        <v>548.5</v>
      </c>
      <c r="BX50" s="69">
        <f t="shared" si="48"/>
        <v>538.75</v>
      </c>
      <c r="BY50" s="69">
        <f t="shared" si="48"/>
        <v>551.07500000000005</v>
      </c>
      <c r="BZ50" s="69">
        <f t="shared" si="48"/>
        <v>565.29999999999995</v>
      </c>
      <c r="CA50" s="69">
        <f t="shared" ref="CA50:CD50" si="49">SUM(CA8:CA19)</f>
        <v>562.6</v>
      </c>
      <c r="CB50" s="69">
        <f t="shared" si="49"/>
        <v>552.80000000000007</v>
      </c>
      <c r="CC50" s="69">
        <f t="shared" ref="CC50:CE50" si="50">SUM(CC8:CC19)</f>
        <v>553</v>
      </c>
      <c r="CD50" s="69">
        <f t="shared" si="49"/>
        <v>559.74999999999989</v>
      </c>
      <c r="CE50" s="165">
        <f t="shared" si="50"/>
        <v>566.5</v>
      </c>
    </row>
    <row r="51" spans="2:83" ht="14.25" customHeight="1" x14ac:dyDescent="0.2">
      <c r="B51" s="175" t="s">
        <v>230</v>
      </c>
      <c r="C51" s="169" t="s">
        <v>28</v>
      </c>
      <c r="D51" s="69">
        <v>10398.464292524099</v>
      </c>
      <c r="E51" s="69">
        <v>10633.28047881264</v>
      </c>
      <c r="F51" s="69">
        <v>13074.245441416209</v>
      </c>
      <c r="G51" s="69">
        <v>10737.94528070394</v>
      </c>
      <c r="H51" s="69">
        <v>10015.04089732134</v>
      </c>
      <c r="I51" s="69">
        <v>9666.9048117402508</v>
      </c>
      <c r="J51" s="69">
        <v>8616.1702619603784</v>
      </c>
      <c r="K51" s="69">
        <v>8184.5603994091098</v>
      </c>
      <c r="L51" s="69">
        <v>8656.9327938446495</v>
      </c>
      <c r="M51" s="69">
        <v>8178.5955132337094</v>
      </c>
      <c r="N51" s="69">
        <v>8289.5370617746503</v>
      </c>
      <c r="O51" s="69">
        <v>7061.0587283483001</v>
      </c>
      <c r="P51" s="69">
        <v>6526.2305977919295</v>
      </c>
      <c r="Q51" s="69">
        <v>7341.07938979136</v>
      </c>
      <c r="R51" s="69">
        <v>6828.6194617587098</v>
      </c>
      <c r="S51" s="69">
        <v>6407.6828939823399</v>
      </c>
      <c r="T51" s="164">
        <f t="shared" si="41"/>
        <v>47.616678806656736</v>
      </c>
      <c r="U51" s="69">
        <f t="shared" si="41"/>
        <v>49.936753670617463</v>
      </c>
      <c r="V51" s="69">
        <f t="shared" si="41"/>
        <v>61.147936793669409</v>
      </c>
      <c r="W51" s="69">
        <f t="shared" si="41"/>
        <v>49.139732856638162</v>
      </c>
      <c r="X51" s="69">
        <f t="shared" si="41"/>
        <v>40.872736325224466</v>
      </c>
      <c r="Y51" s="69">
        <f t="shared" si="41"/>
        <v>40.639724353787962</v>
      </c>
      <c r="Z51" s="69">
        <f t="shared" si="41"/>
        <v>34.923951758751635</v>
      </c>
      <c r="AA51" s="69">
        <f t="shared" si="41"/>
        <v>32.717941636547643</v>
      </c>
      <c r="AB51" s="69">
        <f t="shared" si="41"/>
        <v>36.129951453090605</v>
      </c>
      <c r="AC51" s="69">
        <f t="shared" si="41"/>
        <v>35.65664030217922</v>
      </c>
      <c r="AD51" s="69">
        <f t="shared" si="41"/>
        <v>39.903976763345682</v>
      </c>
      <c r="AE51" s="69">
        <f t="shared" si="41"/>
        <v>29.827102998248165</v>
      </c>
      <c r="AF51" s="69">
        <f t="shared" si="41"/>
        <v>23.507033368412532</v>
      </c>
      <c r="AG51" s="69">
        <f t="shared" si="41"/>
        <v>31.839469184247395</v>
      </c>
      <c r="AH51" s="69">
        <f t="shared" si="42"/>
        <v>29.678294660124429</v>
      </c>
      <c r="AI51" s="165">
        <f t="shared" si="41"/>
        <v>28.154624757709467</v>
      </c>
      <c r="AJ51" s="69">
        <f t="shared" si="43"/>
        <v>206.01217023326595</v>
      </c>
      <c r="AK51" s="69">
        <f t="shared" si="43"/>
        <v>207.98592623594402</v>
      </c>
      <c r="AL51" s="69">
        <f t="shared" si="43"/>
        <v>259.28102015698977</v>
      </c>
      <c r="AM51" s="69">
        <f t="shared" si="43"/>
        <v>204.62973379140428</v>
      </c>
      <c r="AN51" s="69">
        <f t="shared" si="43"/>
        <v>188.87394431534824</v>
      </c>
      <c r="AO51" s="69">
        <f t="shared" si="43"/>
        <v>177.1306424505772</v>
      </c>
      <c r="AP51" s="69">
        <f t="shared" si="43"/>
        <v>154.48086529736221</v>
      </c>
      <c r="AQ51" s="69">
        <f t="shared" si="43"/>
        <v>146.02248705457822</v>
      </c>
      <c r="AR51" s="69">
        <f t="shared" si="43"/>
        <v>154.10650278317132</v>
      </c>
      <c r="AS51" s="69">
        <f t="shared" si="43"/>
        <v>143.67317546304275</v>
      </c>
      <c r="AT51" s="69">
        <f t="shared" si="43"/>
        <v>143.16989743997669</v>
      </c>
      <c r="AU51" s="69">
        <f t="shared" si="43"/>
        <v>118.87304256478619</v>
      </c>
      <c r="AV51" s="69">
        <f t="shared" si="43"/>
        <v>105.60243685747459</v>
      </c>
      <c r="AW51" s="69">
        <f t="shared" si="43"/>
        <v>115.24457440802763</v>
      </c>
      <c r="AX51" s="69">
        <f t="shared" si="44"/>
        <v>104.13449427005278</v>
      </c>
      <c r="AY51" s="165">
        <f t="shared" si="43"/>
        <v>94.999005099812294</v>
      </c>
      <c r="AZ51" s="69">
        <f>'6 FV'!D51+'6 FV'!E51+'6 FV'!F51+'6 FV'!G51</f>
        <v>218378.61340027794</v>
      </c>
      <c r="BA51" s="69">
        <f>'6 FV'!H51+'6 FV'!I51+'6 FV'!J51+'6 FV'!K51</f>
        <v>212934.95666437779</v>
      </c>
      <c r="BB51" s="69">
        <f>'6 FV'!L51+'6 FV'!M51+'6 FV'!N51+'6 FV'!O51</f>
        <v>213813.3537609363</v>
      </c>
      <c r="BC51" s="69">
        <f>'6 FV'!P51+'6 FV'!Q51+'6 FV'!R51+'6 FV'!S51</f>
        <v>218518.59292827593</v>
      </c>
      <c r="BD51" s="69">
        <f>'6 FV'!T51+'6 FV'!U51+'6 FV'!V51+'6 FV'!W51</f>
        <v>245029.86092322358</v>
      </c>
      <c r="BE51" s="69">
        <f>'6 FV'!X51+'6 FV'!Y51+'6 FV'!Z51+'6 FV'!AA51</f>
        <v>237868.36563125494</v>
      </c>
      <c r="BF51" s="69">
        <f>'6 FV'!AB51+'6 FV'!AC51+'6 FV'!AD51+'6 FV'!AE51</f>
        <v>246712.35149674152</v>
      </c>
      <c r="BG51" s="69">
        <f>'6 FV'!AF51+'6 FV'!AG51+'6 FV'!AH51+'6 FV'!AI51</f>
        <v>250155.11337261295</v>
      </c>
      <c r="BH51" s="69">
        <f>'6 FV'!AJ51+'6 FV'!AK51+'6 FV'!AL51+'6 FV'!AM51</f>
        <v>239605.43664400978</v>
      </c>
      <c r="BI51" s="69">
        <f>'6 FV'!AN51+'6 FV'!AO51+'6 FV'!AP51+'6 FV'!AQ51</f>
        <v>229370.89540468736</v>
      </c>
      <c r="BJ51" s="69">
        <f>'6 FV'!AR51+'6 FV'!AS51+'6 FV'!AT51+'6 FV'!AU51</f>
        <v>207737.11630137858</v>
      </c>
      <c r="BK51" s="69">
        <f>'6 FV'!AV51+'6 FV'!AW51+'6 FV'!AX51+'6 FV'!AY51</f>
        <v>236732.97164538631</v>
      </c>
      <c r="BL51" s="69">
        <f>'6 FV'!AZ51+'6 FV'!BA51+'6 FV'!BB51+'6 FV'!BC51</f>
        <v>277628.84816258959</v>
      </c>
      <c r="BM51" s="69">
        <f>'6 FV'!BD51+'6 FV'!BE51+'6 FV'!BF51+'6 FV'!BG51</f>
        <v>230565.38246006204</v>
      </c>
      <c r="BN51" s="69">
        <f>'6 FV'!BH51+'6 FV'!BI51+'6 FV'!BJ51+'6 FV'!BK51</f>
        <v>230088</v>
      </c>
      <c r="BO51" s="165">
        <f>'6 FV'!BL51+'6 FV'!BM51+'6 FV'!BN51+'6 FV'!BO51</f>
        <v>227589</v>
      </c>
      <c r="BP51" s="69">
        <f>BP20</f>
        <v>50.475000000000001</v>
      </c>
      <c r="BQ51" s="69">
        <f t="shared" ref="BQ51:BZ51" si="51">BQ20</f>
        <v>51.125</v>
      </c>
      <c r="BR51" s="69">
        <f t="shared" si="51"/>
        <v>50.424999999999997</v>
      </c>
      <c r="BS51" s="69">
        <f t="shared" si="51"/>
        <v>52.475000000000001</v>
      </c>
      <c r="BT51" s="69">
        <f t="shared" si="51"/>
        <v>53.024999999999999</v>
      </c>
      <c r="BU51" s="69">
        <f t="shared" si="51"/>
        <v>54.575000000000003</v>
      </c>
      <c r="BV51" s="69">
        <f t="shared" si="51"/>
        <v>55.775000000000006</v>
      </c>
      <c r="BW51" s="69">
        <f t="shared" si="51"/>
        <v>56.05</v>
      </c>
      <c r="BX51" s="69">
        <f t="shared" si="51"/>
        <v>56.174999999999997</v>
      </c>
      <c r="BY51" s="69">
        <f t="shared" si="51"/>
        <v>56.925000000000004</v>
      </c>
      <c r="BZ51" s="69">
        <f t="shared" si="51"/>
        <v>57.9</v>
      </c>
      <c r="CA51" s="69">
        <f t="shared" ref="CA51:CD51" si="52">CA20</f>
        <v>59.4</v>
      </c>
      <c r="CB51" s="69">
        <f t="shared" si="52"/>
        <v>61.8</v>
      </c>
      <c r="CC51" s="69">
        <f t="shared" ref="CC51:CE51" si="53">CC20</f>
        <v>63.7</v>
      </c>
      <c r="CD51" s="69">
        <f t="shared" si="52"/>
        <v>65.574999999999989</v>
      </c>
      <c r="CE51" s="165">
        <f t="shared" si="53"/>
        <v>67.45</v>
      </c>
    </row>
    <row r="52" spans="2:83" x14ac:dyDescent="0.2">
      <c r="B52" s="173" t="s">
        <v>126</v>
      </c>
      <c r="C52" s="169" t="s">
        <v>24</v>
      </c>
      <c r="D52" s="69">
        <v>1950.6130154655609</v>
      </c>
      <c r="E52" s="69">
        <v>1919.1955973163308</v>
      </c>
      <c r="F52" s="69">
        <v>2018.1372293610339</v>
      </c>
      <c r="G52" s="69">
        <v>2041.9581427671878</v>
      </c>
      <c r="H52" s="69">
        <v>1989.0280428644371</v>
      </c>
      <c r="I52" s="69">
        <v>1968.513458112835</v>
      </c>
      <c r="J52" s="69">
        <v>1907.1280948612771</v>
      </c>
      <c r="K52" s="69">
        <v>1966.8063472775129</v>
      </c>
      <c r="L52" s="69">
        <v>1979.5493799716669</v>
      </c>
      <c r="M52" s="69">
        <v>1893.424444292923</v>
      </c>
      <c r="N52" s="69">
        <v>1867.395407178474</v>
      </c>
      <c r="O52" s="69">
        <v>1941.589696997383</v>
      </c>
      <c r="P52" s="69">
        <v>1930.0939391280499</v>
      </c>
      <c r="Q52" s="69">
        <v>2007.27050738763</v>
      </c>
      <c r="R52" s="69">
        <v>1809.1982963093039</v>
      </c>
      <c r="S52" s="69">
        <v>1761.9882222582219</v>
      </c>
      <c r="T52" s="164">
        <f t="shared" si="41"/>
        <v>6.859442580700339</v>
      </c>
      <c r="U52" s="69">
        <f t="shared" si="41"/>
        <v>6.6498963148994124</v>
      </c>
      <c r="V52" s="69">
        <f t="shared" si="41"/>
        <v>7.0711040055179062</v>
      </c>
      <c r="W52" s="69">
        <f t="shared" si="41"/>
        <v>6.9351612933361508</v>
      </c>
      <c r="X52" s="69">
        <f t="shared" si="41"/>
        <v>6.7881146779447734</v>
      </c>
      <c r="Y52" s="69">
        <f t="shared" si="41"/>
        <v>6.9577077328615795</v>
      </c>
      <c r="Z52" s="69">
        <f t="shared" si="41"/>
        <v>6.5199386464643458</v>
      </c>
      <c r="AA52" s="69">
        <f t="shared" si="41"/>
        <v>6.2986999177693601</v>
      </c>
      <c r="AB52" s="69">
        <f t="shared" si="41"/>
        <v>6.4111780904858815</v>
      </c>
      <c r="AC52" s="69">
        <f t="shared" si="41"/>
        <v>5.5974900252713766</v>
      </c>
      <c r="AD52" s="69">
        <f t="shared" si="41"/>
        <v>5.3939876217048379</v>
      </c>
      <c r="AE52" s="69">
        <f t="shared" si="41"/>
        <v>5.660866467493479</v>
      </c>
      <c r="AF52" s="69">
        <f t="shared" si="41"/>
        <v>5.4840542438518733</v>
      </c>
      <c r="AG52" s="69">
        <f t="shared" si="41"/>
        <v>5.8746031353908243</v>
      </c>
      <c r="AH52" s="69">
        <f t="shared" si="42"/>
        <v>5.1663776676727116</v>
      </c>
      <c r="AI52" s="165">
        <f t="shared" si="41"/>
        <v>4.8074371775577447</v>
      </c>
      <c r="AJ52" s="69">
        <f t="shared" si="43"/>
        <v>6.7169869678566148</v>
      </c>
      <c r="AK52" s="69">
        <f t="shared" si="43"/>
        <v>6.6070938886869133</v>
      </c>
      <c r="AL52" s="69">
        <f t="shared" si="43"/>
        <v>6.8417229574066747</v>
      </c>
      <c r="AM52" s="69">
        <f t="shared" si="43"/>
        <v>6.5790032791532438</v>
      </c>
      <c r="AN52" s="69">
        <f t="shared" si="43"/>
        <v>6.294890554203457</v>
      </c>
      <c r="AO52" s="69">
        <f t="shared" si="43"/>
        <v>6.168471470780525</v>
      </c>
      <c r="AP52" s="69">
        <f t="shared" si="43"/>
        <v>5.8366582857269389</v>
      </c>
      <c r="AQ52" s="69">
        <f t="shared" si="43"/>
        <v>5.8570766744416707</v>
      </c>
      <c r="AR52" s="69">
        <f t="shared" si="43"/>
        <v>5.7919665861214735</v>
      </c>
      <c r="AS52" s="69">
        <f t="shared" si="43"/>
        <v>5.1546299443079633</v>
      </c>
      <c r="AT52" s="69">
        <f t="shared" si="43"/>
        <v>4.9116133802695261</v>
      </c>
      <c r="AU52" s="69">
        <f t="shared" si="43"/>
        <v>5.1040738617176213</v>
      </c>
      <c r="AV52" s="69">
        <f t="shared" si="43"/>
        <v>5.1196125706314319</v>
      </c>
      <c r="AW52" s="69">
        <f t="shared" si="43"/>
        <v>5.1921120211785565</v>
      </c>
      <c r="AX52" s="69">
        <f t="shared" si="44"/>
        <v>4.6664903180534019</v>
      </c>
      <c r="AY52" s="165">
        <f t="shared" si="43"/>
        <v>4.5318627115695005</v>
      </c>
      <c r="AZ52" s="69">
        <f>'6 FV'!D52+'6 FV'!E52+'6 FV'!F52+'6 FV'!G52</f>
        <v>284369.02744164469</v>
      </c>
      <c r="BA52" s="69">
        <f>'6 FV'!H52+'6 FV'!I52+'6 FV'!J52+'6 FV'!K52</f>
        <v>288605.3415624362</v>
      </c>
      <c r="BB52" s="69">
        <f>'6 FV'!L52+'6 FV'!M52+'6 FV'!N52+'6 FV'!O52</f>
        <v>285406.24318157235</v>
      </c>
      <c r="BC52" s="69">
        <f>'6 FV'!P52+'6 FV'!Q52+'6 FV'!R52+'6 FV'!S52</f>
        <v>294435.56629739271</v>
      </c>
      <c r="BD52" s="69">
        <f>'6 FV'!T52+'6 FV'!U52+'6 FV'!V52+'6 FV'!W52</f>
        <v>293016.26994119259</v>
      </c>
      <c r="BE52" s="69">
        <f>'6 FV'!X52+'6 FV'!Y52+'6 FV'!Z52+'6 FV'!AA52</f>
        <v>282925.57458478078</v>
      </c>
      <c r="BF52" s="69">
        <f>'6 FV'!AB52+'6 FV'!AC52+'6 FV'!AD52+'6 FV'!AE52</f>
        <v>292507.06153431075</v>
      </c>
      <c r="BG52" s="69">
        <f>'6 FV'!AF52+'6 FV'!AG52+'6 FV'!AH52+'6 FV'!AI52</f>
        <v>312255.9215321443</v>
      </c>
      <c r="BH52" s="69">
        <f>'6 FV'!AJ52+'6 FV'!AK52+'6 FV'!AL52+'6 FV'!AM52</f>
        <v>308765.30834626115</v>
      </c>
      <c r="BI52" s="69">
        <f>'6 FV'!AN52+'6 FV'!AO52+'6 FV'!AP52+'6 FV'!AQ52</f>
        <v>338263.1207460037</v>
      </c>
      <c r="BJ52" s="69">
        <f>'6 FV'!AR52+'6 FV'!AS52+'6 FV'!AT52+'6 FV'!AU52</f>
        <v>346199.42390380567</v>
      </c>
      <c r="BK52" s="69">
        <f>'6 FV'!AV52+'6 FV'!AW52+'6 FV'!AX52+'6 FV'!AY52</f>
        <v>342984.54276330618</v>
      </c>
      <c r="BL52" s="69">
        <f>'6 FV'!AZ52+'6 FV'!BA52+'6 FV'!BB52+'6 FV'!BC52</f>
        <v>351946.54416335537</v>
      </c>
      <c r="BM52" s="69">
        <f>'6 FV'!BD52+'6 FV'!BE52+'6 FV'!BF52+'6 FV'!BG52</f>
        <v>341686.14647261455</v>
      </c>
      <c r="BN52" s="69">
        <f>'6 FV'!BH52+'6 FV'!BI52+'6 FV'!BJ52+'6 FV'!BK52</f>
        <v>350187</v>
      </c>
      <c r="BO52" s="165">
        <f>'6 FV'!BL52+'6 FV'!BM52+'6 FV'!BN52+'6 FV'!BO52</f>
        <v>366513</v>
      </c>
      <c r="BP52" s="69">
        <f>BP21</f>
        <v>290.39999999999998</v>
      </c>
      <c r="BQ52" s="69">
        <f t="shared" ref="BQ52:BZ52" si="54">BQ21</f>
        <v>290.47499999999997</v>
      </c>
      <c r="BR52" s="69">
        <f t="shared" si="54"/>
        <v>294.97500000000002</v>
      </c>
      <c r="BS52" s="69">
        <f t="shared" si="54"/>
        <v>310.375</v>
      </c>
      <c r="BT52" s="69">
        <f t="shared" si="54"/>
        <v>315.97500000000002</v>
      </c>
      <c r="BU52" s="69">
        <f t="shared" si="54"/>
        <v>319.125</v>
      </c>
      <c r="BV52" s="69">
        <f t="shared" si="54"/>
        <v>326.75</v>
      </c>
      <c r="BW52" s="69">
        <f t="shared" si="54"/>
        <v>335.8</v>
      </c>
      <c r="BX52" s="69">
        <f t="shared" si="54"/>
        <v>341.77500000000003</v>
      </c>
      <c r="BY52" s="69">
        <f t="shared" si="54"/>
        <v>367.32500000000005</v>
      </c>
      <c r="BZ52" s="69">
        <f t="shared" si="54"/>
        <v>380.2</v>
      </c>
      <c r="CA52" s="69">
        <f t="shared" ref="CA52:CD52" si="55">CA21</f>
        <v>380.4</v>
      </c>
      <c r="CB52" s="69">
        <f t="shared" si="55"/>
        <v>377</v>
      </c>
      <c r="CC52" s="69">
        <f t="shared" ref="CC52:CE52" si="56">CC21</f>
        <v>386.6</v>
      </c>
      <c r="CD52" s="69">
        <f t="shared" si="55"/>
        <v>387.7</v>
      </c>
      <c r="CE52" s="165">
        <f t="shared" si="56"/>
        <v>388.8</v>
      </c>
    </row>
    <row r="53" spans="2:83" x14ac:dyDescent="0.2">
      <c r="B53" s="173" t="s">
        <v>127</v>
      </c>
      <c r="C53" s="169" t="s">
        <v>199</v>
      </c>
      <c r="D53" s="69">
        <v>10933.89628160127</v>
      </c>
      <c r="E53" s="69">
        <v>9743.9927334724707</v>
      </c>
      <c r="F53" s="69">
        <v>9836.5463200581489</v>
      </c>
      <c r="G53" s="69">
        <v>8583.7590815358108</v>
      </c>
      <c r="H53" s="69">
        <v>7459.7844987825993</v>
      </c>
      <c r="I53" s="69">
        <v>7655.7666468470998</v>
      </c>
      <c r="J53" s="69">
        <v>7705.0263013982403</v>
      </c>
      <c r="K53" s="69">
        <v>8220.365059142121</v>
      </c>
      <c r="L53" s="69">
        <v>8960.6366413239793</v>
      </c>
      <c r="M53" s="69">
        <v>8369.7963309448314</v>
      </c>
      <c r="N53" s="69">
        <v>8261.4457893883991</v>
      </c>
      <c r="O53" s="69">
        <v>8127.5010064313501</v>
      </c>
      <c r="P53" s="69">
        <v>5959.9872869116798</v>
      </c>
      <c r="Q53" s="69">
        <v>6264.6126919920189</v>
      </c>
      <c r="R53" s="69">
        <v>6999.4901032056396</v>
      </c>
      <c r="S53" s="69">
        <v>6781.0223723448798</v>
      </c>
      <c r="T53" s="164">
        <f t="shared" si="41"/>
        <v>58.715990975833947</v>
      </c>
      <c r="U53" s="69">
        <f t="shared" si="41"/>
        <v>58.388024780468648</v>
      </c>
      <c r="V53" s="69">
        <f t="shared" si="41"/>
        <v>55.400523757274769</v>
      </c>
      <c r="W53" s="69">
        <f t="shared" si="41"/>
        <v>44.078951515710152</v>
      </c>
      <c r="X53" s="69">
        <f t="shared" si="41"/>
        <v>39.145229296406512</v>
      </c>
      <c r="Y53" s="69">
        <f t="shared" si="41"/>
        <v>39.081854625637</v>
      </c>
      <c r="Z53" s="69">
        <f t="shared" si="41"/>
        <v>38.692065454943908</v>
      </c>
      <c r="AA53" s="69">
        <f t="shared" si="41"/>
        <v>42.179617089913378</v>
      </c>
      <c r="AB53" s="69">
        <f t="shared" si="41"/>
        <v>45.522559646380195</v>
      </c>
      <c r="AC53" s="69">
        <f t="shared" si="41"/>
        <v>42.216291596267013</v>
      </c>
      <c r="AD53" s="69">
        <f t="shared" si="41"/>
        <v>39.315795305953209</v>
      </c>
      <c r="AE53" s="69">
        <f t="shared" si="41"/>
        <v>38.163147437279129</v>
      </c>
      <c r="AF53" s="69">
        <f t="shared" si="41"/>
        <v>36.776850021545805</v>
      </c>
      <c r="AG53" s="69">
        <f t="shared" si="41"/>
        <v>36.798400794196539</v>
      </c>
      <c r="AH53" s="69">
        <f t="shared" si="42"/>
        <v>38.583816235078771</v>
      </c>
      <c r="AI53" s="165">
        <f t="shared" si="41"/>
        <v>37.734608617245563</v>
      </c>
      <c r="AJ53" s="69">
        <f t="shared" si="43"/>
        <v>46.418578992151438</v>
      </c>
      <c r="AK53" s="69">
        <f t="shared" si="43"/>
        <v>42.619979151328465</v>
      </c>
      <c r="AL53" s="69">
        <f t="shared" si="43"/>
        <v>42.513436283341541</v>
      </c>
      <c r="AM53" s="69">
        <f t="shared" si="43"/>
        <v>36.534407667741263</v>
      </c>
      <c r="AN53" s="69">
        <f t="shared" si="43"/>
        <v>32.251554253275401</v>
      </c>
      <c r="AO53" s="69">
        <f t="shared" si="43"/>
        <v>33.2425820531789</v>
      </c>
      <c r="AP53" s="69">
        <f t="shared" si="43"/>
        <v>33.946585753489323</v>
      </c>
      <c r="AQ53" s="69">
        <f t="shared" si="43"/>
        <v>36.685775116108985</v>
      </c>
      <c r="AR53" s="69">
        <f t="shared" si="43"/>
        <v>39.296729048674401</v>
      </c>
      <c r="AS53" s="69">
        <f t="shared" si="43"/>
        <v>35.948872891419867</v>
      </c>
      <c r="AT53" s="69">
        <f t="shared" si="43"/>
        <v>34.394029098203163</v>
      </c>
      <c r="AU53" s="69">
        <f t="shared" si="43"/>
        <v>33.282149903486285</v>
      </c>
      <c r="AV53" s="69">
        <f t="shared" si="43"/>
        <v>25.383250796046333</v>
      </c>
      <c r="AW53" s="69">
        <f t="shared" si="43"/>
        <v>27.049277599274696</v>
      </c>
      <c r="AX53" s="69">
        <f t="shared" si="44"/>
        <v>29.3756797952183</v>
      </c>
      <c r="AY53" s="165">
        <f t="shared" si="43"/>
        <v>27.683291987527575</v>
      </c>
      <c r="AZ53" s="69">
        <f>'6 FV'!D53+'6 FV'!E53+'6 FV'!F53+'6 FV'!G53</f>
        <v>186216.6694265859</v>
      </c>
      <c r="BA53" s="69">
        <f>'6 FV'!H53+'6 FV'!I53+'6 FV'!J53+'6 FV'!K53</f>
        <v>166883.41094100394</v>
      </c>
      <c r="BB53" s="69">
        <f>'6 FV'!L53+'6 FV'!M53+'6 FV'!N53+'6 FV'!O53</f>
        <v>177553.30911950971</v>
      </c>
      <c r="BC53" s="69">
        <f>'6 FV'!P53+'6 FV'!Q53+'6 FV'!R53+'6 FV'!S53</f>
        <v>194736.00860212109</v>
      </c>
      <c r="BD53" s="69">
        <f>'6 FV'!T53+'6 FV'!U53+'6 FV'!V53+'6 FV'!W53</f>
        <v>190566.88727756153</v>
      </c>
      <c r="BE53" s="69">
        <f>'6 FV'!X53+'6 FV'!Y53+'6 FV'!Z53+'6 FV'!AA53</f>
        <v>195890.56661157153</v>
      </c>
      <c r="BF53" s="69">
        <f>'6 FV'!AB53+'6 FV'!AC53+'6 FV'!AD53+'6 FV'!AE53</f>
        <v>199137.11534398649</v>
      </c>
      <c r="BG53" s="69">
        <f>'6 FV'!AF53+'6 FV'!AG53+'6 FV'!AH53+'6 FV'!AI53</f>
        <v>194889.51361552064</v>
      </c>
      <c r="BH53" s="69">
        <f>'6 FV'!AJ53+'6 FV'!AK53+'6 FV'!AL53+'6 FV'!AM53</f>
        <v>196839.47280052607</v>
      </c>
      <c r="BI53" s="69">
        <f>'6 FV'!AN53+'6 FV'!AO53+'6 FV'!AP53+'6 FV'!AQ53</f>
        <v>198259.86638023253</v>
      </c>
      <c r="BJ53" s="69">
        <f>'6 FV'!AR53+'6 FV'!AS53+'6 FV'!AT53+'6 FV'!AU53</f>
        <v>210130.45075390983</v>
      </c>
      <c r="BK53" s="69">
        <f>'6 FV'!AV53+'6 FV'!AW53+'6 FV'!AX53+'6 FV'!AY53</f>
        <v>212967.26167014509</v>
      </c>
      <c r="BL53" s="69">
        <f>'6 FV'!AZ53+'6 FV'!BA53+'6 FV'!BB53+'6 FV'!BC53</f>
        <v>162058.12306981176</v>
      </c>
      <c r="BM53" s="69">
        <f>'6 FV'!BD53+'6 FV'!BE53+'6 FV'!BF53+'6 FV'!BG53</f>
        <v>170241.43867088945</v>
      </c>
      <c r="BN53" s="69">
        <f>'6 FV'!BH53+'6 FV'!BI53+'6 FV'!BJ53+'6 FV'!BK53</f>
        <v>181410</v>
      </c>
      <c r="BO53" s="165">
        <f>'6 FV'!BL53+'6 FV'!BM53+'6 FV'!BN53+'6 FV'!BO53</f>
        <v>179703</v>
      </c>
      <c r="BP53" s="69">
        <f>BP23</f>
        <v>235.55</v>
      </c>
      <c r="BQ53" s="69">
        <f t="shared" ref="BQ53:BZ53" si="57">BQ23</f>
        <v>228.625</v>
      </c>
      <c r="BR53" s="69">
        <f t="shared" si="57"/>
        <v>231.375</v>
      </c>
      <c r="BS53" s="69">
        <f t="shared" si="57"/>
        <v>234.95000000000002</v>
      </c>
      <c r="BT53" s="69">
        <f t="shared" si="57"/>
        <v>231.29999999999998</v>
      </c>
      <c r="BU53" s="69">
        <f t="shared" si="57"/>
        <v>230.29999999999998</v>
      </c>
      <c r="BV53" s="69">
        <f t="shared" si="57"/>
        <v>226.97500000000002</v>
      </c>
      <c r="BW53" s="69">
        <f t="shared" si="57"/>
        <v>224.07500000000002</v>
      </c>
      <c r="BX53" s="69">
        <f t="shared" si="57"/>
        <v>228.02500000000001</v>
      </c>
      <c r="BY53" s="69">
        <f t="shared" si="57"/>
        <v>232.82500000000002</v>
      </c>
      <c r="BZ53" s="69">
        <f t="shared" si="57"/>
        <v>240.2</v>
      </c>
      <c r="CA53" s="69">
        <f t="shared" ref="CA53:CD53" si="58">CA23</f>
        <v>244.2</v>
      </c>
      <c r="CB53" s="69">
        <f t="shared" si="58"/>
        <v>234.8</v>
      </c>
      <c r="CC53" s="69">
        <f t="shared" ref="CC53:CE53" si="59">CC23</f>
        <v>231.6</v>
      </c>
      <c r="CD53" s="69">
        <f t="shared" si="58"/>
        <v>238.27499999999998</v>
      </c>
      <c r="CE53" s="165">
        <f t="shared" si="59"/>
        <v>244.95</v>
      </c>
    </row>
    <row r="54" spans="2:83" x14ac:dyDescent="0.2">
      <c r="B54" s="173" t="s">
        <v>128</v>
      </c>
      <c r="C54" s="169" t="s">
        <v>29</v>
      </c>
      <c r="D54" s="69">
        <v>4270.2210137102929</v>
      </c>
      <c r="E54" s="69">
        <v>4059.1302714122235</v>
      </c>
      <c r="F54" s="69">
        <v>4252.0084722715856</v>
      </c>
      <c r="G54" s="69">
        <v>4264.3714500174619</v>
      </c>
      <c r="H54" s="69">
        <v>3917.633053892117</v>
      </c>
      <c r="I54" s="69">
        <v>3862.9342137045019</v>
      </c>
      <c r="J54" s="69">
        <v>3648.8261919800448</v>
      </c>
      <c r="K54" s="69">
        <v>3647.3390924678902</v>
      </c>
      <c r="L54" s="69">
        <v>3539.1683595015938</v>
      </c>
      <c r="M54" s="69">
        <v>3472.1021086478636</v>
      </c>
      <c r="N54" s="69">
        <v>3418.7601247091638</v>
      </c>
      <c r="O54" s="69">
        <v>3430.1809627139614</v>
      </c>
      <c r="P54" s="69">
        <v>3166.001205111691</v>
      </c>
      <c r="Q54" s="69">
        <v>3098.1637335236542</v>
      </c>
      <c r="R54" s="69">
        <v>2912.9903697336404</v>
      </c>
      <c r="S54" s="69">
        <v>2857.3155717653358</v>
      </c>
      <c r="T54" s="164">
        <f t="shared" si="41"/>
        <v>2.6775214118095807</v>
      </c>
      <c r="U54" s="69">
        <f t="shared" si="41"/>
        <v>2.5520266960101154</v>
      </c>
      <c r="V54" s="69">
        <f t="shared" si="41"/>
        <v>2.5462560084738262</v>
      </c>
      <c r="W54" s="69">
        <f t="shared" si="41"/>
        <v>2.4438203038588111</v>
      </c>
      <c r="X54" s="69">
        <f t="shared" si="41"/>
        <v>2.233634615694144</v>
      </c>
      <c r="Y54" s="69">
        <f t="shared" si="41"/>
        <v>2.1137332846328203</v>
      </c>
      <c r="Z54" s="69">
        <f t="shared" si="41"/>
        <v>1.9038291106369569</v>
      </c>
      <c r="AA54" s="69">
        <f t="shared" si="41"/>
        <v>1.7953962849865883</v>
      </c>
      <c r="AB54" s="69">
        <f t="shared" si="41"/>
        <v>1.6932615745708837</v>
      </c>
      <c r="AC54" s="69">
        <f t="shared" si="41"/>
        <v>1.617480886634477</v>
      </c>
      <c r="AD54" s="69">
        <f t="shared" si="41"/>
        <v>1.5438754400108641</v>
      </c>
      <c r="AE54" s="69">
        <f t="shared" si="41"/>
        <v>1.4915452078360103</v>
      </c>
      <c r="AF54" s="69">
        <f t="shared" si="41"/>
        <v>1.3931500477205441</v>
      </c>
      <c r="AG54" s="69">
        <f t="shared" si="41"/>
        <v>1.2653600999022778</v>
      </c>
      <c r="AH54" s="69">
        <f t="shared" si="42"/>
        <v>1.149243272183621</v>
      </c>
      <c r="AI54" s="165">
        <f t="shared" si="41"/>
        <v>1.1134887051113642</v>
      </c>
      <c r="AJ54" s="69">
        <f t="shared" si="43"/>
        <v>2.4664111899444325</v>
      </c>
      <c r="AK54" s="69">
        <f t="shared" si="43"/>
        <v>2.3452674503688948</v>
      </c>
      <c r="AL54" s="69">
        <f t="shared" si="43"/>
        <v>2.4087287762478891</v>
      </c>
      <c r="AM54" s="69">
        <f t="shared" si="43"/>
        <v>2.3372502158191648</v>
      </c>
      <c r="AN54" s="69">
        <f t="shared" si="43"/>
        <v>2.1162667750065456</v>
      </c>
      <c r="AO54" s="69">
        <f t="shared" si="43"/>
        <v>2.048894365155209</v>
      </c>
      <c r="AP54" s="69">
        <f t="shared" si="43"/>
        <v>1.8889441505325921</v>
      </c>
      <c r="AQ54" s="69">
        <f t="shared" si="43"/>
        <v>1.8463099216481555</v>
      </c>
      <c r="AR54" s="69">
        <f t="shared" si="43"/>
        <v>1.7448079074647969</v>
      </c>
      <c r="AS54" s="69">
        <f t="shared" si="43"/>
        <v>1.6736248475117432</v>
      </c>
      <c r="AT54" s="69">
        <f t="shared" si="43"/>
        <v>1.6217257837432584</v>
      </c>
      <c r="AU54" s="69">
        <f t="shared" si="43"/>
        <v>1.6159518362057574</v>
      </c>
      <c r="AV54" s="69">
        <f t="shared" si="43"/>
        <v>1.5233610186747295</v>
      </c>
      <c r="AW54" s="69">
        <f t="shared" si="43"/>
        <v>1.4678370841539083</v>
      </c>
      <c r="AX54" s="69">
        <f t="shared" si="44"/>
        <v>1.3158029540093685</v>
      </c>
      <c r="AY54" s="165">
        <f t="shared" si="43"/>
        <v>1.2331961897994543</v>
      </c>
      <c r="AZ54" s="69">
        <f>'6 FV'!D54+'6 FV'!E54+'6 FV'!F54+'6 FV'!G54</f>
        <v>1594841.0327834873</v>
      </c>
      <c r="BA54" s="69">
        <f>'6 FV'!H54+'6 FV'!I54+'6 FV'!J54+'6 FV'!K54</f>
        <v>1590551.6496979992</v>
      </c>
      <c r="BB54" s="69">
        <f>'6 FV'!L54+'6 FV'!M54+'6 FV'!N54+'6 FV'!O54</f>
        <v>1669906.1123944693</v>
      </c>
      <c r="BC54" s="69">
        <f>'6 FV'!P54+'6 FV'!Q54+'6 FV'!R54+'6 FV'!S54</f>
        <v>1744961.1345334949</v>
      </c>
      <c r="BD54" s="69">
        <f>'6 FV'!T54+'6 FV'!U54+'6 FV'!V54+'6 FV'!W54</f>
        <v>1753927.4446974127</v>
      </c>
      <c r="BE54" s="69">
        <f>'6 FV'!X54+'6 FV'!Y54+'6 FV'!Z54+'6 FV'!AA54</f>
        <v>1827540.9872137853</v>
      </c>
      <c r="BF54" s="69">
        <f>'6 FV'!AB54+'6 FV'!AC54+'6 FV'!AD54+'6 FV'!AE54</f>
        <v>1916572.3286788438</v>
      </c>
      <c r="BG54" s="69">
        <f>'6 FV'!AF54+'6 FV'!AG54+'6 FV'!AH54+'6 FV'!AI54</f>
        <v>2031495.2876796979</v>
      </c>
      <c r="BH54" s="69">
        <f>'6 FV'!AJ54+'6 FV'!AK54+'6 FV'!AL54+'6 FV'!AM54</f>
        <v>2090148.6295160926</v>
      </c>
      <c r="BI54" s="69">
        <f>'6 FV'!AN54+'6 FV'!AO54+'6 FV'!AP54+'6 FV'!AQ54</f>
        <v>2146610.9042390799</v>
      </c>
      <c r="BJ54" s="69">
        <f>'6 FV'!AR54+'6 FV'!AS54+'6 FV'!AT54+'6 FV'!AU54</f>
        <v>2214401.5223696455</v>
      </c>
      <c r="BK54" s="69">
        <f>'6 FV'!AV54+'6 FV'!AW54+'6 FV'!AX54+'6 FV'!AY54</f>
        <v>2299749.9135078825</v>
      </c>
      <c r="BL54" s="69">
        <f>'6 FV'!AZ54+'6 FV'!BA54+'6 FV'!BB54+'6 FV'!BC54</f>
        <v>2272548.6104614972</v>
      </c>
      <c r="BM54" s="69">
        <f>'6 FV'!BD54+'6 FV'!BE54+'6 FV'!BF54+'6 FV'!BG54</f>
        <v>2448444.3074844242</v>
      </c>
      <c r="BN54" s="69">
        <f>'6 FV'!BH54+'6 FV'!BI54+'6 FV'!BJ54+'6 FV'!BK54</f>
        <v>2534703</v>
      </c>
      <c r="BO54" s="165">
        <f>'6 FV'!BL54+'6 FV'!BM54+'6 FV'!BN54+'6 FV'!BO54</f>
        <v>2566093</v>
      </c>
      <c r="BP54" s="69">
        <f>SUM(BP24:BP37)+BP22</f>
        <v>1731.35</v>
      </c>
      <c r="BQ54" s="69">
        <f t="shared" ref="BQ54:BZ54" si="60">SUM(BQ24:BQ37)+BQ22</f>
        <v>1730.7750000000001</v>
      </c>
      <c r="BR54" s="69">
        <f t="shared" si="60"/>
        <v>1765.25</v>
      </c>
      <c r="BS54" s="69">
        <f t="shared" si="60"/>
        <v>1824.5250000000001</v>
      </c>
      <c r="BT54" s="69">
        <f t="shared" si="60"/>
        <v>1851.2</v>
      </c>
      <c r="BU54" s="69">
        <f t="shared" si="60"/>
        <v>1885.375</v>
      </c>
      <c r="BV54" s="69">
        <f t="shared" si="60"/>
        <v>1931.675</v>
      </c>
      <c r="BW54" s="69">
        <f t="shared" si="60"/>
        <v>1975.4749999999999</v>
      </c>
      <c r="BX54" s="69">
        <f t="shared" si="60"/>
        <v>2028.4</v>
      </c>
      <c r="BY54" s="69">
        <f t="shared" si="60"/>
        <v>2074.6000000000004</v>
      </c>
      <c r="BZ54" s="69">
        <f t="shared" si="60"/>
        <v>2108.1000000000004</v>
      </c>
      <c r="CA54" s="69">
        <f t="shared" ref="CA54:CD54" si="61">SUM(CA24:CA37)+CA22</f>
        <v>2122.6999999999998</v>
      </c>
      <c r="CB54" s="69">
        <f t="shared" si="61"/>
        <v>2078.3000000000002</v>
      </c>
      <c r="CC54" s="69">
        <f t="shared" ref="CC54:CE54" si="62">SUM(CC24:CC37)+CC22</f>
        <v>2110.6999999999998</v>
      </c>
      <c r="CD54" s="69">
        <f t="shared" si="61"/>
        <v>2213.85</v>
      </c>
      <c r="CE54" s="165">
        <f t="shared" si="62"/>
        <v>2317</v>
      </c>
    </row>
    <row r="55" spans="2:83" x14ac:dyDescent="0.2">
      <c r="B55" s="173" t="s">
        <v>129</v>
      </c>
      <c r="C55" s="169" t="s">
        <v>26</v>
      </c>
      <c r="D55" s="69">
        <v>587.25267824906086</v>
      </c>
      <c r="E55" s="69">
        <v>556.23445933252503</v>
      </c>
      <c r="F55" s="69">
        <v>574.24977315370472</v>
      </c>
      <c r="G55" s="69">
        <v>512.19894046445484</v>
      </c>
      <c r="H55" s="69">
        <v>521.777469926751</v>
      </c>
      <c r="I55" s="69">
        <v>455.969982238537</v>
      </c>
      <c r="J55" s="69">
        <v>427.1118052594191</v>
      </c>
      <c r="K55" s="69">
        <v>421.37109930675769</v>
      </c>
      <c r="L55" s="69">
        <v>412.32623291052153</v>
      </c>
      <c r="M55" s="69">
        <v>394.99525101513814</v>
      </c>
      <c r="N55" s="69">
        <v>385.08320071104458</v>
      </c>
      <c r="O55" s="69">
        <v>412.5372363318462</v>
      </c>
      <c r="P55" s="69">
        <v>398.14218341591959</v>
      </c>
      <c r="Q55" s="69">
        <v>393.28614586254213</v>
      </c>
      <c r="R55" s="69">
        <v>366.72105779371861</v>
      </c>
      <c r="S55" s="69">
        <v>362.99747020105553</v>
      </c>
      <c r="T55" s="164">
        <f t="shared" si="41"/>
        <v>0.61719388852718138</v>
      </c>
      <c r="U55" s="69">
        <f t="shared" si="41"/>
        <v>0.58043714981325367</v>
      </c>
      <c r="V55" s="69">
        <f t="shared" si="41"/>
        <v>0.59698363391941567</v>
      </c>
      <c r="W55" s="69">
        <f t="shared" si="41"/>
        <v>0.5349973904050217</v>
      </c>
      <c r="X55" s="69">
        <f t="shared" si="41"/>
        <v>0.54091062659830913</v>
      </c>
      <c r="Y55" s="69">
        <f t="shared" si="41"/>
        <v>0.47194822389705637</v>
      </c>
      <c r="Z55" s="69">
        <f t="shared" si="41"/>
        <v>0.43962449115097546</v>
      </c>
      <c r="AA55" s="69">
        <f t="shared" si="41"/>
        <v>0.4287661310669913</v>
      </c>
      <c r="AB55" s="69">
        <f t="shared" si="41"/>
        <v>0.41191057524257951</v>
      </c>
      <c r="AC55" s="69">
        <f t="shared" si="41"/>
        <v>0.39012259125070742</v>
      </c>
      <c r="AD55" s="69">
        <f t="shared" si="41"/>
        <v>0.37755493730024609</v>
      </c>
      <c r="AE55" s="69">
        <f t="shared" si="41"/>
        <v>0.40361822607516851</v>
      </c>
      <c r="AF55" s="69">
        <f t="shared" si="41"/>
        <v>0.40531611340198992</v>
      </c>
      <c r="AG55" s="69">
        <f t="shared" si="41"/>
        <v>0.38906625515291277</v>
      </c>
      <c r="AH55" s="69">
        <f t="shared" si="42"/>
        <v>0.36009353625887403</v>
      </c>
      <c r="AI55" s="165">
        <f t="shared" si="41"/>
        <v>0.35393220464352104</v>
      </c>
      <c r="AJ55" s="69">
        <f t="shared" si="43"/>
        <v>0.43962620021639531</v>
      </c>
      <c r="AK55" s="69">
        <f t="shared" si="43"/>
        <v>0.42489837241809258</v>
      </c>
      <c r="AL55" s="69">
        <f t="shared" si="43"/>
        <v>0.44078121979866802</v>
      </c>
      <c r="AM55" s="69">
        <f t="shared" si="43"/>
        <v>0.39149212960423047</v>
      </c>
      <c r="AN55" s="69">
        <f t="shared" si="43"/>
        <v>0.39595338348864645</v>
      </c>
      <c r="AO55" s="69">
        <f t="shared" si="43"/>
        <v>0.3424097790249217</v>
      </c>
      <c r="AP55" s="69">
        <f t="shared" si="43"/>
        <v>0.31684852022212096</v>
      </c>
      <c r="AQ55" s="69">
        <f t="shared" si="43"/>
        <v>0.30573462192802892</v>
      </c>
      <c r="AR55" s="69">
        <f t="shared" si="43"/>
        <v>0.29119084245093324</v>
      </c>
      <c r="AS55" s="69">
        <f t="shared" si="43"/>
        <v>0.27422608373725221</v>
      </c>
      <c r="AT55" s="69">
        <f t="shared" si="43"/>
        <v>0.26491689647154965</v>
      </c>
      <c r="AU55" s="69">
        <f t="shared" si="43"/>
        <v>0.28180697884544453</v>
      </c>
      <c r="AV55" s="69">
        <f t="shared" si="43"/>
        <v>0.272588103119211</v>
      </c>
      <c r="AW55" s="69">
        <f t="shared" si="43"/>
        <v>0.26656238705608115</v>
      </c>
      <c r="AX55" s="69">
        <f t="shared" si="44"/>
        <v>0.24607197060572944</v>
      </c>
      <c r="AY55" s="165">
        <f t="shared" si="43"/>
        <v>0.24116228421542357</v>
      </c>
      <c r="AZ55" s="69">
        <f>'6 FV'!D55+'6 FV'!E55+'6 FV'!F55+'6 FV'!G55</f>
        <v>951488.16144377319</v>
      </c>
      <c r="BA55" s="69">
        <f>'6 FV'!H55+'6 FV'!I55+'6 FV'!J55+'6 FV'!K55</f>
        <v>958302.65087526629</v>
      </c>
      <c r="BB55" s="69">
        <f>'6 FV'!L55+'6 FV'!M55+'6 FV'!N55+'6 FV'!O55</f>
        <v>961918.78725978662</v>
      </c>
      <c r="BC55" s="69">
        <f>'6 FV'!P55+'6 FV'!Q55+'6 FV'!R55+'6 FV'!S55</f>
        <v>957385.86701645923</v>
      </c>
      <c r="BD55" s="69">
        <f>'6 FV'!T55+'6 FV'!U55+'6 FV'!V55+'6 FV'!W55</f>
        <v>964627.87800660671</v>
      </c>
      <c r="BE55" s="69">
        <f>'6 FV'!X55+'6 FV'!Y55+'6 FV'!Z55+'6 FV'!AA55</f>
        <v>966144.07926661754</v>
      </c>
      <c r="BF55" s="69">
        <f>'6 FV'!AB55+'6 FV'!AC55+'6 FV'!AD55+'6 FV'!AE55</f>
        <v>971537.78703548328</v>
      </c>
      <c r="BG55" s="69">
        <f>'6 FV'!AF55+'6 FV'!AG55+'6 FV'!AH55+'6 FV'!AI55</f>
        <v>982752.76141370833</v>
      </c>
      <c r="BH55" s="69">
        <f>'6 FV'!AJ55+'6 FV'!AK55+'6 FV'!AL55+'6 FV'!AM55</f>
        <v>1001009.0968596697</v>
      </c>
      <c r="BI55" s="69">
        <f>'6 FV'!AN55+'6 FV'!AO55+'6 FV'!AP55+'6 FV'!AQ55</f>
        <v>1012490.0733095442</v>
      </c>
      <c r="BJ55" s="69">
        <f>'6 FV'!AR55+'6 FV'!AS55+'6 FV'!AT55+'6 FV'!AU55</f>
        <v>1019939.5178477344</v>
      </c>
      <c r="BK55" s="69">
        <f>'6 FV'!AV55+'6 FV'!AW55+'6 FV'!AX55+'6 FV'!AY55</f>
        <v>1022097.6399985878</v>
      </c>
      <c r="BL55" s="69">
        <f>'6 FV'!AZ55+'6 FV'!BA55+'6 FV'!BB55+'6 FV'!BC55</f>
        <v>982300.40763527388</v>
      </c>
      <c r="BM55" s="69">
        <f>'6 FV'!BD55+'6 FV'!BE55+'6 FV'!BF55+'6 FV'!BG55</f>
        <v>1010846.200753059</v>
      </c>
      <c r="BN55" s="69">
        <f>'6 FV'!BH55+'6 FV'!BI55+'6 FV'!BJ55+'6 FV'!BK55</f>
        <v>1018405</v>
      </c>
      <c r="BO55" s="165">
        <f>'6 FV'!BL55+'6 FV'!BM55+'6 FV'!BN55+'6 FV'!BO55</f>
        <v>1025613</v>
      </c>
      <c r="BP55" s="69">
        <f>SUM(BP39:BP41)</f>
        <v>1335.8</v>
      </c>
      <c r="BQ55" s="69">
        <f t="shared" ref="BQ55:BZ55" si="63">SUM(BQ39:BQ41)</f>
        <v>1309.0999999999999</v>
      </c>
      <c r="BR55" s="69">
        <f t="shared" si="63"/>
        <v>1302.8</v>
      </c>
      <c r="BS55" s="69">
        <f t="shared" si="63"/>
        <v>1308.325</v>
      </c>
      <c r="BT55" s="69">
        <f t="shared" si="63"/>
        <v>1317.7749999999999</v>
      </c>
      <c r="BU55" s="69">
        <f t="shared" si="63"/>
        <v>1331.65</v>
      </c>
      <c r="BV55" s="69">
        <f t="shared" si="63"/>
        <v>1348</v>
      </c>
      <c r="BW55" s="69">
        <f t="shared" si="63"/>
        <v>1378.2249999999999</v>
      </c>
      <c r="BX55" s="69">
        <f t="shared" si="63"/>
        <v>1416</v>
      </c>
      <c r="BY55" s="69">
        <f t="shared" si="63"/>
        <v>1440.4</v>
      </c>
      <c r="BZ55" s="69">
        <f t="shared" si="63"/>
        <v>1453.6</v>
      </c>
      <c r="CA55" s="69">
        <f t="shared" ref="CA55:CD55" si="64">SUM(CA39:CA41)</f>
        <v>1463.9</v>
      </c>
      <c r="CB55" s="69">
        <f t="shared" si="64"/>
        <v>1460.6</v>
      </c>
      <c r="CC55" s="69">
        <f t="shared" ref="CC55:CE55" si="65">SUM(CC39:CC41)</f>
        <v>1475.4</v>
      </c>
      <c r="CD55" s="69">
        <f t="shared" si="64"/>
        <v>1490.3</v>
      </c>
      <c r="CE55" s="165">
        <f t="shared" si="65"/>
        <v>1505.1999999999998</v>
      </c>
    </row>
    <row r="56" spans="2:83" x14ac:dyDescent="0.2">
      <c r="B56" s="173" t="s">
        <v>303</v>
      </c>
      <c r="C56" s="169" t="s">
        <v>302</v>
      </c>
      <c r="D56" s="69">
        <v>11446.823771318281</v>
      </c>
      <c r="E56" s="69">
        <v>11402.796313645775</v>
      </c>
      <c r="F56" s="69">
        <v>11195.753631492498</v>
      </c>
      <c r="G56" s="69">
        <v>10454.44326190731</v>
      </c>
      <c r="H56" s="69">
        <v>10062.4415307735</v>
      </c>
      <c r="I56" s="69">
        <v>9968.9754165335635</v>
      </c>
      <c r="J56" s="69">
        <v>9871.054553245589</v>
      </c>
      <c r="K56" s="69">
        <v>10019.190309898264</v>
      </c>
      <c r="L56" s="69">
        <v>9757.0084827383162</v>
      </c>
      <c r="M56" s="69">
        <v>9601.7868402844033</v>
      </c>
      <c r="N56" s="69">
        <v>9230.0143238408</v>
      </c>
      <c r="O56" s="69">
        <v>8939.9064471107649</v>
      </c>
      <c r="P56" s="69">
        <v>8344.9804332583644</v>
      </c>
      <c r="Q56" s="69">
        <v>8358.8281861477881</v>
      </c>
      <c r="R56" s="69">
        <v>7461.6048181323504</v>
      </c>
      <c r="S56" s="69">
        <v>7394.3455289366993</v>
      </c>
      <c r="T56" s="164" t="s">
        <v>244</v>
      </c>
      <c r="U56" s="69" t="s">
        <v>244</v>
      </c>
      <c r="V56" s="69" t="s">
        <v>244</v>
      </c>
      <c r="W56" s="69" t="s">
        <v>244</v>
      </c>
      <c r="X56" s="69" t="s">
        <v>244</v>
      </c>
      <c r="Y56" s="69" t="s">
        <v>244</v>
      </c>
      <c r="Z56" s="69" t="s">
        <v>244</v>
      </c>
      <c r="AA56" s="69" t="s">
        <v>244</v>
      </c>
      <c r="AB56" s="69" t="s">
        <v>244</v>
      </c>
      <c r="AC56" s="69" t="s">
        <v>244</v>
      </c>
      <c r="AD56" s="69" t="s">
        <v>244</v>
      </c>
      <c r="AE56" s="69" t="s">
        <v>244</v>
      </c>
      <c r="AF56" s="69" t="s">
        <v>244</v>
      </c>
      <c r="AG56" s="69" t="s">
        <v>244</v>
      </c>
      <c r="AH56" s="376" t="s">
        <v>244</v>
      </c>
      <c r="AI56" s="165" t="s">
        <v>244</v>
      </c>
      <c r="AJ56" s="69" t="s">
        <v>244</v>
      </c>
      <c r="AK56" s="69" t="s">
        <v>244</v>
      </c>
      <c r="AL56" s="69" t="s">
        <v>244</v>
      </c>
      <c r="AM56" s="69" t="s">
        <v>244</v>
      </c>
      <c r="AN56" s="69" t="s">
        <v>244</v>
      </c>
      <c r="AO56" s="69" t="s">
        <v>244</v>
      </c>
      <c r="AP56" s="69" t="s">
        <v>244</v>
      </c>
      <c r="AQ56" s="69" t="s">
        <v>244</v>
      </c>
      <c r="AR56" s="69" t="s">
        <v>244</v>
      </c>
      <c r="AS56" s="69" t="s">
        <v>244</v>
      </c>
      <c r="AT56" s="69" t="s">
        <v>244</v>
      </c>
      <c r="AU56" s="69" t="s">
        <v>244</v>
      </c>
      <c r="AV56" s="69" t="s">
        <v>244</v>
      </c>
      <c r="AW56" s="69" t="s">
        <v>244</v>
      </c>
      <c r="AX56" s="69" t="s">
        <v>244</v>
      </c>
      <c r="AY56" s="263" t="s">
        <v>244</v>
      </c>
      <c r="AZ56" s="69">
        <f>'6 FV'!D56+'6 FV'!E56+'6 FV'!F56+'6 FV'!G56</f>
        <v>58555.573585312661</v>
      </c>
      <c r="BA56" s="69">
        <f>'6 FV'!H56+'6 FV'!I56+'6 FV'!J56+'6 FV'!K56</f>
        <v>57364.49965652961</v>
      </c>
      <c r="BB56" s="69">
        <f>'6 FV'!L56+'6 FV'!M56+'6 FV'!N56+'6 FV'!O56</f>
        <v>57205.302499656063</v>
      </c>
      <c r="BC56" s="69">
        <f>'6 FV'!P56+'6 FV'!Q56+'6 FV'!R56+'6 FV'!S56</f>
        <v>57929.694481414583</v>
      </c>
      <c r="BD56" s="69">
        <f>'6 FV'!T56+'6 FV'!U56+'6 FV'!V56+'6 FV'!W56</f>
        <v>58432.18909205505</v>
      </c>
      <c r="BE56" s="69">
        <f>'6 FV'!X56+'6 FV'!Y56+'6 FV'!Z56+'6 FV'!AA56</f>
        <v>58368.750427097912</v>
      </c>
      <c r="BF56" s="69">
        <f>'6 FV'!AB56+'6 FV'!AC56+'6 FV'!AD56+'6 FV'!AE56</f>
        <v>59749.567904267278</v>
      </c>
      <c r="BG56" s="69">
        <f>'6 FV'!AF56+'6 FV'!AG56+'6 FV'!AH56+'6 FV'!AI56</f>
        <v>60210.497719992949</v>
      </c>
      <c r="BH56" s="69">
        <f>'6 FV'!AJ56+'6 FV'!AK56+'6 FV'!AL56+'6 FV'!AM56</f>
        <v>60415.262747440531</v>
      </c>
      <c r="BI56" s="69">
        <f>'6 FV'!AN56+'6 FV'!AO56+'6 FV'!AP56+'6 FV'!AQ56</f>
        <v>62066.801472078507</v>
      </c>
      <c r="BJ56" s="69">
        <f>'6 FV'!AR56+'6 FV'!AS56+'6 FV'!AT56+'6 FV'!AU56</f>
        <v>62090.93766760669</v>
      </c>
      <c r="BK56" s="69">
        <f>'6 FV'!AV56+'6 FV'!AW56+'6 FV'!AX56+'6 FV'!AY56</f>
        <v>62511.302887521008</v>
      </c>
      <c r="BL56" s="69">
        <f>'6 FV'!AZ56+'6 FV'!BA56+'6 FV'!BB56+'6 FV'!BC56</f>
        <v>59383.297378236537</v>
      </c>
      <c r="BM56" s="69">
        <f>'6 FV'!BD56+'6 FV'!BE56+'6 FV'!BF56+'6 FV'!BG56</f>
        <v>60914.623022508036</v>
      </c>
      <c r="BN56" s="69">
        <f>'6 FV'!BH56+'6 FV'!BI56+'6 FV'!BJ56+'6 FV'!BK56</f>
        <v>64008</v>
      </c>
      <c r="BO56" s="165">
        <f>'6 FV'!BL56+'6 FV'!BM56+'6 FV'!BN56+'6 FV'!BO56</f>
        <v>64860</v>
      </c>
      <c r="BP56" s="69">
        <f>BP38</f>
        <v>106.64999999999999</v>
      </c>
      <c r="BQ56" s="69">
        <f t="shared" ref="BQ56:CD56" si="66">BQ38</f>
        <v>107.65</v>
      </c>
      <c r="BR56" s="69">
        <f t="shared" si="66"/>
        <v>107.19999999999999</v>
      </c>
      <c r="BS56" s="69">
        <f t="shared" si="66"/>
        <v>105.92500000000001</v>
      </c>
      <c r="BT56" s="69">
        <f t="shared" si="66"/>
        <v>109.8</v>
      </c>
      <c r="BU56" s="69">
        <f t="shared" si="66"/>
        <v>114.35000000000001</v>
      </c>
      <c r="BV56" s="69">
        <f t="shared" si="66"/>
        <v>117.60000000000001</v>
      </c>
      <c r="BW56" s="69">
        <f t="shared" si="66"/>
        <v>120.32499999999999</v>
      </c>
      <c r="BX56" s="69">
        <f t="shared" si="66"/>
        <v>120.65</v>
      </c>
      <c r="BY56" s="69">
        <f t="shared" si="66"/>
        <v>124.92499999999998</v>
      </c>
      <c r="BZ56" s="69">
        <f t="shared" si="66"/>
        <v>125.8</v>
      </c>
      <c r="CA56" s="69">
        <f t="shared" si="66"/>
        <v>126.9</v>
      </c>
      <c r="CB56" s="69">
        <f t="shared" si="66"/>
        <v>124.6</v>
      </c>
      <c r="CC56" s="69">
        <f t="shared" ref="CC56:CE56" si="67">CC38</f>
        <v>129.6</v>
      </c>
      <c r="CD56" s="376">
        <f t="shared" si="66"/>
        <v>130.6</v>
      </c>
      <c r="CE56" s="165">
        <f t="shared" si="67"/>
        <v>131.6</v>
      </c>
    </row>
    <row r="57" spans="2:83" x14ac:dyDescent="0.2">
      <c r="B57" s="174" t="s">
        <v>130</v>
      </c>
      <c r="C57" s="228" t="s">
        <v>30</v>
      </c>
      <c r="D57" s="160">
        <f>D43</f>
        <v>67712.323340818664</v>
      </c>
      <c r="E57" s="160">
        <f t="shared" ref="E57:P57" si="68">E43</f>
        <v>62273.419313494844</v>
      </c>
      <c r="F57" s="160">
        <f t="shared" si="68"/>
        <v>68393.132368019345</v>
      </c>
      <c r="G57" s="160">
        <f t="shared" si="68"/>
        <v>63034.702023050479</v>
      </c>
      <c r="H57" s="160">
        <f t="shared" si="68"/>
        <v>59482.216201480463</v>
      </c>
      <c r="I57" s="160">
        <f t="shared" si="68"/>
        <v>58074.678786211945</v>
      </c>
      <c r="J57" s="160">
        <f t="shared" si="68"/>
        <v>56562.653725439406</v>
      </c>
      <c r="K57" s="160">
        <f t="shared" si="68"/>
        <v>57085.510492360794</v>
      </c>
      <c r="L57" s="160">
        <f t="shared" si="68"/>
        <v>58023.759805452297</v>
      </c>
      <c r="M57" s="160">
        <f t="shared" si="68"/>
        <v>56506.92811365988</v>
      </c>
      <c r="N57" s="160">
        <f t="shared" si="68"/>
        <v>55634.050013890905</v>
      </c>
      <c r="O57" s="160">
        <f t="shared" si="68"/>
        <v>54182.682699758334</v>
      </c>
      <c r="P57" s="160">
        <f t="shared" si="68"/>
        <v>48612.223406437188</v>
      </c>
      <c r="Q57" s="160">
        <f t="shared" ref="Q57:S57" si="69">Q43</f>
        <v>50777.462321238811</v>
      </c>
      <c r="R57" s="160">
        <f t="shared" si="69"/>
        <v>49089.143735672747</v>
      </c>
      <c r="S57" s="160">
        <f t="shared" si="69"/>
        <v>48297.970283059505</v>
      </c>
      <c r="T57" s="160">
        <f t="shared" ref="T57:AI57" si="70">(D57*1000)/AZ57</f>
        <v>14.850649469546392</v>
      </c>
      <c r="U57" s="160">
        <f t="shared" si="70"/>
        <v>14.277402777302136</v>
      </c>
      <c r="V57" s="160">
        <f t="shared" si="70"/>
        <v>14.799579158113536</v>
      </c>
      <c r="W57" s="160">
        <f t="shared" si="70"/>
        <v>13.217717932555555</v>
      </c>
      <c r="X57" s="160">
        <f t="shared" si="70"/>
        <v>12.546608492370744</v>
      </c>
      <c r="Y57" s="160">
        <f t="shared" si="70"/>
        <v>12.105925460900499</v>
      </c>
      <c r="Z57" s="160">
        <f t="shared" si="70"/>
        <v>11.485476756999427</v>
      </c>
      <c r="AA57" s="160">
        <f t="shared" si="70"/>
        <v>11.093623141295133</v>
      </c>
      <c r="AB57" s="160">
        <f t="shared" si="70"/>
        <v>11.047214510829223</v>
      </c>
      <c r="AC57" s="160">
        <f t="shared" si="70"/>
        <v>10.489070079495525</v>
      </c>
      <c r="AD57" s="160">
        <f t="shared" si="70"/>
        <v>10.129514709739595</v>
      </c>
      <c r="AE57" s="160">
        <f t="shared" si="70"/>
        <v>9.6731298648468123</v>
      </c>
      <c r="AF57" s="160">
        <f t="shared" si="70"/>
        <v>8.8711706903132548</v>
      </c>
      <c r="AG57" s="160">
        <f t="shared" si="70"/>
        <v>8.7296867026093068</v>
      </c>
      <c r="AH57" s="160">
        <f t="shared" ref="AH57" si="71">(R57*1000)/BN57</f>
        <v>8.2205014636352853</v>
      </c>
      <c r="AI57" s="161">
        <f t="shared" si="70"/>
        <v>8.1039092825808474</v>
      </c>
      <c r="AJ57" s="160">
        <f t="shared" ref="AJ57:AY57" si="72">(D57*1000)/(BP57*1000)</f>
        <v>15.033068583567353</v>
      </c>
      <c r="AK57" s="160">
        <f t="shared" si="72"/>
        <v>14.118955774633946</v>
      </c>
      <c r="AL57" s="160">
        <f t="shared" si="72"/>
        <v>15.409932376053476</v>
      </c>
      <c r="AM57" s="160">
        <f t="shared" si="72"/>
        <v>13.882843099686813</v>
      </c>
      <c r="AN57" s="160">
        <f t="shared" si="72"/>
        <v>13.004917372544959</v>
      </c>
      <c r="AO57" s="160">
        <f t="shared" si="72"/>
        <v>12.575040066304757</v>
      </c>
      <c r="AP57" s="160">
        <f t="shared" si="72"/>
        <v>12.079068427496829</v>
      </c>
      <c r="AQ57" s="160">
        <f t="shared" si="72"/>
        <v>12.013133728407073</v>
      </c>
      <c r="AR57" s="160">
        <f t="shared" si="72"/>
        <v>11.988008595901428</v>
      </c>
      <c r="AS57" s="160">
        <f t="shared" si="72"/>
        <v>11.396144564788189</v>
      </c>
      <c r="AT57" s="160">
        <f t="shared" si="72"/>
        <v>11.041404737136432</v>
      </c>
      <c r="AU57" s="160">
        <f t="shared" si="72"/>
        <v>10.691084337539444</v>
      </c>
      <c r="AV57" s="160">
        <f t="shared" si="72"/>
        <v>9.7227363633783384</v>
      </c>
      <c r="AW57" s="160">
        <f t="shared" si="72"/>
        <v>10.03784887542775</v>
      </c>
      <c r="AX57" s="160">
        <f t="shared" ref="AX57" si="73">(R57*1000)/(CD57*1000)</f>
        <v>9.4516710121248337</v>
      </c>
      <c r="AY57" s="160">
        <f t="shared" si="72"/>
        <v>9.0635734655193492</v>
      </c>
      <c r="AZ57" s="387">
        <f>'6 FV'!D57+'6 FV'!E57+'6 FV'!F57+'6 FV'!G57</f>
        <v>4559553</v>
      </c>
      <c r="BA57" s="388">
        <f>'6 FV'!H57+'6 FV'!I57+'6 FV'!J57+'6 FV'!K57</f>
        <v>4361677</v>
      </c>
      <c r="BB57" s="388">
        <f>'6 FV'!L57+'6 FV'!M57+'6 FV'!N57+'6 FV'!O57</f>
        <v>4621289</v>
      </c>
      <c r="BC57" s="388">
        <f>'6 FV'!P57+'6 FV'!Q57+'6 FV'!R57+'6 FV'!S57</f>
        <v>4768955</v>
      </c>
      <c r="BD57" s="388">
        <f>'6 FV'!T57+'6 FV'!U57+'6 FV'!V57+'6 FV'!W57</f>
        <v>4740900</v>
      </c>
      <c r="BE57" s="388">
        <f>'6 FV'!X57+'6 FV'!Y57+'6 FV'!Z57+'6 FV'!AA57</f>
        <v>4797211</v>
      </c>
      <c r="BF57" s="388">
        <f>'6 FV'!AB57+'6 FV'!AC57+'6 FV'!AD57+'6 FV'!AE57</f>
        <v>4924711</v>
      </c>
      <c r="BG57" s="388">
        <f>'6 FV'!AF57+'6 FV'!AG57+'6 FV'!AH57+'6 FV'!AI57</f>
        <v>5145795</v>
      </c>
      <c r="BH57" s="388">
        <f>'6 FV'!AJ57+'6 FV'!AK57+'6 FV'!AL57+'6 FV'!AM57</f>
        <v>5252343</v>
      </c>
      <c r="BI57" s="388">
        <f>'6 FV'!AN57+'6 FV'!AO57+'6 FV'!AP57+'6 FV'!AQ57</f>
        <v>5387220</v>
      </c>
      <c r="BJ57" s="388">
        <f>'6 FV'!AR57+'6 FV'!AS57+'6 FV'!AT57+'6 FV'!AU57</f>
        <v>5492272</v>
      </c>
      <c r="BK57" s="388">
        <f>'6 FV'!AV57+'6 FV'!AW57+'6 FV'!AX57+'6 FV'!AY57</f>
        <v>5601360</v>
      </c>
      <c r="BL57" s="388">
        <f>'6 FV'!AZ57+'6 FV'!BA57+'6 FV'!BB57+'6 FV'!BC57</f>
        <v>5479798</v>
      </c>
      <c r="BM57" s="388">
        <f>'6 FV'!BD57+'6 FV'!BE57+'6 FV'!BF57+'6 FV'!BG57</f>
        <v>5816642</v>
      </c>
      <c r="BN57" s="388">
        <f>'6 FV'!BH57+'6 FV'!BI57+'6 FV'!BJ57+'6 FV'!BK57</f>
        <v>5971551</v>
      </c>
      <c r="BO57" s="389">
        <f>'6 FV'!BL57+'6 FV'!BM57+'6 FV'!BN57+'6 FV'!BO57</f>
        <v>5959836</v>
      </c>
      <c r="BP57" s="160">
        <f>BP43</f>
        <v>4504.2250000000004</v>
      </c>
      <c r="BQ57" s="160">
        <f t="shared" ref="BQ57:BY57" si="74">BQ43</f>
        <v>4410.625</v>
      </c>
      <c r="BR57" s="160">
        <f t="shared" si="74"/>
        <v>4438.25</v>
      </c>
      <c r="BS57" s="160">
        <f t="shared" si="74"/>
        <v>4540.4750000000004</v>
      </c>
      <c r="BT57" s="160">
        <f t="shared" si="74"/>
        <v>4573.8250000000007</v>
      </c>
      <c r="BU57" s="160">
        <f t="shared" si="74"/>
        <v>4618.25</v>
      </c>
      <c r="BV57" s="160">
        <f t="shared" si="74"/>
        <v>4682.7000000000007</v>
      </c>
      <c r="BW57" s="160">
        <f t="shared" si="74"/>
        <v>4751.9250000000011</v>
      </c>
      <c r="BX57" s="160">
        <f t="shared" si="74"/>
        <v>4840.1499999999996</v>
      </c>
      <c r="BY57" s="160">
        <f t="shared" si="74"/>
        <v>4958.4250000000002</v>
      </c>
      <c r="BZ57" s="160">
        <f>BZ43</f>
        <v>5038.6750000000002</v>
      </c>
      <c r="CA57" s="160">
        <f t="shared" ref="CA57:CD57" si="75">CA43</f>
        <v>5068.0249999999996</v>
      </c>
      <c r="CB57" s="160">
        <f t="shared" si="75"/>
        <v>4999.8500000000004</v>
      </c>
      <c r="CC57" s="160">
        <f t="shared" ref="CC57:CE57" si="76">CC43</f>
        <v>5058.5999999999995</v>
      </c>
      <c r="CD57" s="160">
        <f t="shared" si="75"/>
        <v>5193.7</v>
      </c>
      <c r="CE57" s="161">
        <f t="shared" si="76"/>
        <v>5328.8</v>
      </c>
    </row>
    <row r="58" spans="2:83" x14ac:dyDescent="0.2">
      <c r="BI58" s="193"/>
      <c r="BJ58" s="193"/>
      <c r="BK58" s="193"/>
    </row>
    <row r="59" spans="2:83" ht="15" x14ac:dyDescent="0.25">
      <c r="BF59" s="190"/>
      <c r="BG59" s="190"/>
      <c r="BH59" s="190"/>
      <c r="BI59" s="190"/>
      <c r="BJ59" s="190"/>
      <c r="BK59" s="190"/>
      <c r="BL59" s="190"/>
      <c r="BM59" s="190"/>
      <c r="BN59" s="190"/>
      <c r="BO59" s="190"/>
    </row>
    <row r="60" spans="2:83" ht="15" x14ac:dyDescent="0.25">
      <c r="B60" s="123" t="s">
        <v>248</v>
      </c>
      <c r="C60" s="184" t="s">
        <v>245</v>
      </c>
      <c r="BF60" s="190"/>
      <c r="BG60" s="190"/>
      <c r="BH60" s="190"/>
      <c r="BI60" s="190"/>
      <c r="BJ60" s="190"/>
      <c r="BK60" s="190"/>
      <c r="BL60" s="190"/>
      <c r="BM60" s="190"/>
      <c r="BN60" s="190"/>
      <c r="BO60" s="190"/>
    </row>
    <row r="61" spans="2:83" ht="15" x14ac:dyDescent="0.25">
      <c r="B61" s="188" t="s">
        <v>249</v>
      </c>
      <c r="C61" s="187" t="s">
        <v>247</v>
      </c>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BF61" s="190"/>
      <c r="BG61" s="190"/>
      <c r="BH61" s="190"/>
      <c r="BI61" s="190"/>
      <c r="BJ61" s="190"/>
      <c r="BK61" s="190"/>
      <c r="BL61" s="190"/>
      <c r="BM61" s="190"/>
      <c r="BN61" s="190"/>
      <c r="BO61" s="190"/>
    </row>
    <row r="62" spans="2:83" ht="15" x14ac:dyDescent="0.25">
      <c r="B62" s="74" t="s">
        <v>324</v>
      </c>
      <c r="C62" s="74" t="s">
        <v>323</v>
      </c>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U62" s="190"/>
      <c r="BF62" s="190"/>
      <c r="BG62" s="190"/>
      <c r="BH62" s="190"/>
      <c r="BI62" s="190"/>
      <c r="BJ62" s="190"/>
      <c r="BK62" s="190"/>
      <c r="BL62" s="190"/>
      <c r="BM62" s="190"/>
      <c r="BN62" s="190"/>
      <c r="BO62" s="190"/>
    </row>
    <row r="63" spans="2:83" ht="15" x14ac:dyDescent="0.25">
      <c r="B63" s="74"/>
      <c r="G63" s="190"/>
      <c r="H63" s="190"/>
      <c r="I63" s="6"/>
      <c r="J63" s="6"/>
      <c r="K63" s="6"/>
      <c r="L63" s="6"/>
      <c r="M63" s="6"/>
      <c r="N63" s="6"/>
      <c r="O63" s="6"/>
      <c r="P63" s="6"/>
      <c r="Q63" s="6"/>
      <c r="R63" s="6"/>
      <c r="S63" s="6"/>
      <c r="T63" s="6"/>
      <c r="U63" s="6"/>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U63" s="190"/>
      <c r="BF63" s="190"/>
      <c r="BG63" s="190"/>
      <c r="BH63" s="190"/>
      <c r="BI63" s="190"/>
      <c r="BJ63" s="190"/>
      <c r="BK63" s="190"/>
      <c r="BL63" s="190"/>
      <c r="BM63" s="190"/>
      <c r="BN63" s="190"/>
      <c r="BO63" s="190"/>
    </row>
    <row r="64" spans="2:83" ht="15" x14ac:dyDescent="0.25">
      <c r="B64" s="77"/>
      <c r="G64" s="190"/>
      <c r="H64" s="190"/>
      <c r="I64" s="6"/>
      <c r="J64" s="6"/>
      <c r="K64" s="6"/>
      <c r="L64" s="6"/>
      <c r="M64" s="6"/>
      <c r="N64" s="6"/>
      <c r="O64" s="6"/>
      <c r="P64" s="6"/>
      <c r="Q64" s="6"/>
      <c r="R64" s="6"/>
      <c r="S64" s="6"/>
      <c r="T64" s="6"/>
      <c r="U64" s="6"/>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U64" s="190"/>
      <c r="BF64" s="190"/>
      <c r="BG64" s="190"/>
      <c r="BH64" s="190"/>
      <c r="BI64" s="190"/>
      <c r="BJ64" s="190"/>
      <c r="BK64" s="190"/>
      <c r="BL64" s="190"/>
      <c r="BM64" s="190"/>
      <c r="BN64" s="190"/>
      <c r="BO64" s="190"/>
    </row>
    <row r="65" spans="2:67" ht="15" x14ac:dyDescent="0.25">
      <c r="B65" s="78"/>
      <c r="G65" s="190"/>
      <c r="H65" s="190"/>
      <c r="I65" s="6"/>
      <c r="J65" s="6"/>
      <c r="K65" s="6"/>
      <c r="L65" s="6"/>
      <c r="M65" s="6"/>
      <c r="N65" s="6"/>
      <c r="O65" s="6"/>
      <c r="P65" s="6"/>
      <c r="Q65" s="6"/>
      <c r="R65" s="6"/>
      <c r="S65" s="6"/>
      <c r="T65" s="6"/>
      <c r="U65" s="6"/>
      <c r="V65" s="190"/>
      <c r="W65" s="190"/>
      <c r="X65" s="190"/>
      <c r="Y65" s="190"/>
      <c r="Z65" s="190"/>
      <c r="AA65" s="190"/>
      <c r="AB65" s="190"/>
      <c r="AC65" s="190"/>
      <c r="AD65" s="190"/>
      <c r="AE65" s="190"/>
      <c r="AF65" s="190"/>
      <c r="AG65" s="190"/>
      <c r="AH65" s="190"/>
      <c r="AI65" s="190"/>
      <c r="AJ65" s="190"/>
      <c r="AK65" s="190"/>
      <c r="AL65" s="190"/>
      <c r="AM65" s="394"/>
      <c r="AN65" s="190"/>
      <c r="AO65" s="190"/>
      <c r="AP65" s="190"/>
      <c r="AQ65" s="190"/>
      <c r="AR65" s="190"/>
      <c r="AS65" s="190"/>
      <c r="AU65" s="190"/>
      <c r="BF65" s="190"/>
      <c r="BG65" s="190"/>
      <c r="BH65" s="190"/>
      <c r="BI65" s="190"/>
      <c r="BJ65" s="190"/>
      <c r="BK65" s="190"/>
      <c r="BL65" s="190"/>
      <c r="BM65" s="190"/>
      <c r="BN65" s="190"/>
      <c r="BO65" s="190"/>
    </row>
    <row r="66" spans="2:67" ht="15" x14ac:dyDescent="0.25">
      <c r="B66" s="79"/>
      <c r="G66" s="190"/>
      <c r="H66" s="190"/>
      <c r="I66" s="6"/>
      <c r="J66" s="6"/>
      <c r="K66" s="6"/>
      <c r="L66" s="6"/>
      <c r="M66" s="6"/>
      <c r="N66" s="6"/>
      <c r="O66" s="6"/>
      <c r="P66" s="6"/>
      <c r="Q66" s="6"/>
      <c r="R66" s="6"/>
      <c r="S66" s="6"/>
      <c r="T66" s="6"/>
      <c r="U66" s="6"/>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U66" s="190"/>
      <c r="BF66" s="190"/>
      <c r="BG66" s="190"/>
      <c r="BH66" s="190"/>
      <c r="BI66" s="190"/>
      <c r="BJ66" s="190"/>
      <c r="BK66" s="190"/>
      <c r="BL66" s="190"/>
      <c r="BM66" s="190"/>
      <c r="BN66" s="190"/>
      <c r="BO66" s="190"/>
    </row>
    <row r="67" spans="2:67" ht="15" x14ac:dyDescent="0.25">
      <c r="B67" s="77" t="s">
        <v>118</v>
      </c>
      <c r="C67" s="77" t="s">
        <v>120</v>
      </c>
      <c r="G67" s="190"/>
      <c r="H67" s="190"/>
      <c r="I67" s="6"/>
      <c r="J67" s="6"/>
      <c r="K67" s="6"/>
      <c r="L67" s="6"/>
      <c r="M67" s="6"/>
      <c r="N67" s="6"/>
      <c r="O67" s="6"/>
      <c r="P67" s="6"/>
      <c r="Q67" s="6"/>
      <c r="R67" s="6"/>
      <c r="S67" s="6"/>
      <c r="T67" s="6"/>
      <c r="U67" s="6"/>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U67" s="190"/>
      <c r="BF67" s="190"/>
      <c r="BG67" s="190"/>
      <c r="BH67" s="190"/>
      <c r="BI67" s="190"/>
      <c r="BJ67" s="190"/>
      <c r="BK67" s="190"/>
      <c r="BL67" s="190"/>
      <c r="BM67" s="190"/>
      <c r="BN67" s="190"/>
      <c r="BO67" s="190"/>
    </row>
    <row r="68" spans="2:67" ht="15" x14ac:dyDescent="0.25">
      <c r="B68" s="204">
        <v>45441</v>
      </c>
      <c r="C68" s="204">
        <v>45441</v>
      </c>
      <c r="G68" s="190"/>
      <c r="H68" s="190"/>
      <c r="I68" s="6"/>
      <c r="J68" s="6"/>
      <c r="K68" s="6"/>
      <c r="L68" s="6"/>
      <c r="M68" s="6"/>
      <c r="N68" s="6"/>
      <c r="O68" s="6"/>
      <c r="P68" s="6"/>
      <c r="Q68" s="6"/>
      <c r="R68" s="6"/>
      <c r="S68" s="6"/>
      <c r="T68" s="6"/>
      <c r="U68" s="6"/>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U68" s="190"/>
      <c r="BF68" s="190"/>
      <c r="BG68" s="190"/>
      <c r="BH68" s="190"/>
      <c r="BI68" s="190"/>
      <c r="BJ68" s="190"/>
      <c r="BK68" s="190"/>
      <c r="BL68" s="190"/>
      <c r="BM68" s="190"/>
      <c r="BN68" s="190"/>
      <c r="BO68" s="190"/>
    </row>
    <row r="69" spans="2:67" ht="15" x14ac:dyDescent="0.25">
      <c r="B69" s="66"/>
      <c r="C69" s="79"/>
      <c r="G69" s="190"/>
      <c r="H69" s="190"/>
      <c r="I69" s="6"/>
      <c r="J69" s="6"/>
      <c r="K69" s="6"/>
      <c r="L69" s="6"/>
      <c r="M69" s="6"/>
      <c r="N69" s="6"/>
      <c r="O69" s="6"/>
      <c r="P69" s="6"/>
      <c r="Q69" s="6"/>
      <c r="R69" s="6"/>
      <c r="S69" s="6"/>
      <c r="T69" s="6"/>
      <c r="U69" s="6"/>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U69" s="190"/>
      <c r="BF69" s="190"/>
      <c r="BG69" s="190"/>
      <c r="BH69" s="190"/>
      <c r="BI69" s="190"/>
      <c r="BJ69" s="190"/>
      <c r="BK69" s="190"/>
      <c r="BL69" s="190"/>
      <c r="BM69" s="190"/>
      <c r="BN69" s="190"/>
      <c r="BO69" s="190"/>
    </row>
    <row r="70" spans="2:67" ht="15" x14ac:dyDescent="0.25">
      <c r="B70" s="77" t="s">
        <v>119</v>
      </c>
      <c r="C70" s="77" t="s">
        <v>121</v>
      </c>
      <c r="G70" s="190"/>
      <c r="H70" s="190"/>
      <c r="I70" s="6"/>
      <c r="J70" s="6"/>
      <c r="K70" s="6"/>
      <c r="L70" s="6"/>
      <c r="M70" s="6"/>
      <c r="N70" s="6"/>
      <c r="O70" s="6"/>
      <c r="P70" s="6"/>
      <c r="Q70" s="6"/>
      <c r="R70" s="6"/>
      <c r="S70" s="6"/>
      <c r="T70" s="6"/>
      <c r="U70" s="6"/>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U70" s="190"/>
      <c r="BF70" s="190"/>
      <c r="BG70" s="190"/>
      <c r="BH70" s="190"/>
      <c r="BI70" s="190"/>
      <c r="BJ70" s="190"/>
      <c r="BK70" s="190"/>
      <c r="BL70" s="190"/>
      <c r="BM70" s="190"/>
      <c r="BN70" s="190"/>
      <c r="BO70" s="190"/>
    </row>
    <row r="71" spans="2:67" ht="15" x14ac:dyDescent="0.25">
      <c r="B71" s="79" t="s">
        <v>185</v>
      </c>
      <c r="C71" s="79" t="s">
        <v>184</v>
      </c>
      <c r="G71" s="190"/>
      <c r="H71" s="190"/>
      <c r="I71" s="6"/>
      <c r="J71" s="6"/>
      <c r="K71" s="6"/>
      <c r="L71" s="6"/>
      <c r="M71" s="6"/>
      <c r="N71" s="6"/>
      <c r="O71" s="6"/>
      <c r="P71" s="6"/>
      <c r="Q71" s="6"/>
      <c r="R71" s="6"/>
      <c r="S71" s="6"/>
      <c r="T71" s="6"/>
      <c r="U71" s="6"/>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U71" s="190"/>
      <c r="BF71" s="190"/>
      <c r="BG71" s="190"/>
      <c r="BH71" s="190"/>
      <c r="BI71" s="190"/>
      <c r="BJ71" s="190"/>
      <c r="BK71" s="190"/>
      <c r="BL71" s="190"/>
      <c r="BM71" s="190"/>
      <c r="BN71" s="190"/>
      <c r="BO71" s="190"/>
    </row>
    <row r="72" spans="2:67" ht="15" x14ac:dyDescent="0.25">
      <c r="B72" s="56"/>
      <c r="C72" s="79"/>
      <c r="G72" s="190"/>
      <c r="H72" s="190"/>
      <c r="I72" s="6"/>
      <c r="J72" s="6"/>
      <c r="K72" s="6"/>
      <c r="L72" s="6"/>
      <c r="M72" s="6"/>
      <c r="N72" s="6"/>
      <c r="O72" s="6"/>
      <c r="P72" s="6"/>
      <c r="Q72" s="6"/>
      <c r="R72" s="6"/>
      <c r="S72" s="6"/>
      <c r="T72" s="6"/>
      <c r="U72" s="6"/>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U72" s="190"/>
      <c r="BF72" s="190"/>
      <c r="BG72" s="190"/>
      <c r="BH72" s="190"/>
      <c r="BI72" s="190"/>
      <c r="BJ72" s="190"/>
      <c r="BK72" s="190"/>
      <c r="BL72" s="190"/>
      <c r="BM72" s="190"/>
      <c r="BN72" s="190"/>
      <c r="BO72" s="190"/>
    </row>
    <row r="73" spans="2:67" ht="15" x14ac:dyDescent="0.25">
      <c r="B73" s="77" t="s">
        <v>34</v>
      </c>
      <c r="C73" s="77" t="s">
        <v>33</v>
      </c>
      <c r="I73" s="6"/>
      <c r="J73" s="6"/>
      <c r="K73" s="6"/>
      <c r="L73" s="6"/>
      <c r="M73" s="6"/>
      <c r="N73" s="6"/>
      <c r="O73" s="6"/>
      <c r="P73" s="6"/>
      <c r="Q73" s="6"/>
      <c r="R73" s="6"/>
      <c r="S73" s="6"/>
      <c r="T73" s="6"/>
      <c r="U73" s="6"/>
      <c r="BF73" s="190"/>
      <c r="BG73" s="190"/>
      <c r="BH73" s="190"/>
      <c r="BI73" s="190"/>
      <c r="BJ73" s="190"/>
      <c r="BK73" s="190"/>
      <c r="BL73" s="190"/>
      <c r="BM73" s="190"/>
      <c r="BN73" s="190"/>
      <c r="BO73" s="190"/>
    </row>
    <row r="74" spans="2:67" ht="15" x14ac:dyDescent="0.25">
      <c r="B74" s="80" t="s">
        <v>357</v>
      </c>
      <c r="C74" s="80" t="s">
        <v>356</v>
      </c>
      <c r="I74" s="6"/>
      <c r="J74" s="6"/>
      <c r="K74" s="6"/>
      <c r="L74" s="6"/>
      <c r="M74" s="6"/>
      <c r="N74" s="6"/>
      <c r="O74" s="6"/>
      <c r="P74" s="6"/>
      <c r="Q74" s="6"/>
      <c r="R74" s="6"/>
      <c r="S74" s="6"/>
      <c r="T74" s="6"/>
      <c r="U74" s="6"/>
      <c r="BF74" s="190"/>
      <c r="BG74" s="190"/>
      <c r="BH74" s="190"/>
      <c r="BI74" s="190"/>
      <c r="BJ74" s="190"/>
      <c r="BK74" s="190"/>
      <c r="BL74" s="190"/>
      <c r="BM74" s="190"/>
      <c r="BN74" s="190"/>
      <c r="BO74" s="190"/>
    </row>
    <row r="75" spans="2:67" ht="15" x14ac:dyDescent="0.25">
      <c r="B75" s="80" t="s">
        <v>360</v>
      </c>
      <c r="C75" s="80" t="s">
        <v>358</v>
      </c>
      <c r="I75" s="6"/>
      <c r="J75" s="6"/>
      <c r="K75" s="6"/>
      <c r="L75" s="6"/>
      <c r="M75" s="6"/>
      <c r="N75" s="6"/>
      <c r="O75" s="6"/>
      <c r="P75" s="6"/>
      <c r="Q75" s="6"/>
      <c r="R75" s="6"/>
      <c r="S75" s="6"/>
      <c r="T75" s="6"/>
      <c r="U75" s="6"/>
      <c r="BF75" s="190"/>
      <c r="BG75" s="190"/>
      <c r="BH75" s="190"/>
      <c r="BI75" s="190"/>
      <c r="BJ75" s="190"/>
      <c r="BK75" s="190"/>
      <c r="BL75" s="190"/>
      <c r="BM75" s="190"/>
      <c r="BN75" s="190"/>
      <c r="BO75" s="190"/>
    </row>
    <row r="76" spans="2:67" ht="15" x14ac:dyDescent="0.25">
      <c r="B76" s="80" t="s">
        <v>359</v>
      </c>
      <c r="C76" s="80" t="s">
        <v>359</v>
      </c>
      <c r="I76" s="6"/>
      <c r="J76" s="6"/>
      <c r="K76" s="6"/>
      <c r="L76" s="6"/>
      <c r="M76" s="6"/>
      <c r="N76" s="6"/>
      <c r="O76" s="6"/>
      <c r="P76" s="6"/>
      <c r="Q76" s="6"/>
      <c r="R76" s="6"/>
      <c r="S76" s="6"/>
      <c r="T76" s="6"/>
      <c r="U76" s="6"/>
    </row>
  </sheetData>
  <mergeCells count="15">
    <mergeCell ref="D2:R2"/>
    <mergeCell ref="BP4:CD4"/>
    <mergeCell ref="BP46:CD46"/>
    <mergeCell ref="AZ46:BN46"/>
    <mergeCell ref="AZ4:BN4"/>
    <mergeCell ref="AJ4:AX4"/>
    <mergeCell ref="T4:AH4"/>
    <mergeCell ref="D4:R4"/>
    <mergeCell ref="D46:R46"/>
    <mergeCell ref="T46:AH46"/>
    <mergeCell ref="AJ46:AX46"/>
    <mergeCell ref="BP2:CD2"/>
    <mergeCell ref="AZ2:BN2"/>
    <mergeCell ref="AJ2:AX2"/>
    <mergeCell ref="T2:AH2"/>
  </mergeCells>
  <hyperlinks>
    <hyperlink ref="B1" location="'Innehåll - Contents'!A1" display="Tillbaka till innehåll - Back to content" xr:uid="{00000000-0004-0000-04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BO111"/>
  <sheetViews>
    <sheetView zoomScaleNormal="100" workbookViewId="0">
      <pane xSplit="3" ySplit="4" topLeftCell="D53" activePane="bottomRight" state="frozen"/>
      <selection pane="topRight"/>
      <selection pane="bottomLeft"/>
      <selection pane="bottomRight" activeCell="B71" sqref="B71:C73"/>
    </sheetView>
  </sheetViews>
  <sheetFormatPr defaultColWidth="9.140625" defaultRowHeight="15" x14ac:dyDescent="0.25"/>
  <cols>
    <col min="1" max="1" width="4.42578125" style="57" customWidth="1"/>
    <col min="2" max="2" width="30.42578125" style="57" customWidth="1"/>
    <col min="3" max="3" width="60" style="57" customWidth="1"/>
    <col min="4" max="33" width="8.42578125" style="111" bestFit="1" customWidth="1"/>
    <col min="34" max="38" width="7.85546875" style="111" bestFit="1" customWidth="1"/>
    <col min="39" max="43" width="9.140625" style="111"/>
    <col min="44" max="52" width="9.140625" style="57"/>
    <col min="53" max="62" width="9.140625" style="189"/>
    <col min="63" max="65" width="9.140625" style="57"/>
    <col min="66" max="66" width="9.140625" style="57" customWidth="1"/>
    <col min="67" max="16384" width="9.140625" style="57"/>
  </cols>
  <sheetData>
    <row r="1" spans="1:67" s="2" customFormat="1" x14ac:dyDescent="0.25">
      <c r="A1" s="57"/>
      <c r="B1" s="201" t="s">
        <v>195</v>
      </c>
      <c r="C1" s="34"/>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BA1" s="189"/>
      <c r="BB1" s="189"/>
      <c r="BC1" s="189"/>
      <c r="BD1" s="189"/>
      <c r="BE1" s="189"/>
      <c r="BF1" s="189"/>
      <c r="BG1" s="189"/>
      <c r="BH1" s="189"/>
      <c r="BI1" s="189"/>
      <c r="BJ1" s="189"/>
    </row>
    <row r="2" spans="1:67" s="2" customFormat="1" x14ac:dyDescent="0.25">
      <c r="A2" s="57"/>
      <c r="B2" s="59" t="s">
        <v>175</v>
      </c>
      <c r="C2" s="59" t="s">
        <v>82</v>
      </c>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BA2" s="189"/>
      <c r="BB2" s="189"/>
      <c r="BC2" s="189"/>
      <c r="BD2" s="189"/>
      <c r="BE2" s="189"/>
      <c r="BF2" s="189"/>
      <c r="BG2" s="189"/>
      <c r="BH2" s="189"/>
      <c r="BI2" s="189"/>
      <c r="BJ2" s="189"/>
    </row>
    <row r="3" spans="1:67" s="59" customFormat="1" x14ac:dyDescent="0.25">
      <c r="A3" s="56"/>
      <c r="B3" s="59" t="s">
        <v>318</v>
      </c>
      <c r="C3" s="59" t="s">
        <v>319</v>
      </c>
      <c r="D3" s="104" t="s">
        <v>51</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BA3" s="189"/>
      <c r="BB3" s="189"/>
      <c r="BC3" s="189"/>
      <c r="BD3" s="189"/>
      <c r="BE3" s="189"/>
      <c r="BF3" s="189"/>
      <c r="BG3" s="189"/>
      <c r="BH3" s="189"/>
      <c r="BI3" s="189"/>
      <c r="BJ3" s="189"/>
    </row>
    <row r="4" spans="1:67" s="59" customFormat="1" ht="12.75" x14ac:dyDescent="0.2">
      <c r="A4" s="83"/>
      <c r="B4" s="122" t="s">
        <v>134</v>
      </c>
      <c r="C4" s="82" t="s">
        <v>21</v>
      </c>
      <c r="D4" s="105" t="s">
        <v>52</v>
      </c>
      <c r="E4" s="105" t="s">
        <v>53</v>
      </c>
      <c r="F4" s="105" t="s">
        <v>54</v>
      </c>
      <c r="G4" s="105" t="s">
        <v>55</v>
      </c>
      <c r="H4" s="105" t="s">
        <v>56</v>
      </c>
      <c r="I4" s="105" t="s">
        <v>57</v>
      </c>
      <c r="J4" s="105" t="s">
        <v>58</v>
      </c>
      <c r="K4" s="105" t="s">
        <v>59</v>
      </c>
      <c r="L4" s="105" t="s">
        <v>60</v>
      </c>
      <c r="M4" s="105" t="s">
        <v>61</v>
      </c>
      <c r="N4" s="105" t="s">
        <v>62</v>
      </c>
      <c r="O4" s="105" t="s">
        <v>63</v>
      </c>
      <c r="P4" s="105" t="s">
        <v>64</v>
      </c>
      <c r="Q4" s="105" t="s">
        <v>65</v>
      </c>
      <c r="R4" s="105" t="s">
        <v>66</v>
      </c>
      <c r="S4" s="105" t="s">
        <v>67</v>
      </c>
      <c r="T4" s="105" t="s">
        <v>68</v>
      </c>
      <c r="U4" s="105" t="s">
        <v>69</v>
      </c>
      <c r="V4" s="105" t="s">
        <v>70</v>
      </c>
      <c r="W4" s="105" t="s">
        <v>71</v>
      </c>
      <c r="X4" s="105" t="s">
        <v>72</v>
      </c>
      <c r="Y4" s="105" t="s">
        <v>73</v>
      </c>
      <c r="Z4" s="105" t="s">
        <v>74</v>
      </c>
      <c r="AA4" s="105" t="s">
        <v>75</v>
      </c>
      <c r="AB4" s="105" t="s">
        <v>76</v>
      </c>
      <c r="AC4" s="105" t="s">
        <v>77</v>
      </c>
      <c r="AD4" s="105" t="s">
        <v>78</v>
      </c>
      <c r="AE4" s="105" t="s">
        <v>79</v>
      </c>
      <c r="AF4" s="105" t="s">
        <v>80</v>
      </c>
      <c r="AG4" s="105" t="s">
        <v>81</v>
      </c>
      <c r="AH4" s="105" t="s">
        <v>179</v>
      </c>
      <c r="AI4" s="105" t="s">
        <v>180</v>
      </c>
      <c r="AJ4" s="105" t="s">
        <v>194</v>
      </c>
      <c r="AK4" s="105" t="s">
        <v>196</v>
      </c>
      <c r="AL4" s="105" t="s">
        <v>198</v>
      </c>
      <c r="AM4" s="106" t="s">
        <v>200</v>
      </c>
      <c r="AN4" s="106" t="s">
        <v>201</v>
      </c>
      <c r="AO4" s="106" t="s">
        <v>205</v>
      </c>
      <c r="AP4" s="106" t="s">
        <v>209</v>
      </c>
      <c r="AQ4" s="106" t="s">
        <v>211</v>
      </c>
      <c r="AR4" s="91" t="s">
        <v>251</v>
      </c>
      <c r="AS4" s="91" t="s">
        <v>263</v>
      </c>
      <c r="AT4" s="91" t="s">
        <v>264</v>
      </c>
      <c r="AU4" s="91" t="s">
        <v>269</v>
      </c>
      <c r="AV4" s="91" t="s">
        <v>270</v>
      </c>
      <c r="AW4" s="91" t="s">
        <v>271</v>
      </c>
      <c r="AX4" s="91" t="s">
        <v>272</v>
      </c>
      <c r="AY4" s="91" t="s">
        <v>274</v>
      </c>
      <c r="AZ4" s="91" t="s">
        <v>277</v>
      </c>
      <c r="BA4" s="91" t="s">
        <v>279</v>
      </c>
      <c r="BB4" s="91" t="s">
        <v>280</v>
      </c>
      <c r="BC4" s="91" t="s">
        <v>282</v>
      </c>
      <c r="BD4" s="91" t="s">
        <v>283</v>
      </c>
      <c r="BE4" s="91" t="s">
        <v>284</v>
      </c>
      <c r="BF4" s="91" t="s">
        <v>287</v>
      </c>
      <c r="BG4" s="116" t="s">
        <v>289</v>
      </c>
      <c r="BH4" s="91" t="s">
        <v>290</v>
      </c>
      <c r="BI4" s="91" t="s">
        <v>291</v>
      </c>
      <c r="BJ4" s="91" t="s">
        <v>293</v>
      </c>
      <c r="BK4" s="91" t="s">
        <v>310</v>
      </c>
      <c r="BL4" s="91" t="s">
        <v>314</v>
      </c>
      <c r="BM4" s="385" t="s">
        <v>329</v>
      </c>
      <c r="BN4" s="91" t="s">
        <v>332</v>
      </c>
      <c r="BO4" s="343" t="s">
        <v>337</v>
      </c>
    </row>
    <row r="5" spans="1:67" s="74" customFormat="1" ht="12.75" x14ac:dyDescent="0.2">
      <c r="A5" s="303">
        <v>1</v>
      </c>
      <c r="B5" s="74" t="s">
        <v>135</v>
      </c>
      <c r="C5" s="303" t="s">
        <v>35</v>
      </c>
      <c r="D5" s="327">
        <f>1000*'1 Utsläpp'!C6/'6 FV'!D6</f>
        <v>109.81387029906695</v>
      </c>
      <c r="E5" s="327">
        <f>1000*'1 Utsläpp'!D6/'6 FV'!E6</f>
        <v>107.1097132809398</v>
      </c>
      <c r="F5" s="327">
        <f>1000*'1 Utsläpp'!E6/'6 FV'!F6</f>
        <v>117.92938366038146</v>
      </c>
      <c r="G5" s="327">
        <f>1000*'1 Utsläpp'!F6/'6 FV'!G6</f>
        <v>129.32356216999048</v>
      </c>
      <c r="H5" s="327">
        <f>1000*'1 Utsläpp'!G6/'6 FV'!H6</f>
        <v>106.62013725190705</v>
      </c>
      <c r="I5" s="327">
        <f>1000*'1 Utsläpp'!H6/'6 FV'!I6</f>
        <v>101.51778768014205</v>
      </c>
      <c r="J5" s="327">
        <f>1000*'1 Utsläpp'!I6/'6 FV'!J6</f>
        <v>114.03054501557939</v>
      </c>
      <c r="K5" s="327">
        <f>1000*'1 Utsläpp'!J6/'6 FV'!K6</f>
        <v>125.95726919506862</v>
      </c>
      <c r="L5" s="327">
        <f>1000*'1 Utsläpp'!K6/'6 FV'!L6</f>
        <v>108.07728677494075</v>
      </c>
      <c r="M5" s="327">
        <f>1000*'1 Utsläpp'!L6/'6 FV'!M6</f>
        <v>102.01260329955056</v>
      </c>
      <c r="N5" s="327">
        <f>1000*'1 Utsläpp'!M6/'6 FV'!N6</f>
        <v>115.9089045232852</v>
      </c>
      <c r="O5" s="327">
        <f>1000*'1 Utsläpp'!N6/'6 FV'!O6</f>
        <v>132.75504975259358</v>
      </c>
      <c r="P5" s="327">
        <f>1000*'1 Utsläpp'!O6/'6 FV'!P6</f>
        <v>102.20327301412506</v>
      </c>
      <c r="Q5" s="327">
        <f>1000*'1 Utsläpp'!P6/'6 FV'!Q6</f>
        <v>101.4246306012908</v>
      </c>
      <c r="R5" s="327">
        <f>1000*'1 Utsläpp'!Q6/'6 FV'!R6</f>
        <v>114.25410218579029</v>
      </c>
      <c r="S5" s="327">
        <f>1000*'1 Utsläpp'!R6/'6 FV'!S6</f>
        <v>128.0759413509729</v>
      </c>
      <c r="T5" s="327">
        <f>1000*'1 Utsläpp'!S6/'6 FV'!T6</f>
        <v>98.923376074631008</v>
      </c>
      <c r="U5" s="327">
        <f>1000*'1 Utsläpp'!T6/'6 FV'!U6</f>
        <v>97.622818581004296</v>
      </c>
      <c r="V5" s="327">
        <f>1000*'1 Utsläpp'!U6/'6 FV'!V6</f>
        <v>114.34275354861335</v>
      </c>
      <c r="W5" s="327">
        <f>1000*'1 Utsläpp'!V6/'6 FV'!W6</f>
        <v>126.89652341812933</v>
      </c>
      <c r="X5" s="327">
        <f>1000*'1 Utsläpp'!W6/'6 FV'!X6</f>
        <v>100.07871372137743</v>
      </c>
      <c r="Y5" s="327">
        <f>1000*'1 Utsläpp'!X6/'6 FV'!Y6</f>
        <v>96.931923148393963</v>
      </c>
      <c r="Z5" s="327">
        <f>1000*'1 Utsläpp'!Y6/'6 FV'!Z6</f>
        <v>113.31758945393027</v>
      </c>
      <c r="AA5" s="327">
        <f>1000*'1 Utsläpp'!Z6/'6 FV'!AA6</f>
        <v>125.87725836734366</v>
      </c>
      <c r="AB5" s="327">
        <f>1000*'1 Utsläpp'!AA6/'6 FV'!AB6</f>
        <v>91.191687615759506</v>
      </c>
      <c r="AC5" s="327">
        <f>1000*'1 Utsläpp'!AB6/'6 FV'!AC6</f>
        <v>91.690618976840867</v>
      </c>
      <c r="AD5" s="327">
        <f>1000*'1 Utsläpp'!AC6/'6 FV'!AD6</f>
        <v>106.87336150762755</v>
      </c>
      <c r="AE5" s="327">
        <f>1000*'1 Utsläpp'!AD6/'6 FV'!AE6</f>
        <v>119.55578140638774</v>
      </c>
      <c r="AF5" s="327">
        <f>1000*'1 Utsläpp'!AE6/'6 FV'!AF6</f>
        <v>87.811110249615112</v>
      </c>
      <c r="AG5" s="327">
        <f>1000*'1 Utsläpp'!AF6/'6 FV'!AG6</f>
        <v>88.727546948550383</v>
      </c>
      <c r="AH5" s="327">
        <f>1000*'1 Utsläpp'!AG6/'6 FV'!AH6</f>
        <v>102.32612233893219</v>
      </c>
      <c r="AI5" s="327">
        <f>1000*'1 Utsläpp'!AH6/'6 FV'!AI6</f>
        <v>117.88491610600309</v>
      </c>
      <c r="AJ5" s="327">
        <f>1000*'1 Utsläpp'!AI6/'6 FV'!AJ6</f>
        <v>89.240229045217788</v>
      </c>
      <c r="AK5" s="327">
        <f>1000*'1 Utsläpp'!AJ6/'6 FV'!AK6</f>
        <v>89.093499214165149</v>
      </c>
      <c r="AL5" s="327">
        <f>1000*'1 Utsläpp'!AK6/'6 FV'!AL6</f>
        <v>100.95790234695542</v>
      </c>
      <c r="AM5" s="327">
        <f>1000*'1 Utsläpp'!AL6/'6 FV'!AM6</f>
        <v>114.73074646577308</v>
      </c>
      <c r="AN5" s="327">
        <f>1000*'1 Utsläpp'!AM6/'6 FV'!AN6</f>
        <v>83.383354476788284</v>
      </c>
      <c r="AO5" s="327">
        <f>1000*'1 Utsläpp'!AN6/'6 FV'!AO6</f>
        <v>84.037017239814389</v>
      </c>
      <c r="AP5" s="327">
        <f>1000*'1 Utsläpp'!AO6/'6 FV'!AP6</f>
        <v>96.907677474309097</v>
      </c>
      <c r="AQ5" s="327">
        <f>1000*'1 Utsläpp'!AP6/'6 FV'!AQ6</f>
        <v>111.13161111050111</v>
      </c>
      <c r="AR5" s="327">
        <f>1000*'1 Utsläpp'!AQ6/'6 FV'!AR6</f>
        <v>86.768078236211039</v>
      </c>
      <c r="AS5" s="327">
        <f>1000*'1 Utsläpp'!AR6/'6 FV'!AS6</f>
        <v>91.592733056604544</v>
      </c>
      <c r="AT5" s="327">
        <f>1000*'1 Utsläpp'!AS6/'6 FV'!AT6</f>
        <v>104.35588215218125</v>
      </c>
      <c r="AU5" s="327">
        <f>1000*'1 Utsläpp'!AT6/'6 FV'!AU6</f>
        <v>116.57100194841779</v>
      </c>
      <c r="AV5" s="327">
        <f>1000*'1 Utsläpp'!AU6/'6 FV'!AV6</f>
        <v>92.304989622432998</v>
      </c>
      <c r="AW5" s="327">
        <f>1000*'1 Utsläpp'!AV6/'6 FV'!AW6</f>
        <v>92.142242506425887</v>
      </c>
      <c r="AX5" s="327">
        <f>1000*'1 Utsläpp'!AW6/'6 FV'!AX6</f>
        <v>89.941336340374335</v>
      </c>
      <c r="AY5" s="327">
        <f>1000*'1 Utsläpp'!AX6/'6 FV'!AY6</f>
        <v>105.43832194322927</v>
      </c>
      <c r="AZ5" s="327">
        <f>1000*'1 Utsläpp'!AY6/'6 FV'!AZ6</f>
        <v>89.690579980178242</v>
      </c>
      <c r="BA5" s="327">
        <f>1000*'1 Utsläpp'!AZ6/'6 FV'!BA6</f>
        <v>89.162280151849416</v>
      </c>
      <c r="BB5" s="327">
        <f>1000*'1 Utsläpp'!BA6/'6 FV'!BB6</f>
        <v>96.410257939101854</v>
      </c>
      <c r="BC5" s="327">
        <f>1000*'1 Utsläpp'!BB6/'6 FV'!BC6</f>
        <v>119.97396498194151</v>
      </c>
      <c r="BD5" s="327">
        <f>1000*'1 Utsläpp'!BC6/'6 FV'!BD6</f>
        <v>89.30878206753269</v>
      </c>
      <c r="BE5" s="327">
        <f>1000*'1 Utsläpp'!BD6/'6 FV'!BE6</f>
        <v>85.602118256509883</v>
      </c>
      <c r="BF5" s="327">
        <f>1000*'1 Utsläpp'!BE6/'6 FV'!BF6</f>
        <v>92.191096904119576</v>
      </c>
      <c r="BG5" s="328">
        <f>1000*'1 Utsläpp'!BF6/'6 FV'!BG6</f>
        <v>121.61847477251669</v>
      </c>
      <c r="BH5" s="329">
        <f>1000*'1 Utsläpp'!BG6/'6 FV'!BH6</f>
        <v>84.319235329830093</v>
      </c>
      <c r="BI5" s="329">
        <f>1000*'1 Utsläpp'!BH6/'6 FV'!BI6</f>
        <v>81.97403905886982</v>
      </c>
      <c r="BJ5" s="329">
        <f>1000*'1 Utsläpp'!BI6/'6 FV'!BJ6</f>
        <v>91.348112612349439</v>
      </c>
      <c r="BK5" s="329">
        <f>1000*'1 Utsläpp'!BJ6/'6 FV'!BK6</f>
        <v>118.66955603623983</v>
      </c>
      <c r="BL5" s="329">
        <f>1000*'1 Utsläpp'!BK6/'6 FV'!BL6</f>
        <v>79.887210909687298</v>
      </c>
      <c r="BM5" s="328">
        <f>1000*'1 Utsläpp'!BL6/'6 FV'!BM6</f>
        <v>77.466674951764887</v>
      </c>
      <c r="BN5" s="329">
        <f>1000*'1 Utsläpp'!BM6/'6 FV'!BN6</f>
        <v>100.74121153789713</v>
      </c>
      <c r="BO5" s="332">
        <f>1000*'1 Utsläpp'!BN6/'6 FV'!BO6</f>
        <v>125.40999813267442</v>
      </c>
    </row>
    <row r="6" spans="1:67" s="74" customFormat="1" ht="12.75" x14ac:dyDescent="0.2">
      <c r="A6" s="330">
        <v>2</v>
      </c>
      <c r="B6" s="74" t="s">
        <v>136</v>
      </c>
      <c r="C6" s="330" t="s">
        <v>1</v>
      </c>
      <c r="D6" s="331">
        <f>1000*'1 Utsläpp'!C7/'6 FV'!D7</f>
        <v>13.024348737836812</v>
      </c>
      <c r="E6" s="331">
        <f>1000*'1 Utsläpp'!D7/'6 FV'!E7</f>
        <v>16.187264225882167</v>
      </c>
      <c r="F6" s="331">
        <f>1000*'1 Utsläpp'!E7/'6 FV'!F7</f>
        <v>16.722793405808947</v>
      </c>
      <c r="G6" s="331">
        <f>1000*'1 Utsläpp'!F7/'6 FV'!G7</f>
        <v>18.195792182864981</v>
      </c>
      <c r="H6" s="331">
        <f>1000*'1 Utsläpp'!G7/'6 FV'!H7</f>
        <v>12.368623554997104</v>
      </c>
      <c r="I6" s="331">
        <f>1000*'1 Utsläpp'!H7/'6 FV'!I7</f>
        <v>14.054622494567369</v>
      </c>
      <c r="J6" s="331">
        <f>1000*'1 Utsläpp'!I7/'6 FV'!J7</f>
        <v>15.55482756046179</v>
      </c>
      <c r="K6" s="331">
        <f>1000*'1 Utsläpp'!J7/'6 FV'!K7</f>
        <v>17.688047379332279</v>
      </c>
      <c r="L6" s="331">
        <f>1000*'1 Utsläpp'!K7/'6 FV'!L7</f>
        <v>15.849754910468754</v>
      </c>
      <c r="M6" s="331">
        <f>1000*'1 Utsläpp'!L7/'6 FV'!M7</f>
        <v>16.371958882207451</v>
      </c>
      <c r="N6" s="331">
        <f>1000*'1 Utsläpp'!M7/'6 FV'!N7</f>
        <v>16.752066005422751</v>
      </c>
      <c r="O6" s="331">
        <f>1000*'1 Utsläpp'!N7/'6 FV'!O7</f>
        <v>19.939070488476105</v>
      </c>
      <c r="P6" s="331">
        <f>1000*'1 Utsläpp'!O7/'6 FV'!P7</f>
        <v>16.120419422846979</v>
      </c>
      <c r="Q6" s="331">
        <f>1000*'1 Utsläpp'!P7/'6 FV'!Q7</f>
        <v>17.9292737796093</v>
      </c>
      <c r="R6" s="331">
        <f>1000*'1 Utsläpp'!Q7/'6 FV'!R7</f>
        <v>19.097499795199838</v>
      </c>
      <c r="S6" s="331">
        <f>1000*'1 Utsläpp'!R7/'6 FV'!S7</f>
        <v>20.406209413514702</v>
      </c>
      <c r="T6" s="331">
        <f>1000*'1 Utsläpp'!S7/'6 FV'!T7</f>
        <v>15.615644835039349</v>
      </c>
      <c r="U6" s="331">
        <f>1000*'1 Utsläpp'!T7/'6 FV'!U7</f>
        <v>19.078789718898282</v>
      </c>
      <c r="V6" s="331">
        <f>1000*'1 Utsläpp'!U7/'6 FV'!V7</f>
        <v>21.606313183635251</v>
      </c>
      <c r="W6" s="331">
        <f>1000*'1 Utsläpp'!V7/'6 FV'!W7</f>
        <v>24.586759983318906</v>
      </c>
      <c r="X6" s="331">
        <f>1000*'1 Utsläpp'!W7/'6 FV'!X7</f>
        <v>16.764066445392839</v>
      </c>
      <c r="Y6" s="331">
        <f>1000*'1 Utsläpp'!X7/'6 FV'!Y7</f>
        <v>21.996821869659794</v>
      </c>
      <c r="Z6" s="331">
        <f>1000*'1 Utsläpp'!Y7/'6 FV'!Z7</f>
        <v>23.716748933467105</v>
      </c>
      <c r="AA6" s="331">
        <f>1000*'1 Utsläpp'!Z7/'6 FV'!AA7</f>
        <v>25.013490435045554</v>
      </c>
      <c r="AB6" s="331">
        <f>1000*'1 Utsläpp'!AA7/'6 FV'!AB7</f>
        <v>18.711432707803759</v>
      </c>
      <c r="AC6" s="331">
        <f>1000*'1 Utsläpp'!AB7/'6 FV'!AC7</f>
        <v>24.068359549129116</v>
      </c>
      <c r="AD6" s="331">
        <f>1000*'1 Utsläpp'!AC7/'6 FV'!AD7</f>
        <v>27.68901165354896</v>
      </c>
      <c r="AE6" s="331">
        <f>1000*'1 Utsläpp'!AD7/'6 FV'!AE7</f>
        <v>30.01042061783323</v>
      </c>
      <c r="AF6" s="331">
        <f>1000*'1 Utsläpp'!AE7/'6 FV'!AF7</f>
        <v>17.154952520526148</v>
      </c>
      <c r="AG6" s="331">
        <f>1000*'1 Utsläpp'!AF7/'6 FV'!AG7</f>
        <v>23.599701616198445</v>
      </c>
      <c r="AH6" s="331">
        <f>1000*'1 Utsläpp'!AG7/'6 FV'!AH7</f>
        <v>25.651339892476958</v>
      </c>
      <c r="AI6" s="331">
        <f>1000*'1 Utsläpp'!AH7/'6 FV'!AI7</f>
        <v>28.539877386605397</v>
      </c>
      <c r="AJ6" s="331">
        <f>1000*'1 Utsläpp'!AI7/'6 FV'!AJ7</f>
        <v>17.333177649809592</v>
      </c>
      <c r="AK6" s="331">
        <f>1000*'1 Utsläpp'!AJ7/'6 FV'!AK7</f>
        <v>22.198205029411355</v>
      </c>
      <c r="AL6" s="331">
        <f>1000*'1 Utsläpp'!AK7/'6 FV'!AL7</f>
        <v>25.202224570028999</v>
      </c>
      <c r="AM6" s="331">
        <f>1000*'1 Utsläpp'!AL7/'6 FV'!AM7</f>
        <v>25.792114885329624</v>
      </c>
      <c r="AN6" s="331">
        <f>1000*'1 Utsläpp'!AM7/'6 FV'!AN7</f>
        <v>15.406827299087221</v>
      </c>
      <c r="AO6" s="331">
        <f>1000*'1 Utsläpp'!AN7/'6 FV'!AO7</f>
        <v>21.285042441699936</v>
      </c>
      <c r="AP6" s="331">
        <f>1000*'1 Utsläpp'!AO7/'6 FV'!AP7</f>
        <v>23.368596667080446</v>
      </c>
      <c r="AQ6" s="331">
        <f>1000*'1 Utsläpp'!AP7/'6 FV'!AQ7</f>
        <v>23.205059309246046</v>
      </c>
      <c r="AR6" s="331">
        <f>1000*'1 Utsläpp'!AQ7/'6 FV'!AR7</f>
        <v>14.675849947170557</v>
      </c>
      <c r="AS6" s="331">
        <f>1000*'1 Utsläpp'!AR7/'6 FV'!AS7</f>
        <v>18.419442383077211</v>
      </c>
      <c r="AT6" s="331">
        <f>1000*'1 Utsläpp'!AS7/'6 FV'!AT7</f>
        <v>20.999546457005454</v>
      </c>
      <c r="AU6" s="331">
        <f>1000*'1 Utsläpp'!AT7/'6 FV'!AU7</f>
        <v>21.621958011883201</v>
      </c>
      <c r="AV6" s="331">
        <f>1000*'1 Utsläpp'!AU7/'6 FV'!AV7</f>
        <v>13.690855345981459</v>
      </c>
      <c r="AW6" s="331">
        <f>1000*'1 Utsläpp'!AV7/'6 FV'!AW7</f>
        <v>18.55975695949143</v>
      </c>
      <c r="AX6" s="331">
        <f>1000*'1 Utsläpp'!AW7/'6 FV'!AX7</f>
        <v>21.707787118070126</v>
      </c>
      <c r="AY6" s="331">
        <f>1000*'1 Utsläpp'!AX7/'6 FV'!AY7</f>
        <v>23.641342327655085</v>
      </c>
      <c r="AZ6" s="331">
        <f>1000*'1 Utsläpp'!AY7/'6 FV'!AZ7</f>
        <v>15.18412148064106</v>
      </c>
      <c r="BA6" s="331">
        <f>1000*'1 Utsläpp'!AZ7/'6 FV'!BA7</f>
        <v>20.810208258048373</v>
      </c>
      <c r="BB6" s="331">
        <f>1000*'1 Utsläpp'!BA7/'6 FV'!BB7</f>
        <v>20.470665158640731</v>
      </c>
      <c r="BC6" s="331">
        <f>1000*'1 Utsläpp'!BB7/'6 FV'!BC7</f>
        <v>21.817295761983438</v>
      </c>
      <c r="BD6" s="331">
        <f>1000*'1 Utsläpp'!BC7/'6 FV'!BD7</f>
        <v>12.705097395773855</v>
      </c>
      <c r="BE6" s="331">
        <f>1000*'1 Utsläpp'!BD7/'6 FV'!BE7</f>
        <v>18.167404544555858</v>
      </c>
      <c r="BF6" s="331">
        <f>1000*'1 Utsläpp'!BE7/'6 FV'!BF7</f>
        <v>20.710734147650399</v>
      </c>
      <c r="BG6" s="328">
        <f>1000*'1 Utsläpp'!BF7/'6 FV'!BG7</f>
        <v>19.225895446887801</v>
      </c>
      <c r="BH6" s="328">
        <f>1000*'1 Utsläpp'!BG7/'6 FV'!BH7</f>
        <v>12.762032525115773</v>
      </c>
      <c r="BI6" s="328">
        <f>1000*'1 Utsläpp'!BH7/'6 FV'!BI7</f>
        <v>16.872093205420249</v>
      </c>
      <c r="BJ6" s="328">
        <f>1000*'1 Utsläpp'!BI7/'6 FV'!BJ7</f>
        <v>18.489003361157938</v>
      </c>
      <c r="BK6" s="328">
        <f>1000*'1 Utsläpp'!BJ7/'6 FV'!BK7</f>
        <v>21.723079770138817</v>
      </c>
      <c r="BL6" s="328">
        <f>1000*'1 Utsläpp'!BK7/'6 FV'!BL7</f>
        <v>13.579254311205814</v>
      </c>
      <c r="BM6" s="328">
        <f>1000*'1 Utsläpp'!BL7/'6 FV'!BM7</f>
        <v>20.146363859024934</v>
      </c>
      <c r="BN6" s="328">
        <f>1000*'1 Utsläpp'!BM7/'6 FV'!BN7</f>
        <v>19.996637346097039</v>
      </c>
      <c r="BO6" s="332">
        <f>1000*'1 Utsläpp'!BN7/'6 FV'!BO7</f>
        <v>22.750556224677361</v>
      </c>
    </row>
    <row r="7" spans="1:67" s="74" customFormat="1" ht="12.75" x14ac:dyDescent="0.2">
      <c r="A7" s="330">
        <v>3</v>
      </c>
      <c r="B7" s="74" t="s">
        <v>137</v>
      </c>
      <c r="C7" s="330" t="s">
        <v>2</v>
      </c>
      <c r="D7" s="331">
        <f>1000*'1 Utsläpp'!C8/'6 FV'!D8</f>
        <v>22.447083286840495</v>
      </c>
      <c r="E7" s="331">
        <f>1000*'1 Utsläpp'!D8/'6 FV'!E8</f>
        <v>20.689265378326326</v>
      </c>
      <c r="F7" s="331">
        <f>1000*'1 Utsläpp'!E8/'6 FV'!F8</f>
        <v>19.736203059304881</v>
      </c>
      <c r="G7" s="331">
        <f>1000*'1 Utsläpp'!F8/'6 FV'!G8</f>
        <v>33.43343728727158</v>
      </c>
      <c r="H7" s="331">
        <f>1000*'1 Utsläpp'!G8/'6 FV'!H8</f>
        <v>26.21760460363291</v>
      </c>
      <c r="I7" s="331">
        <f>1000*'1 Utsläpp'!H8/'6 FV'!I8</f>
        <v>21.981290325927962</v>
      </c>
      <c r="J7" s="331">
        <f>1000*'1 Utsläpp'!I8/'6 FV'!J8</f>
        <v>20.816949727531249</v>
      </c>
      <c r="K7" s="331">
        <f>1000*'1 Utsläpp'!J8/'6 FV'!K8</f>
        <v>30.392762241429491</v>
      </c>
      <c r="L7" s="331">
        <f>1000*'1 Utsläpp'!K8/'6 FV'!L8</f>
        <v>22.155375307573021</v>
      </c>
      <c r="M7" s="331">
        <f>1000*'1 Utsläpp'!L8/'6 FV'!M8</f>
        <v>18.289237557673736</v>
      </c>
      <c r="N7" s="331">
        <f>1000*'1 Utsläpp'!M8/'6 FV'!N8</f>
        <v>16.709463424518951</v>
      </c>
      <c r="O7" s="331">
        <f>1000*'1 Utsläpp'!N8/'6 FV'!O8</f>
        <v>25.258411784642622</v>
      </c>
      <c r="P7" s="331">
        <f>1000*'1 Utsläpp'!O8/'6 FV'!P8</f>
        <v>22.668089793490477</v>
      </c>
      <c r="Q7" s="331">
        <f>1000*'1 Utsläpp'!P8/'6 FV'!Q8</f>
        <v>20.270129952475575</v>
      </c>
      <c r="R7" s="331">
        <f>1000*'1 Utsläpp'!Q8/'6 FV'!R8</f>
        <v>17.625696716619302</v>
      </c>
      <c r="S7" s="331">
        <f>1000*'1 Utsläpp'!R8/'6 FV'!S8</f>
        <v>24.707710307451965</v>
      </c>
      <c r="T7" s="331">
        <f>1000*'1 Utsläpp'!S8/'6 FV'!T8</f>
        <v>23.404872412353598</v>
      </c>
      <c r="U7" s="331">
        <f>1000*'1 Utsläpp'!T8/'6 FV'!U8</f>
        <v>20.957662319899395</v>
      </c>
      <c r="V7" s="331">
        <f>1000*'1 Utsläpp'!U8/'6 FV'!V8</f>
        <v>19.107138792300137</v>
      </c>
      <c r="W7" s="331">
        <f>1000*'1 Utsläpp'!V8/'6 FV'!W8</f>
        <v>28.670141419315385</v>
      </c>
      <c r="X7" s="331">
        <f>1000*'1 Utsläpp'!W8/'6 FV'!X8</f>
        <v>23.337596241611156</v>
      </c>
      <c r="Y7" s="331">
        <f>1000*'1 Utsläpp'!X8/'6 FV'!Y8</f>
        <v>19.493290988739901</v>
      </c>
      <c r="Z7" s="331">
        <f>1000*'1 Utsläpp'!Y8/'6 FV'!Z8</f>
        <v>19.670987115783653</v>
      </c>
      <c r="AA7" s="331">
        <f>1000*'1 Utsläpp'!Z8/'6 FV'!AA8</f>
        <v>26.111212119218905</v>
      </c>
      <c r="AB7" s="331">
        <f>1000*'1 Utsläpp'!AA8/'6 FV'!AB8</f>
        <v>23.399520382175535</v>
      </c>
      <c r="AC7" s="331">
        <f>1000*'1 Utsläpp'!AB8/'6 FV'!AC8</f>
        <v>19.419437261576611</v>
      </c>
      <c r="AD7" s="331">
        <f>1000*'1 Utsläpp'!AC8/'6 FV'!AD8</f>
        <v>18.449617386306503</v>
      </c>
      <c r="AE7" s="331">
        <f>1000*'1 Utsläpp'!AD8/'6 FV'!AE8</f>
        <v>24.946444433615454</v>
      </c>
      <c r="AF7" s="331">
        <f>1000*'1 Utsläpp'!AE8/'6 FV'!AF8</f>
        <v>24.227703713740699</v>
      </c>
      <c r="AG7" s="331">
        <f>1000*'1 Utsläpp'!AF8/'6 FV'!AG8</f>
        <v>17.97262293955</v>
      </c>
      <c r="AH7" s="331">
        <f>1000*'1 Utsläpp'!AG8/'6 FV'!AH8</f>
        <v>15.513525509603118</v>
      </c>
      <c r="AI7" s="331">
        <f>1000*'1 Utsläpp'!AH8/'6 FV'!AI8</f>
        <v>20.90828742263529</v>
      </c>
      <c r="AJ7" s="331">
        <f>1000*'1 Utsläpp'!AI8/'6 FV'!AJ8</f>
        <v>22.800445346912252</v>
      </c>
      <c r="AK7" s="331">
        <f>1000*'1 Utsläpp'!AJ8/'6 FV'!AK8</f>
        <v>17.136631141503365</v>
      </c>
      <c r="AL7" s="331">
        <f>1000*'1 Utsläpp'!AK8/'6 FV'!AL8</f>
        <v>16.582648513810565</v>
      </c>
      <c r="AM7" s="331">
        <f>1000*'1 Utsläpp'!AL8/'6 FV'!AM8</f>
        <v>21.169678070508958</v>
      </c>
      <c r="AN7" s="331">
        <f>1000*'1 Utsläpp'!AM8/'6 FV'!AN8</f>
        <v>20.566436702747463</v>
      </c>
      <c r="AO7" s="331">
        <f>1000*'1 Utsläpp'!AN8/'6 FV'!AO8</f>
        <v>16.567309906393909</v>
      </c>
      <c r="AP7" s="331">
        <f>1000*'1 Utsläpp'!AO8/'6 FV'!AP8</f>
        <v>15.440422766863234</v>
      </c>
      <c r="AQ7" s="331">
        <f>1000*'1 Utsläpp'!AP8/'6 FV'!AQ8</f>
        <v>21.282563552212288</v>
      </c>
      <c r="AR7" s="331">
        <f>1000*'1 Utsläpp'!AQ8/'6 FV'!AR8</f>
        <v>19.5604476164654</v>
      </c>
      <c r="AS7" s="331">
        <f>1000*'1 Utsläpp'!AR8/'6 FV'!AS8</f>
        <v>15.142147605242261</v>
      </c>
      <c r="AT7" s="331">
        <f>1000*'1 Utsläpp'!AS8/'6 FV'!AT8</f>
        <v>13.043356814928869</v>
      </c>
      <c r="AU7" s="331">
        <f>1000*'1 Utsläpp'!AT8/'6 FV'!AU8</f>
        <v>21.083117218681789</v>
      </c>
      <c r="AV7" s="331">
        <f>1000*'1 Utsläpp'!AU8/'6 FV'!AV8</f>
        <v>19.706420617089549</v>
      </c>
      <c r="AW7" s="331">
        <f>1000*'1 Utsläpp'!AV8/'6 FV'!AW8</f>
        <v>17.013450399432333</v>
      </c>
      <c r="AX7" s="331">
        <f>1000*'1 Utsläpp'!AW8/'6 FV'!AX8</f>
        <v>14.636656974858161</v>
      </c>
      <c r="AY7" s="331">
        <f>1000*'1 Utsläpp'!AX8/'6 FV'!AY8</f>
        <v>20.72518729748311</v>
      </c>
      <c r="AZ7" s="331">
        <f>1000*'1 Utsläpp'!AY8/'6 FV'!AZ8</f>
        <v>20.206627114557691</v>
      </c>
      <c r="BA7" s="331">
        <f>1000*'1 Utsläpp'!AZ8/'6 FV'!BA8</f>
        <v>16.055953162966937</v>
      </c>
      <c r="BB7" s="331">
        <f>1000*'1 Utsläpp'!BA8/'6 FV'!BB8</f>
        <v>13.939453712340876</v>
      </c>
      <c r="BC7" s="331">
        <f>1000*'1 Utsläpp'!BB8/'6 FV'!BC8</f>
        <v>21.068631040971116</v>
      </c>
      <c r="BD7" s="331">
        <f>1000*'1 Utsläpp'!BC8/'6 FV'!BD8</f>
        <v>17.759550761391981</v>
      </c>
      <c r="BE7" s="331">
        <f>1000*'1 Utsläpp'!BD8/'6 FV'!BE8</f>
        <v>13.151022415561071</v>
      </c>
      <c r="BF7" s="331">
        <f>1000*'1 Utsläpp'!BE8/'6 FV'!BF8</f>
        <v>11.913009567168205</v>
      </c>
      <c r="BG7" s="328">
        <f>1000*'1 Utsläpp'!BF8/'6 FV'!BG8</f>
        <v>17.348991067622013</v>
      </c>
      <c r="BH7" s="328">
        <f>1000*'1 Utsläpp'!BG8/'6 FV'!BH8</f>
        <v>17.317609462815032</v>
      </c>
      <c r="BI7" s="328">
        <f>1000*'1 Utsläpp'!BH8/'6 FV'!BI8</f>
        <v>12.311724947651676</v>
      </c>
      <c r="BJ7" s="328">
        <f>1000*'1 Utsläpp'!BI8/'6 FV'!BJ8</f>
        <v>11.918042451953648</v>
      </c>
      <c r="BK7" s="328">
        <f>1000*'1 Utsläpp'!BJ8/'6 FV'!BK8</f>
        <v>16.895349254766792</v>
      </c>
      <c r="BL7" s="328">
        <f>1000*'1 Utsläpp'!BK8/'6 FV'!BL8</f>
        <v>15.536419294638376</v>
      </c>
      <c r="BM7" s="328">
        <f>1000*'1 Utsläpp'!BL8/'6 FV'!BM8</f>
        <v>13.128299734659763</v>
      </c>
      <c r="BN7" s="328">
        <f>1000*'1 Utsläpp'!BM8/'6 FV'!BN8</f>
        <v>12.620168646865549</v>
      </c>
      <c r="BO7" s="332">
        <f>1000*'1 Utsläpp'!BN8/'6 FV'!BO8</f>
        <v>14.304168942217689</v>
      </c>
    </row>
    <row r="8" spans="1:67" s="74" customFormat="1" ht="12.75" x14ac:dyDescent="0.2">
      <c r="A8" s="330">
        <v>4</v>
      </c>
      <c r="B8" s="74" t="s">
        <v>138</v>
      </c>
      <c r="C8" s="330" t="s">
        <v>3</v>
      </c>
      <c r="D8" s="331">
        <f>1000*'1 Utsläpp'!C9/'6 FV'!D9</f>
        <v>9.6430064100364881</v>
      </c>
      <c r="E8" s="331">
        <f>1000*'1 Utsläpp'!D9/'6 FV'!E9</f>
        <v>8.5536375918351322</v>
      </c>
      <c r="F8" s="331">
        <f>1000*'1 Utsläpp'!E9/'6 FV'!F9</f>
        <v>8.2084658769892958</v>
      </c>
      <c r="G8" s="331">
        <f>1000*'1 Utsläpp'!F9/'6 FV'!G9</f>
        <v>9.9637819485813601</v>
      </c>
      <c r="H8" s="331">
        <f>1000*'1 Utsläpp'!G9/'6 FV'!H9</f>
        <v>12.19582791886986</v>
      </c>
      <c r="I8" s="331">
        <f>1000*'1 Utsläpp'!H9/'6 FV'!I9</f>
        <v>9.9840915813000812</v>
      </c>
      <c r="J8" s="331">
        <f>1000*'1 Utsläpp'!I9/'6 FV'!J9</f>
        <v>7.8944698431817173</v>
      </c>
      <c r="K8" s="331">
        <f>1000*'1 Utsläpp'!J9/'6 FV'!K9</f>
        <v>10.995252517456114</v>
      </c>
      <c r="L8" s="331">
        <f>1000*'1 Utsläpp'!K9/'6 FV'!L9</f>
        <v>12.114354491345876</v>
      </c>
      <c r="M8" s="331">
        <f>1000*'1 Utsläpp'!L9/'6 FV'!M9</f>
        <v>9.1752504519771012</v>
      </c>
      <c r="N8" s="331">
        <f>1000*'1 Utsläpp'!M9/'6 FV'!N9</f>
        <v>7.5643712219651205</v>
      </c>
      <c r="O8" s="331">
        <f>1000*'1 Utsläpp'!N9/'6 FV'!O9</f>
        <v>10.024775990510072</v>
      </c>
      <c r="P8" s="331">
        <f>1000*'1 Utsläpp'!O9/'6 FV'!P9</f>
        <v>10.524529169579111</v>
      </c>
      <c r="Q8" s="331">
        <f>1000*'1 Utsläpp'!P9/'6 FV'!Q9</f>
        <v>8.7881272420312104</v>
      </c>
      <c r="R8" s="331">
        <f>1000*'1 Utsläpp'!Q9/'6 FV'!R9</f>
        <v>8.2654157325965159</v>
      </c>
      <c r="S8" s="331">
        <f>1000*'1 Utsläpp'!R9/'6 FV'!S9</f>
        <v>8.7426707422499614</v>
      </c>
      <c r="T8" s="331">
        <f>1000*'1 Utsläpp'!S9/'6 FV'!T9</f>
        <v>9.9349453251713928</v>
      </c>
      <c r="U8" s="331">
        <f>1000*'1 Utsläpp'!T9/'6 FV'!U9</f>
        <v>8.6416373434720519</v>
      </c>
      <c r="V8" s="331">
        <f>1000*'1 Utsläpp'!U9/'6 FV'!V9</f>
        <v>7.8450872890714498</v>
      </c>
      <c r="W8" s="331">
        <f>1000*'1 Utsläpp'!V9/'6 FV'!W9</f>
        <v>9.0177308345138449</v>
      </c>
      <c r="X8" s="331">
        <f>1000*'1 Utsläpp'!W9/'6 FV'!X9</f>
        <v>10.662978452165964</v>
      </c>
      <c r="Y8" s="331">
        <f>1000*'1 Utsläpp'!X9/'6 FV'!Y9</f>
        <v>7.4494046321970186</v>
      </c>
      <c r="Z8" s="331">
        <f>1000*'1 Utsläpp'!Y9/'6 FV'!Z9</f>
        <v>7.1153026849146022</v>
      </c>
      <c r="AA8" s="331">
        <f>1000*'1 Utsläpp'!Z9/'6 FV'!AA9</f>
        <v>7.8908155516534713</v>
      </c>
      <c r="AB8" s="331">
        <f>1000*'1 Utsläpp'!AA9/'6 FV'!AB9</f>
        <v>9.7171078038440104</v>
      </c>
      <c r="AC8" s="331">
        <f>1000*'1 Utsläpp'!AB9/'6 FV'!AC9</f>
        <v>6.104181051670051</v>
      </c>
      <c r="AD8" s="331">
        <f>1000*'1 Utsläpp'!AC9/'6 FV'!AD9</f>
        <v>7.0067110575042175</v>
      </c>
      <c r="AE8" s="331">
        <f>1000*'1 Utsläpp'!AD9/'6 FV'!AE9</f>
        <v>6.908640587602159</v>
      </c>
      <c r="AF8" s="331">
        <f>1000*'1 Utsläpp'!AE9/'6 FV'!AF9</f>
        <v>7.2212305907369361</v>
      </c>
      <c r="AG8" s="331">
        <f>1000*'1 Utsläpp'!AF9/'6 FV'!AG9</f>
        <v>5.2898333614401416</v>
      </c>
      <c r="AH8" s="331">
        <f>1000*'1 Utsläpp'!AG9/'6 FV'!AH9</f>
        <v>5.7334144740410382</v>
      </c>
      <c r="AI8" s="331">
        <f>1000*'1 Utsläpp'!AH9/'6 FV'!AI9</f>
        <v>5.6219059227020969</v>
      </c>
      <c r="AJ8" s="331">
        <f>1000*'1 Utsläpp'!AI9/'6 FV'!AJ9</f>
        <v>7.53140234044964</v>
      </c>
      <c r="AK8" s="331">
        <f>1000*'1 Utsläpp'!AJ9/'6 FV'!AK9</f>
        <v>4.83761706326165</v>
      </c>
      <c r="AL8" s="331">
        <f>1000*'1 Utsläpp'!AK9/'6 FV'!AL9</f>
        <v>5.4335369901777577</v>
      </c>
      <c r="AM8" s="331">
        <f>1000*'1 Utsläpp'!AL9/'6 FV'!AM9</f>
        <v>5.7946714665972801</v>
      </c>
      <c r="AN8" s="331">
        <f>1000*'1 Utsläpp'!AM9/'6 FV'!AN9</f>
        <v>5.9581648083153507</v>
      </c>
      <c r="AO8" s="331">
        <f>1000*'1 Utsläpp'!AN9/'6 FV'!AO9</f>
        <v>4.542062949128538</v>
      </c>
      <c r="AP8" s="331">
        <f>1000*'1 Utsläpp'!AO9/'6 FV'!AP9</f>
        <v>5.2104264597756131</v>
      </c>
      <c r="AQ8" s="331">
        <f>1000*'1 Utsläpp'!AP9/'6 FV'!AQ9</f>
        <v>5.1791042246329955</v>
      </c>
      <c r="AR8" s="331">
        <f>1000*'1 Utsläpp'!AQ9/'6 FV'!AR9</f>
        <v>5.0290806660677045</v>
      </c>
      <c r="AS8" s="331">
        <f>1000*'1 Utsläpp'!AR9/'6 FV'!AS9</f>
        <v>3.7572466390899266</v>
      </c>
      <c r="AT8" s="331">
        <f>1000*'1 Utsläpp'!AS9/'6 FV'!AT9</f>
        <v>4.1462436212627436</v>
      </c>
      <c r="AU8" s="331">
        <f>1000*'1 Utsläpp'!AT9/'6 FV'!AU9</f>
        <v>4.2816992225813832</v>
      </c>
      <c r="AV8" s="331">
        <f>1000*'1 Utsläpp'!AU9/'6 FV'!AV9</f>
        <v>4.7986628064296175</v>
      </c>
      <c r="AW8" s="331">
        <f>1000*'1 Utsläpp'!AV9/'6 FV'!AW9</f>
        <v>3.6035829976740712</v>
      </c>
      <c r="AX8" s="331">
        <f>1000*'1 Utsläpp'!AW9/'6 FV'!AX9</f>
        <v>4.1466205338211939</v>
      </c>
      <c r="AY8" s="331">
        <f>1000*'1 Utsläpp'!AX9/'6 FV'!AY9</f>
        <v>3.9753260281546439</v>
      </c>
      <c r="AZ8" s="331">
        <f>1000*'1 Utsläpp'!AY9/'6 FV'!AZ9</f>
        <v>4.4718009225588569</v>
      </c>
      <c r="BA8" s="331">
        <f>1000*'1 Utsläpp'!AZ9/'6 FV'!BA9</f>
        <v>3.6261236322981358</v>
      </c>
      <c r="BB8" s="331">
        <f>1000*'1 Utsläpp'!BA9/'6 FV'!BB9</f>
        <v>3.9515254455754634</v>
      </c>
      <c r="BC8" s="331">
        <f>1000*'1 Utsläpp'!BB9/'6 FV'!BC9</f>
        <v>4.075167538797162</v>
      </c>
      <c r="BD8" s="331">
        <f>1000*'1 Utsläpp'!BC9/'6 FV'!BD9</f>
        <v>4.4621425305444555</v>
      </c>
      <c r="BE8" s="331">
        <f>1000*'1 Utsläpp'!BD9/'6 FV'!BE9</f>
        <v>3.3548797560355452</v>
      </c>
      <c r="BF8" s="331">
        <f>1000*'1 Utsläpp'!BE9/'6 FV'!BF9</f>
        <v>3.9926435741529551</v>
      </c>
      <c r="BG8" s="328">
        <f>1000*'1 Utsläpp'!BF9/'6 FV'!BG9</f>
        <v>3.9094797571907876</v>
      </c>
      <c r="BH8" s="328">
        <f>1000*'1 Utsläpp'!BG9/'6 FV'!BH9</f>
        <v>4.6491731048894644</v>
      </c>
      <c r="BI8" s="328">
        <f>1000*'1 Utsläpp'!BH9/'6 FV'!BI9</f>
        <v>3.6700105489330199</v>
      </c>
      <c r="BJ8" s="328">
        <f>1000*'1 Utsläpp'!BI9/'6 FV'!BJ9</f>
        <v>4.3995724332224109</v>
      </c>
      <c r="BK8" s="328">
        <f>1000*'1 Utsläpp'!BJ9/'6 FV'!BK9</f>
        <v>5.2412800803574884</v>
      </c>
      <c r="BL8" s="328">
        <f>1000*'1 Utsläpp'!BK9/'6 FV'!BL9</f>
        <v>5.77726391341983</v>
      </c>
      <c r="BM8" s="328">
        <f>1000*'1 Utsläpp'!BL9/'6 FV'!BM9</f>
        <v>4.7248799327137334</v>
      </c>
      <c r="BN8" s="328">
        <f>1000*'1 Utsläpp'!BM9/'6 FV'!BN9</f>
        <v>5.3970623887766704</v>
      </c>
      <c r="BO8" s="332">
        <f>1000*'1 Utsläpp'!BN9/'6 FV'!BO9</f>
        <v>6.2794581080410392</v>
      </c>
    </row>
    <row r="9" spans="1:67" s="56" customFormat="1" ht="12.75" x14ac:dyDescent="0.2">
      <c r="A9" s="85">
        <v>5</v>
      </c>
      <c r="B9" s="56" t="s">
        <v>139</v>
      </c>
      <c r="C9" s="85" t="s">
        <v>36</v>
      </c>
      <c r="D9" s="107">
        <f>1000*'1 Utsläpp'!C10/'6 FV'!D10</f>
        <v>17.264626636349579</v>
      </c>
      <c r="E9" s="107">
        <f>1000*'1 Utsläpp'!D10/'6 FV'!E10</f>
        <v>15.161818756390081</v>
      </c>
      <c r="F9" s="107">
        <f>1000*'1 Utsläpp'!E10/'6 FV'!F10</f>
        <v>17.752415323931434</v>
      </c>
      <c r="G9" s="107">
        <f>1000*'1 Utsläpp'!F10/'6 FV'!G10</f>
        <v>20.575482042122562</v>
      </c>
      <c r="H9" s="107">
        <f>1000*'1 Utsläpp'!G10/'6 FV'!H10</f>
        <v>20.430794787267981</v>
      </c>
      <c r="I9" s="107">
        <f>1000*'1 Utsläpp'!H10/'6 FV'!I10</f>
        <v>14.355369448731537</v>
      </c>
      <c r="J9" s="107">
        <f>1000*'1 Utsläpp'!I10/'6 FV'!J10</f>
        <v>13.921284606779897</v>
      </c>
      <c r="K9" s="107">
        <f>1000*'1 Utsläpp'!J10/'6 FV'!K10</f>
        <v>15.664758333481341</v>
      </c>
      <c r="L9" s="107">
        <f>1000*'1 Utsläpp'!K10/'6 FV'!L10</f>
        <v>20.067039208082885</v>
      </c>
      <c r="M9" s="107">
        <f>1000*'1 Utsläpp'!L10/'6 FV'!M10</f>
        <v>13.132842043238945</v>
      </c>
      <c r="N9" s="107">
        <f>1000*'1 Utsläpp'!M10/'6 FV'!N10</f>
        <v>11.808355519202145</v>
      </c>
      <c r="O9" s="107">
        <f>1000*'1 Utsläpp'!N10/'6 FV'!O10</f>
        <v>16.457406512241601</v>
      </c>
      <c r="P9" s="107">
        <f>1000*'1 Utsläpp'!O10/'6 FV'!P10</f>
        <v>19.1456665348658</v>
      </c>
      <c r="Q9" s="107">
        <f>1000*'1 Utsläpp'!P10/'6 FV'!Q10</f>
        <v>13.94935535382132</v>
      </c>
      <c r="R9" s="107">
        <f>1000*'1 Utsläpp'!Q10/'6 FV'!R10</f>
        <v>12.170754983618005</v>
      </c>
      <c r="S9" s="107">
        <f>1000*'1 Utsläpp'!R10/'6 FV'!S10</f>
        <v>13.739640391280021</v>
      </c>
      <c r="T9" s="107">
        <f>1000*'1 Utsläpp'!S10/'6 FV'!T10</f>
        <v>15.69644351757402</v>
      </c>
      <c r="U9" s="107">
        <f>1000*'1 Utsläpp'!T10/'6 FV'!U10</f>
        <v>14.054873918959611</v>
      </c>
      <c r="V9" s="107">
        <f>1000*'1 Utsläpp'!U10/'6 FV'!V10</f>
        <v>11.989729441787661</v>
      </c>
      <c r="W9" s="107">
        <f>1000*'1 Utsläpp'!V10/'6 FV'!W10</f>
        <v>14.181906881241499</v>
      </c>
      <c r="X9" s="107">
        <f>1000*'1 Utsläpp'!W10/'6 FV'!X10</f>
        <v>15.11127306503313</v>
      </c>
      <c r="Y9" s="107">
        <f>1000*'1 Utsläpp'!X10/'6 FV'!Y10</f>
        <v>12.780577235603046</v>
      </c>
      <c r="Z9" s="107">
        <f>1000*'1 Utsläpp'!Y10/'6 FV'!Z10</f>
        <v>11.515313302627018</v>
      </c>
      <c r="AA9" s="107">
        <f>1000*'1 Utsläpp'!Z10/'6 FV'!AA10</f>
        <v>10.531186379510277</v>
      </c>
      <c r="AB9" s="107">
        <f>1000*'1 Utsläpp'!AA10/'6 FV'!AB10</f>
        <v>11.156501972674022</v>
      </c>
      <c r="AC9" s="107">
        <f>1000*'1 Utsläpp'!AB10/'6 FV'!AC10</f>
        <v>11.483544964004984</v>
      </c>
      <c r="AD9" s="107">
        <f>1000*'1 Utsläpp'!AC10/'6 FV'!AD10</f>
        <v>10.494899101244918</v>
      </c>
      <c r="AE9" s="107">
        <f>1000*'1 Utsläpp'!AD10/'6 FV'!AE10</f>
        <v>10.948961499825568</v>
      </c>
      <c r="AF9" s="107">
        <f>1000*'1 Utsläpp'!AE10/'6 FV'!AF10</f>
        <v>11.252562654150177</v>
      </c>
      <c r="AG9" s="107">
        <f>1000*'1 Utsläpp'!AF10/'6 FV'!AG10</f>
        <v>10.341982262051387</v>
      </c>
      <c r="AH9" s="107">
        <f>1000*'1 Utsläpp'!AG10/'6 FV'!AH10</f>
        <v>9.3762888361576238</v>
      </c>
      <c r="AI9" s="107">
        <f>1000*'1 Utsläpp'!AH10/'6 FV'!AI10</f>
        <v>9.8514422728796784</v>
      </c>
      <c r="AJ9" s="107">
        <f>1000*'1 Utsläpp'!AI10/'6 FV'!AJ10</f>
        <v>13.376426424776247</v>
      </c>
      <c r="AK9" s="107">
        <f>1000*'1 Utsläpp'!AJ10/'6 FV'!AK10</f>
        <v>11.681421983088292</v>
      </c>
      <c r="AL9" s="107">
        <f>1000*'1 Utsläpp'!AK10/'6 FV'!AL10</f>
        <v>11.138713066488247</v>
      </c>
      <c r="AM9" s="107">
        <f>1000*'1 Utsläpp'!AL10/'6 FV'!AM10</f>
        <v>12.357039462264087</v>
      </c>
      <c r="AN9" s="107">
        <f>1000*'1 Utsläpp'!AM10/'6 FV'!AN10</f>
        <v>11.923860944685559</v>
      </c>
      <c r="AO9" s="107">
        <f>1000*'1 Utsläpp'!AN10/'6 FV'!AO10</f>
        <v>11.777760337300929</v>
      </c>
      <c r="AP9" s="107">
        <f>1000*'1 Utsläpp'!AO10/'6 FV'!AP10</f>
        <v>10.519529049935203</v>
      </c>
      <c r="AQ9" s="107">
        <f>1000*'1 Utsläpp'!AP10/'6 FV'!AQ10</f>
        <v>11.93333602375556</v>
      </c>
      <c r="AR9" s="107">
        <f>1000*'1 Utsläpp'!AQ10/'6 FV'!AR10</f>
        <v>13.881533194281502</v>
      </c>
      <c r="AS9" s="107">
        <f>1000*'1 Utsläpp'!AR10/'6 FV'!AS10</f>
        <v>12.092754219600515</v>
      </c>
      <c r="AT9" s="107">
        <f>1000*'1 Utsläpp'!AS10/'6 FV'!AT10</f>
        <v>11.559770669758887</v>
      </c>
      <c r="AU9" s="107">
        <f>1000*'1 Utsläpp'!AT10/'6 FV'!AU10</f>
        <v>11.060194615858128</v>
      </c>
      <c r="AV9" s="107">
        <f>1000*'1 Utsläpp'!AU10/'6 FV'!AV10</f>
        <v>12.480276358496155</v>
      </c>
      <c r="AW9" s="107">
        <f>1000*'1 Utsläpp'!AV10/'6 FV'!AW10</f>
        <v>11.91165217235895</v>
      </c>
      <c r="AX9" s="107">
        <f>1000*'1 Utsläpp'!AW10/'6 FV'!AX10</f>
        <v>11.894216010836789</v>
      </c>
      <c r="AY9" s="107">
        <f>1000*'1 Utsläpp'!AX10/'6 FV'!AY10</f>
        <v>12.276147509091569</v>
      </c>
      <c r="AZ9" s="107">
        <f>1000*'1 Utsläpp'!AY10/'6 FV'!AZ10</f>
        <v>12.067109312863638</v>
      </c>
      <c r="BA9" s="107">
        <f>1000*'1 Utsläpp'!AZ10/'6 FV'!BA10</f>
        <v>11.891590638241215</v>
      </c>
      <c r="BB9" s="107">
        <f>1000*'1 Utsläpp'!BA10/'6 FV'!BB10</f>
        <v>11.832261835660198</v>
      </c>
      <c r="BC9" s="107">
        <f>1000*'1 Utsläpp'!BB10/'6 FV'!BC10</f>
        <v>11.441284868989287</v>
      </c>
      <c r="BD9" s="107">
        <f>1000*'1 Utsläpp'!BC10/'6 FV'!BD10</f>
        <v>11.922690152853614</v>
      </c>
      <c r="BE9" s="107">
        <f>1000*'1 Utsläpp'!BD10/'6 FV'!BE10</f>
        <v>11.864140474919003</v>
      </c>
      <c r="BF9" s="107">
        <f>1000*'1 Utsläpp'!BE10/'6 FV'!BF10</f>
        <v>11.839809839020244</v>
      </c>
      <c r="BG9" s="236">
        <f>1000*'1 Utsläpp'!BF10/'6 FV'!BG10</f>
        <v>10.37934745895193</v>
      </c>
      <c r="BH9" s="236">
        <f>1000*'1 Utsläpp'!BG10/'6 FV'!BH10</f>
        <v>9.9946646226003129</v>
      </c>
      <c r="BI9" s="236">
        <f>1000*'1 Utsläpp'!BH10/'6 FV'!BI10</f>
        <v>10.083875047350723</v>
      </c>
      <c r="BJ9" s="236">
        <f>1000*'1 Utsläpp'!BI10/'6 FV'!BJ10</f>
        <v>9.891366686083682</v>
      </c>
      <c r="BK9" s="236">
        <f>1000*'1 Utsläpp'!BJ10/'6 FV'!BK10</f>
        <v>13.051883793484869</v>
      </c>
      <c r="BL9" s="236">
        <f>1000*'1 Utsläpp'!BK10/'6 FV'!BL10</f>
        <v>12.757692954948931</v>
      </c>
      <c r="BM9" s="236">
        <f>1000*'1 Utsläpp'!BL10/'6 FV'!BM10</f>
        <v>13.988230523123587</v>
      </c>
      <c r="BN9" s="236">
        <f>1000*'1 Utsläpp'!BM10/'6 FV'!BN10</f>
        <v>11.715137073971128</v>
      </c>
      <c r="BO9" s="223">
        <f>1000*'1 Utsläpp'!BN10/'6 FV'!BO10</f>
        <v>12.397352769719616</v>
      </c>
    </row>
    <row r="10" spans="1:67" s="56" customFormat="1" ht="12.75" x14ac:dyDescent="0.2">
      <c r="A10" s="85">
        <v>6</v>
      </c>
      <c r="B10" s="56" t="s">
        <v>140</v>
      </c>
      <c r="C10" s="85" t="s">
        <v>37</v>
      </c>
      <c r="D10" s="107">
        <f>1000*'1 Utsläpp'!C11/'6 FV'!D11</f>
        <v>52.695565392043868</v>
      </c>
      <c r="E10" s="107">
        <f>1000*'1 Utsläpp'!D11/'6 FV'!E11</f>
        <v>44.696222875371419</v>
      </c>
      <c r="F10" s="107">
        <f>1000*'1 Utsläpp'!E11/'6 FV'!F11</f>
        <v>42.468164209226018</v>
      </c>
      <c r="G10" s="107">
        <f>1000*'1 Utsläpp'!F11/'6 FV'!G11</f>
        <v>55.680934868598229</v>
      </c>
      <c r="H10" s="107">
        <f>1000*'1 Utsläpp'!G11/'6 FV'!H11</f>
        <v>48.858364815961892</v>
      </c>
      <c r="I10" s="107">
        <f>1000*'1 Utsläpp'!H11/'6 FV'!I11</f>
        <v>43.671015866715898</v>
      </c>
      <c r="J10" s="107">
        <f>1000*'1 Utsläpp'!I11/'6 FV'!J11</f>
        <v>37.237189169992625</v>
      </c>
      <c r="K10" s="107">
        <f>1000*'1 Utsläpp'!J11/'6 FV'!K11</f>
        <v>47.290541797279019</v>
      </c>
      <c r="L10" s="107">
        <f>1000*'1 Utsläpp'!K11/'6 FV'!L11</f>
        <v>55.191740658183072</v>
      </c>
      <c r="M10" s="107">
        <f>1000*'1 Utsläpp'!L11/'6 FV'!M11</f>
        <v>43.878305490302346</v>
      </c>
      <c r="N10" s="107">
        <f>1000*'1 Utsläpp'!M11/'6 FV'!N11</f>
        <v>39.336583735381872</v>
      </c>
      <c r="O10" s="107">
        <f>1000*'1 Utsläpp'!N11/'6 FV'!O11</f>
        <v>42.94959445392513</v>
      </c>
      <c r="P10" s="107">
        <f>1000*'1 Utsläpp'!O11/'6 FV'!P11</f>
        <v>38.462125671848334</v>
      </c>
      <c r="Q10" s="107">
        <f>1000*'1 Utsläpp'!P11/'6 FV'!Q11</f>
        <v>36.205011596158577</v>
      </c>
      <c r="R10" s="107">
        <f>1000*'1 Utsläpp'!Q11/'6 FV'!R11</f>
        <v>33.839355212128993</v>
      </c>
      <c r="S10" s="107">
        <f>1000*'1 Utsläpp'!R11/'6 FV'!S11</f>
        <v>40.295943403364447</v>
      </c>
      <c r="T10" s="107">
        <f>1000*'1 Utsläpp'!S11/'6 FV'!T11</f>
        <v>50.622478448260082</v>
      </c>
      <c r="U10" s="107">
        <f>1000*'1 Utsläpp'!T11/'6 FV'!U11</f>
        <v>38.920355565126826</v>
      </c>
      <c r="V10" s="107">
        <f>1000*'1 Utsläpp'!U11/'6 FV'!V11</f>
        <v>29.846298201968583</v>
      </c>
      <c r="W10" s="107">
        <f>1000*'1 Utsläpp'!V11/'6 FV'!W11</f>
        <v>44.472319126546282</v>
      </c>
      <c r="X10" s="107">
        <f>1000*'1 Utsläpp'!W11/'6 FV'!X11</f>
        <v>31.666033561351494</v>
      </c>
      <c r="Y10" s="107">
        <f>1000*'1 Utsläpp'!X11/'6 FV'!Y11</f>
        <v>35.595442241678668</v>
      </c>
      <c r="Z10" s="107">
        <f>1000*'1 Utsläpp'!Y11/'6 FV'!Z11</f>
        <v>36.41063329422056</v>
      </c>
      <c r="AA10" s="107">
        <f>1000*'1 Utsläpp'!Z11/'6 FV'!AA11</f>
        <v>43.474029708964487</v>
      </c>
      <c r="AB10" s="107">
        <f>1000*'1 Utsläpp'!AA11/'6 FV'!AB11</f>
        <v>42.501871762910589</v>
      </c>
      <c r="AC10" s="107">
        <f>1000*'1 Utsläpp'!AB11/'6 FV'!AC11</f>
        <v>39.296389187460271</v>
      </c>
      <c r="AD10" s="107">
        <f>1000*'1 Utsläpp'!AC11/'6 FV'!AD11</f>
        <v>41.907116223789323</v>
      </c>
      <c r="AE10" s="107">
        <f>1000*'1 Utsläpp'!AD11/'6 FV'!AE11</f>
        <v>40.163646948925674</v>
      </c>
      <c r="AF10" s="107">
        <f>1000*'1 Utsläpp'!AE11/'6 FV'!AF11</f>
        <v>42.200284324751628</v>
      </c>
      <c r="AG10" s="107">
        <f>1000*'1 Utsläpp'!AF11/'6 FV'!AG11</f>
        <v>48.60281760561697</v>
      </c>
      <c r="AH10" s="107">
        <f>1000*'1 Utsläpp'!AG11/'6 FV'!AH11</f>
        <v>45.320704370033958</v>
      </c>
      <c r="AI10" s="107">
        <f>1000*'1 Utsläpp'!AH11/'6 FV'!AI11</f>
        <v>41.919580849299187</v>
      </c>
      <c r="AJ10" s="107">
        <f>1000*'1 Utsläpp'!AI11/'6 FV'!AJ11</f>
        <v>45.399057725560056</v>
      </c>
      <c r="AK10" s="107">
        <f>1000*'1 Utsläpp'!AJ11/'6 FV'!AK11</f>
        <v>46.339146156836613</v>
      </c>
      <c r="AL10" s="107">
        <f>1000*'1 Utsläpp'!AK11/'6 FV'!AL11</f>
        <v>48.780124312364961</v>
      </c>
      <c r="AM10" s="107">
        <f>1000*'1 Utsläpp'!AL11/'6 FV'!AM11</f>
        <v>58.8809992317357</v>
      </c>
      <c r="AN10" s="107">
        <f>1000*'1 Utsläpp'!AM11/'6 FV'!AN11</f>
        <v>50.471941510535942</v>
      </c>
      <c r="AO10" s="107">
        <f>1000*'1 Utsläpp'!AN11/'6 FV'!AO11</f>
        <v>51.118327897439855</v>
      </c>
      <c r="AP10" s="107">
        <f>1000*'1 Utsläpp'!AO11/'6 FV'!AP11</f>
        <v>57.064339559267019</v>
      </c>
      <c r="AQ10" s="107">
        <f>1000*'1 Utsläpp'!AP11/'6 FV'!AQ11</f>
        <v>58.840544035272657</v>
      </c>
      <c r="AR10" s="107">
        <f>1000*'1 Utsläpp'!AQ11/'6 FV'!AR11</f>
        <v>51.230217080762891</v>
      </c>
      <c r="AS10" s="107">
        <f>1000*'1 Utsläpp'!AR11/'6 FV'!AS11</f>
        <v>54.716416125055197</v>
      </c>
      <c r="AT10" s="107">
        <f>1000*'1 Utsläpp'!AS11/'6 FV'!AT11</f>
        <v>55.258962142400108</v>
      </c>
      <c r="AU10" s="107">
        <f>1000*'1 Utsläpp'!AT11/'6 FV'!AU11</f>
        <v>56.727875365491109</v>
      </c>
      <c r="AV10" s="107">
        <f>1000*'1 Utsläpp'!AU11/'6 FV'!AV11</f>
        <v>34.989400757560958</v>
      </c>
      <c r="AW10" s="107">
        <f>1000*'1 Utsläpp'!AV11/'6 FV'!AW11</f>
        <v>42.743714099513397</v>
      </c>
      <c r="AX10" s="107">
        <f>1000*'1 Utsläpp'!AW11/'6 FV'!AX11</f>
        <v>40.843438058153801</v>
      </c>
      <c r="AY10" s="107">
        <f>1000*'1 Utsläpp'!AX11/'6 FV'!AY11</f>
        <v>45.510604909219758</v>
      </c>
      <c r="AZ10" s="107">
        <f>1000*'1 Utsläpp'!AY11/'6 FV'!AZ11</f>
        <v>52.520325790134862</v>
      </c>
      <c r="BA10" s="107">
        <f>1000*'1 Utsläpp'!AZ11/'6 FV'!BA11</f>
        <v>40.34335288241688</v>
      </c>
      <c r="BB10" s="107">
        <f>1000*'1 Utsläpp'!BA11/'6 FV'!BB11</f>
        <v>32.767070391122012</v>
      </c>
      <c r="BC10" s="107">
        <f>1000*'1 Utsläpp'!BB11/'6 FV'!BC11</f>
        <v>28.13849412002541</v>
      </c>
      <c r="BD10" s="107">
        <f>1000*'1 Utsläpp'!BC11/'6 FV'!BD11</f>
        <v>38.367287548371678</v>
      </c>
      <c r="BE10" s="107">
        <f>1000*'1 Utsläpp'!BD11/'6 FV'!BE11</f>
        <v>41.049029310383112</v>
      </c>
      <c r="BF10" s="107">
        <f>1000*'1 Utsläpp'!BE11/'6 FV'!BF11</f>
        <v>39.213460907949937</v>
      </c>
      <c r="BG10" s="236">
        <f>1000*'1 Utsläpp'!BF11/'6 FV'!BG11</f>
        <v>40.655158406820362</v>
      </c>
      <c r="BH10" s="236">
        <f>1000*'1 Utsläpp'!BG11/'6 FV'!BH11</f>
        <v>37.970799233426455</v>
      </c>
      <c r="BI10" s="236">
        <f>1000*'1 Utsläpp'!BH11/'6 FV'!BI11</f>
        <v>17.413022448368515</v>
      </c>
      <c r="BJ10" s="236">
        <f>1000*'1 Utsläpp'!BI11/'6 FV'!BJ11</f>
        <v>30.251857660903191</v>
      </c>
      <c r="BK10" s="236">
        <f>1000*'1 Utsläpp'!BJ11/'6 FV'!BK11</f>
        <v>35.158595503246417</v>
      </c>
      <c r="BL10" s="236">
        <f>1000*'1 Utsläpp'!BK11/'6 FV'!BL11</f>
        <v>37.451813448379454</v>
      </c>
      <c r="BM10" s="236">
        <f>1000*'1 Utsläpp'!BL11/'6 FV'!BM11</f>
        <v>34.491844904407628</v>
      </c>
      <c r="BN10" s="236">
        <f>1000*'1 Utsläpp'!BM11/'6 FV'!BN11</f>
        <v>35.790773855497214</v>
      </c>
      <c r="BO10" s="223">
        <f>1000*'1 Utsläpp'!BN11/'6 FV'!BO11</f>
        <v>34.293833150128307</v>
      </c>
    </row>
    <row r="11" spans="1:67" s="56" customFormat="1" ht="12.75" x14ac:dyDescent="0.2">
      <c r="A11" s="85">
        <v>7</v>
      </c>
      <c r="B11" s="56" t="s">
        <v>141</v>
      </c>
      <c r="C11" s="85" t="s">
        <v>38</v>
      </c>
      <c r="D11" s="107">
        <f>1000*'1 Utsläpp'!C12/'6 FV'!D12</f>
        <v>94.599114214495529</v>
      </c>
      <c r="E11" s="107">
        <f>1000*'1 Utsläpp'!D12/'6 FV'!E12</f>
        <v>87.246267906664556</v>
      </c>
      <c r="F11" s="107">
        <f>1000*'1 Utsläpp'!E12/'6 FV'!F12</f>
        <v>88.913212317576026</v>
      </c>
      <c r="G11" s="107">
        <f>1000*'1 Utsläpp'!F12/'6 FV'!G12</f>
        <v>112.9412554553313</v>
      </c>
      <c r="H11" s="107">
        <f>1000*'1 Utsläpp'!G12/'6 FV'!H12</f>
        <v>121.2925051402139</v>
      </c>
      <c r="I11" s="107">
        <f>1000*'1 Utsläpp'!H12/'6 FV'!I12</f>
        <v>110.27735014465718</v>
      </c>
      <c r="J11" s="107">
        <f>1000*'1 Utsläpp'!I12/'6 FV'!J12</f>
        <v>98.038303120920659</v>
      </c>
      <c r="K11" s="107">
        <f>1000*'1 Utsläpp'!J12/'6 FV'!K12</f>
        <v>109.46459458536607</v>
      </c>
      <c r="L11" s="107">
        <f>1000*'1 Utsläpp'!K12/'6 FV'!L12</f>
        <v>120.53188538420608</v>
      </c>
      <c r="M11" s="107">
        <f>1000*'1 Utsläpp'!L12/'6 FV'!M12</f>
        <v>99.878857843508015</v>
      </c>
      <c r="N11" s="107">
        <f>1000*'1 Utsläpp'!M12/'6 FV'!N12</f>
        <v>88.100242053233657</v>
      </c>
      <c r="O11" s="107">
        <f>1000*'1 Utsläpp'!N12/'6 FV'!O12</f>
        <v>98.322110630519362</v>
      </c>
      <c r="P11" s="107">
        <f>1000*'1 Utsläpp'!O12/'6 FV'!P12</f>
        <v>108.14887936841183</v>
      </c>
      <c r="Q11" s="107">
        <f>1000*'1 Utsläpp'!P12/'6 FV'!Q12</f>
        <v>84.159756968325013</v>
      </c>
      <c r="R11" s="107">
        <f>1000*'1 Utsläpp'!Q12/'6 FV'!R12</f>
        <v>80.052932635506053</v>
      </c>
      <c r="S11" s="107">
        <f>1000*'1 Utsläpp'!R12/'6 FV'!S12</f>
        <v>95.551963216224777</v>
      </c>
      <c r="T11" s="107">
        <f>1000*'1 Utsläpp'!S12/'6 FV'!T12</f>
        <v>111.6228512430046</v>
      </c>
      <c r="U11" s="107">
        <f>1000*'1 Utsläpp'!T12/'6 FV'!U12</f>
        <v>89.241632108371405</v>
      </c>
      <c r="V11" s="107">
        <f>1000*'1 Utsläpp'!U12/'6 FV'!V12</f>
        <v>88.935791303200801</v>
      </c>
      <c r="W11" s="107">
        <f>1000*'1 Utsläpp'!V12/'6 FV'!W12</f>
        <v>106.6972874837213</v>
      </c>
      <c r="X11" s="107">
        <f>1000*'1 Utsläpp'!W12/'6 FV'!X12</f>
        <v>118.32890848429965</v>
      </c>
      <c r="Y11" s="107">
        <f>1000*'1 Utsläpp'!X12/'6 FV'!Y12</f>
        <v>96.353948437356067</v>
      </c>
      <c r="Z11" s="107">
        <f>1000*'1 Utsläpp'!Y12/'6 FV'!Z12</f>
        <v>94.108048712531328</v>
      </c>
      <c r="AA11" s="107">
        <f>1000*'1 Utsläpp'!Z12/'6 FV'!AA12</f>
        <v>105.29466842040446</v>
      </c>
      <c r="AB11" s="107">
        <f>1000*'1 Utsläpp'!AA12/'6 FV'!AB12</f>
        <v>112.0616228183367</v>
      </c>
      <c r="AC11" s="107">
        <f>1000*'1 Utsläpp'!AB12/'6 FV'!AC12</f>
        <v>93.659042427174327</v>
      </c>
      <c r="AD11" s="107">
        <f>1000*'1 Utsläpp'!AC12/'6 FV'!AD12</f>
        <v>88.453095865761142</v>
      </c>
      <c r="AE11" s="107">
        <f>1000*'1 Utsläpp'!AD12/'6 FV'!AE12</f>
        <v>101.24245075223008</v>
      </c>
      <c r="AF11" s="107">
        <f>1000*'1 Utsläpp'!AE12/'6 FV'!AF12</f>
        <v>111.30882109642982</v>
      </c>
      <c r="AG11" s="107">
        <f>1000*'1 Utsläpp'!AF12/'6 FV'!AG12</f>
        <v>99.021267417030614</v>
      </c>
      <c r="AH11" s="107">
        <f>1000*'1 Utsläpp'!AG12/'6 FV'!AH12</f>
        <v>96.374932405666158</v>
      </c>
      <c r="AI11" s="107">
        <f>1000*'1 Utsläpp'!AH12/'6 FV'!AI12</f>
        <v>103.58987665597516</v>
      </c>
      <c r="AJ11" s="107">
        <f>1000*'1 Utsläpp'!AI12/'6 FV'!AJ12</f>
        <v>118.14359426252058</v>
      </c>
      <c r="AK11" s="107">
        <f>1000*'1 Utsläpp'!AJ12/'6 FV'!AK12</f>
        <v>103.04211506740012</v>
      </c>
      <c r="AL11" s="107">
        <f>1000*'1 Utsläpp'!AK12/'6 FV'!AL12</f>
        <v>101.33547236594526</v>
      </c>
      <c r="AM11" s="107">
        <f>1000*'1 Utsläpp'!AL12/'6 FV'!AM12</f>
        <v>108.13165734223803</v>
      </c>
      <c r="AN11" s="107">
        <f>1000*'1 Utsläpp'!AM12/'6 FV'!AN12</f>
        <v>101.02411993302525</v>
      </c>
      <c r="AO11" s="107">
        <f>1000*'1 Utsläpp'!AN12/'6 FV'!AO12</f>
        <v>94.947244339158061</v>
      </c>
      <c r="AP11" s="107">
        <f>1000*'1 Utsläpp'!AO12/'6 FV'!AP12</f>
        <v>89.141362251801269</v>
      </c>
      <c r="AQ11" s="107">
        <f>1000*'1 Utsläpp'!AP12/'6 FV'!AQ12</f>
        <v>92.400323904833144</v>
      </c>
      <c r="AR11" s="107">
        <f>1000*'1 Utsläpp'!AQ12/'6 FV'!AR12</f>
        <v>105.2937620843043</v>
      </c>
      <c r="AS11" s="107">
        <f>1000*'1 Utsläpp'!AR12/'6 FV'!AS12</f>
        <v>94.956171557685806</v>
      </c>
      <c r="AT11" s="107">
        <f>1000*'1 Utsläpp'!AS12/'6 FV'!AT12</f>
        <v>91.077720370566212</v>
      </c>
      <c r="AU11" s="107">
        <f>1000*'1 Utsläpp'!AT12/'6 FV'!AU12</f>
        <v>90.697234283481492</v>
      </c>
      <c r="AV11" s="107">
        <f>1000*'1 Utsläpp'!AU12/'6 FV'!AV12</f>
        <v>93.688786168199357</v>
      </c>
      <c r="AW11" s="107">
        <f>1000*'1 Utsläpp'!AV12/'6 FV'!AW12</f>
        <v>79.10781680871888</v>
      </c>
      <c r="AX11" s="107">
        <f>1000*'1 Utsläpp'!AW12/'6 FV'!AX12</f>
        <v>74.711527492161721</v>
      </c>
      <c r="AY11" s="107">
        <f>1000*'1 Utsläpp'!AX12/'6 FV'!AY12</f>
        <v>79.843367704789387</v>
      </c>
      <c r="AZ11" s="107">
        <f>1000*'1 Utsläpp'!AY12/'6 FV'!AZ12</f>
        <v>88.434905260374549</v>
      </c>
      <c r="BA11" s="107">
        <f>1000*'1 Utsläpp'!AZ12/'6 FV'!BA12</f>
        <v>85.185920495862121</v>
      </c>
      <c r="BB11" s="107">
        <f>1000*'1 Utsläpp'!BA12/'6 FV'!BB12</f>
        <v>75.945706879346972</v>
      </c>
      <c r="BC11" s="107">
        <f>1000*'1 Utsläpp'!BB12/'6 FV'!BC12</f>
        <v>76.118424585688118</v>
      </c>
      <c r="BD11" s="107">
        <f>1000*'1 Utsläpp'!BC12/'6 FV'!BD12</f>
        <v>88.856203892528484</v>
      </c>
      <c r="BE11" s="107">
        <f>1000*'1 Utsläpp'!BD12/'6 FV'!BE12</f>
        <v>77.462736534604701</v>
      </c>
      <c r="BF11" s="107">
        <f>1000*'1 Utsläpp'!BE12/'6 FV'!BF12</f>
        <v>69.707243836524441</v>
      </c>
      <c r="BG11" s="236">
        <f>1000*'1 Utsläpp'!BF12/'6 FV'!BG12</f>
        <v>73.312458555978708</v>
      </c>
      <c r="BH11" s="236">
        <f>1000*'1 Utsläpp'!BG12/'6 FV'!BH12</f>
        <v>84.586456272628183</v>
      </c>
      <c r="BI11" s="236">
        <f>1000*'1 Utsläpp'!BH12/'6 FV'!BI12</f>
        <v>81.101730813413525</v>
      </c>
      <c r="BJ11" s="236">
        <f>1000*'1 Utsläpp'!BI12/'6 FV'!BJ12</f>
        <v>75.191772214191872</v>
      </c>
      <c r="BK11" s="236">
        <f>1000*'1 Utsläpp'!BJ12/'6 FV'!BK12</f>
        <v>80.52863831236975</v>
      </c>
      <c r="BL11" s="236">
        <f>1000*'1 Utsläpp'!BK12/'6 FV'!BL12</f>
        <v>98.146943495256906</v>
      </c>
      <c r="BM11" s="236">
        <f>1000*'1 Utsläpp'!BL12/'6 FV'!BM12</f>
        <v>91.221347774202769</v>
      </c>
      <c r="BN11" s="236">
        <f>1000*'1 Utsläpp'!BM12/'6 FV'!BN12</f>
        <v>85.296639256658239</v>
      </c>
      <c r="BO11" s="223">
        <f>1000*'1 Utsläpp'!BN12/'6 FV'!BO12</f>
        <v>96.311561762386972</v>
      </c>
    </row>
    <row r="12" spans="1:67" s="56" customFormat="1" ht="12.75" x14ac:dyDescent="0.2">
      <c r="A12" s="85">
        <v>8</v>
      </c>
      <c r="B12" s="56" t="s">
        <v>142</v>
      </c>
      <c r="C12" s="85" t="s">
        <v>39</v>
      </c>
      <c r="D12" s="107">
        <f>1000*'1 Utsläpp'!C13/'6 FV'!D13</f>
        <v>48.260677278912205</v>
      </c>
      <c r="E12" s="107">
        <f>1000*'1 Utsläpp'!D13/'6 FV'!E13</f>
        <v>43.562355254886441</v>
      </c>
      <c r="F12" s="107">
        <f>1000*'1 Utsläpp'!E13/'6 FV'!F13</f>
        <v>48.315626266292199</v>
      </c>
      <c r="G12" s="107">
        <f>1000*'1 Utsläpp'!F13/'6 FV'!G13</f>
        <v>58.294588459168743</v>
      </c>
      <c r="H12" s="107">
        <f>1000*'1 Utsläpp'!G13/'6 FV'!H13</f>
        <v>52.451015105002149</v>
      </c>
      <c r="I12" s="107">
        <f>1000*'1 Utsläpp'!H13/'6 FV'!I13</f>
        <v>50.337957503303571</v>
      </c>
      <c r="J12" s="107">
        <f>1000*'1 Utsläpp'!I13/'6 FV'!J13</f>
        <v>45.949165057150381</v>
      </c>
      <c r="K12" s="107">
        <f>1000*'1 Utsläpp'!J13/'6 FV'!K13</f>
        <v>61.396423831905217</v>
      </c>
      <c r="L12" s="107">
        <f>1000*'1 Utsläpp'!K13/'6 FV'!L13</f>
        <v>60.951544600604151</v>
      </c>
      <c r="M12" s="107">
        <f>1000*'1 Utsläpp'!L13/'6 FV'!M13</f>
        <v>52.654047015853095</v>
      </c>
      <c r="N12" s="107">
        <f>1000*'1 Utsläpp'!M13/'6 FV'!N13</f>
        <v>51.268535067921263</v>
      </c>
      <c r="O12" s="107">
        <f>1000*'1 Utsläpp'!N13/'6 FV'!O13</f>
        <v>49.910564582831469</v>
      </c>
      <c r="P12" s="107">
        <f>1000*'1 Utsläpp'!O13/'6 FV'!P13</f>
        <v>47.656944790645362</v>
      </c>
      <c r="Q12" s="107">
        <f>1000*'1 Utsläpp'!P13/'6 FV'!Q13</f>
        <v>47.494489451011738</v>
      </c>
      <c r="R12" s="107">
        <f>1000*'1 Utsläpp'!Q13/'6 FV'!R13</f>
        <v>45.983288516186747</v>
      </c>
      <c r="S12" s="107">
        <f>1000*'1 Utsläpp'!R13/'6 FV'!S13</f>
        <v>49.670060596680806</v>
      </c>
      <c r="T12" s="107">
        <f>1000*'1 Utsläpp'!S13/'6 FV'!T13</f>
        <v>41.210366084754128</v>
      </c>
      <c r="U12" s="107">
        <f>1000*'1 Utsläpp'!T13/'6 FV'!U13</f>
        <v>40.483282776247016</v>
      </c>
      <c r="V12" s="107">
        <f>1000*'1 Utsläpp'!U13/'6 FV'!V13</f>
        <v>40.382429495146035</v>
      </c>
      <c r="W12" s="107">
        <f>1000*'1 Utsläpp'!V13/'6 FV'!W13</f>
        <v>48.760377074799386</v>
      </c>
      <c r="X12" s="107">
        <f>1000*'1 Utsläpp'!W13/'6 FV'!X13</f>
        <v>42.15861867836167</v>
      </c>
      <c r="Y12" s="107">
        <f>1000*'1 Utsläpp'!X13/'6 FV'!Y13</f>
        <v>39.357171971997424</v>
      </c>
      <c r="Z12" s="107">
        <f>1000*'1 Utsläpp'!Y13/'6 FV'!Z13</f>
        <v>42.056162985512081</v>
      </c>
      <c r="AA12" s="107">
        <f>1000*'1 Utsläpp'!Z13/'6 FV'!AA13</f>
        <v>43.598582634209812</v>
      </c>
      <c r="AB12" s="107">
        <f>1000*'1 Utsläpp'!AA13/'6 FV'!AB13</f>
        <v>41.064701360668032</v>
      </c>
      <c r="AC12" s="107">
        <f>1000*'1 Utsläpp'!AB13/'6 FV'!AC13</f>
        <v>37.977829211350219</v>
      </c>
      <c r="AD12" s="107">
        <f>1000*'1 Utsläpp'!AC13/'6 FV'!AD13</f>
        <v>42.262055489802378</v>
      </c>
      <c r="AE12" s="107">
        <f>1000*'1 Utsläpp'!AD13/'6 FV'!AE13</f>
        <v>47.291917688972475</v>
      </c>
      <c r="AF12" s="107">
        <f>1000*'1 Utsläpp'!AE13/'6 FV'!AF13</f>
        <v>47.73053730814167</v>
      </c>
      <c r="AG12" s="107">
        <f>1000*'1 Utsläpp'!AF13/'6 FV'!AG13</f>
        <v>43.420976198476659</v>
      </c>
      <c r="AH12" s="107">
        <f>1000*'1 Utsläpp'!AG13/'6 FV'!AH13</f>
        <v>43.632761896254991</v>
      </c>
      <c r="AI12" s="107">
        <f>1000*'1 Utsläpp'!AH13/'6 FV'!AI13</f>
        <v>44.391561960233737</v>
      </c>
      <c r="AJ12" s="107">
        <f>1000*'1 Utsläpp'!AI13/'6 FV'!AJ13</f>
        <v>43.33370754949599</v>
      </c>
      <c r="AK12" s="107">
        <f>1000*'1 Utsläpp'!AJ13/'6 FV'!AK13</f>
        <v>38.891223798815446</v>
      </c>
      <c r="AL12" s="107">
        <f>1000*'1 Utsläpp'!AK13/'6 FV'!AL13</f>
        <v>44.755407248835596</v>
      </c>
      <c r="AM12" s="107">
        <f>1000*'1 Utsläpp'!AL13/'6 FV'!AM13</f>
        <v>45.077860757576182</v>
      </c>
      <c r="AN12" s="107">
        <f>1000*'1 Utsläpp'!AM13/'6 FV'!AN13</f>
        <v>42.364064204157899</v>
      </c>
      <c r="AO12" s="107">
        <f>1000*'1 Utsläpp'!AN13/'6 FV'!AO13</f>
        <v>37.740540864815053</v>
      </c>
      <c r="AP12" s="107">
        <f>1000*'1 Utsläpp'!AO13/'6 FV'!AP13</f>
        <v>40.458371085757335</v>
      </c>
      <c r="AQ12" s="107">
        <f>1000*'1 Utsläpp'!AP13/'6 FV'!AQ13</f>
        <v>42.305448825778917</v>
      </c>
      <c r="AR12" s="107">
        <f>1000*'1 Utsläpp'!AQ13/'6 FV'!AR13</f>
        <v>37.813326236964727</v>
      </c>
      <c r="AS12" s="107">
        <f>1000*'1 Utsläpp'!AR13/'6 FV'!AS13</f>
        <v>35.38053271324376</v>
      </c>
      <c r="AT12" s="107">
        <f>1000*'1 Utsläpp'!AS13/'6 FV'!AT13</f>
        <v>38.980171510306583</v>
      </c>
      <c r="AU12" s="107">
        <f>1000*'1 Utsläpp'!AT13/'6 FV'!AU13</f>
        <v>39.11535158092979</v>
      </c>
      <c r="AV12" s="107">
        <f>1000*'1 Utsläpp'!AU13/'6 FV'!AV13</f>
        <v>50.645939506762993</v>
      </c>
      <c r="AW12" s="107">
        <f>1000*'1 Utsläpp'!AV13/'6 FV'!AW13</f>
        <v>45.508009599552743</v>
      </c>
      <c r="AX12" s="107">
        <f>1000*'1 Utsläpp'!AW13/'6 FV'!AX13</f>
        <v>53.999919782921822</v>
      </c>
      <c r="AY12" s="107">
        <f>1000*'1 Utsläpp'!AX13/'6 FV'!AY13</f>
        <v>48.537909050778204</v>
      </c>
      <c r="AZ12" s="107">
        <f>1000*'1 Utsläpp'!AY13/'6 FV'!AZ13</f>
        <v>38.144054474916857</v>
      </c>
      <c r="BA12" s="107">
        <f>1000*'1 Utsläpp'!AZ13/'6 FV'!BA13</f>
        <v>44.208995577825412</v>
      </c>
      <c r="BB12" s="107">
        <f>1000*'1 Utsläpp'!BA13/'6 FV'!BB13</f>
        <v>38.739475033681209</v>
      </c>
      <c r="BC12" s="107">
        <f>1000*'1 Utsläpp'!BB13/'6 FV'!BC13</f>
        <v>44.005264334052519</v>
      </c>
      <c r="BD12" s="107">
        <f>1000*'1 Utsläpp'!BC13/'6 FV'!BD13</f>
        <v>41.206119262648549</v>
      </c>
      <c r="BE12" s="107">
        <f>1000*'1 Utsläpp'!BD13/'6 FV'!BE13</f>
        <v>39.673690218056031</v>
      </c>
      <c r="BF12" s="107">
        <f>1000*'1 Utsläpp'!BE13/'6 FV'!BF13</f>
        <v>41.52182164068585</v>
      </c>
      <c r="BG12" s="236">
        <f>1000*'1 Utsläpp'!BF13/'6 FV'!BG13</f>
        <v>46.114322981045795</v>
      </c>
      <c r="BH12" s="236">
        <f>1000*'1 Utsläpp'!BG13/'6 FV'!BH13</f>
        <v>44.905253703392709</v>
      </c>
      <c r="BI12" s="236">
        <f>1000*'1 Utsläpp'!BH13/'6 FV'!BI13</f>
        <v>42.55968111162457</v>
      </c>
      <c r="BJ12" s="236">
        <f>1000*'1 Utsläpp'!BI13/'6 FV'!BJ13</f>
        <v>47.570083670923815</v>
      </c>
      <c r="BK12" s="236">
        <f>1000*'1 Utsläpp'!BJ13/'6 FV'!BK13</f>
        <v>45.12806604323346</v>
      </c>
      <c r="BL12" s="236">
        <f>1000*'1 Utsläpp'!BK13/'6 FV'!BL13</f>
        <v>46.736426930336378</v>
      </c>
      <c r="BM12" s="236">
        <f>1000*'1 Utsläpp'!BL13/'6 FV'!BM13</f>
        <v>45.232984816206645</v>
      </c>
      <c r="BN12" s="236">
        <f>1000*'1 Utsläpp'!BM13/'6 FV'!BN13</f>
        <v>50.419338688957126</v>
      </c>
      <c r="BO12" s="223">
        <f>1000*'1 Utsläpp'!BN13/'6 FV'!BO13</f>
        <v>53.533806368424962</v>
      </c>
    </row>
    <row r="13" spans="1:67" s="56" customFormat="1" ht="12.75" x14ac:dyDescent="0.2">
      <c r="A13" s="85">
        <v>9</v>
      </c>
      <c r="B13" s="56" t="s">
        <v>143</v>
      </c>
      <c r="C13" s="85" t="s">
        <v>4</v>
      </c>
      <c r="D13" s="107">
        <f>1000*'1 Utsläpp'!C14/'6 FV'!D14</f>
        <v>0.54111462240818953</v>
      </c>
      <c r="E13" s="107">
        <f>1000*'1 Utsläpp'!D14/'6 FV'!E14</f>
        <v>0.50935073377390383</v>
      </c>
      <c r="F13" s="107">
        <f>1000*'1 Utsläpp'!E14/'6 FV'!F14</f>
        <v>0.54929331792646729</v>
      </c>
      <c r="G13" s="107">
        <f>1000*'1 Utsläpp'!F14/'6 FV'!G14</f>
        <v>0.58849101583769903</v>
      </c>
      <c r="H13" s="107">
        <f>1000*'1 Utsläpp'!G14/'6 FV'!H14</f>
        <v>0.52732623536723267</v>
      </c>
      <c r="I13" s="107">
        <f>1000*'1 Utsläpp'!H14/'6 FV'!I14</f>
        <v>0.59119617927673906</v>
      </c>
      <c r="J13" s="107">
        <f>1000*'1 Utsläpp'!I14/'6 FV'!J14</f>
        <v>0.6232215715367061</v>
      </c>
      <c r="K13" s="107">
        <f>1000*'1 Utsläpp'!J14/'6 FV'!K14</f>
        <v>0.63962741115196575</v>
      </c>
      <c r="L13" s="107">
        <f>1000*'1 Utsläpp'!K14/'6 FV'!L14</f>
        <v>0.60744364015856367</v>
      </c>
      <c r="M13" s="107">
        <f>1000*'1 Utsläpp'!L14/'6 FV'!M14</f>
        <v>0.64849117216868157</v>
      </c>
      <c r="N13" s="107">
        <f>1000*'1 Utsläpp'!M14/'6 FV'!N14</f>
        <v>0.73810829161036917</v>
      </c>
      <c r="O13" s="107">
        <f>1000*'1 Utsläpp'!N14/'6 FV'!O14</f>
        <v>0.70298536087254215</v>
      </c>
      <c r="P13" s="107">
        <f>1000*'1 Utsläpp'!O14/'6 FV'!P14</f>
        <v>0.6579072657746402</v>
      </c>
      <c r="Q13" s="107">
        <f>1000*'1 Utsläpp'!P14/'6 FV'!Q14</f>
        <v>0.73845694929513239</v>
      </c>
      <c r="R13" s="107">
        <f>1000*'1 Utsläpp'!Q14/'6 FV'!R14</f>
        <v>0.82912768680441562</v>
      </c>
      <c r="S13" s="107">
        <f>1000*'1 Utsläpp'!R14/'6 FV'!S14</f>
        <v>0.77122361092921565</v>
      </c>
      <c r="T13" s="107">
        <f>1000*'1 Utsläpp'!S14/'6 FV'!T14</f>
        <v>0.59752634137214922</v>
      </c>
      <c r="U13" s="107">
        <f>1000*'1 Utsläpp'!T14/'6 FV'!U14</f>
        <v>0.60054179561111143</v>
      </c>
      <c r="V13" s="107">
        <f>1000*'1 Utsläpp'!U14/'6 FV'!V14</f>
        <v>0.6168757323117221</v>
      </c>
      <c r="W13" s="107">
        <f>1000*'1 Utsläpp'!V14/'6 FV'!W14</f>
        <v>0.50342785856517325</v>
      </c>
      <c r="X13" s="107">
        <f>1000*'1 Utsläpp'!W14/'6 FV'!X14</f>
        <v>0.52247095449915038</v>
      </c>
      <c r="Y13" s="107">
        <f>1000*'1 Utsläpp'!X14/'6 FV'!Y14</f>
        <v>0.57674371119714984</v>
      </c>
      <c r="Z13" s="107">
        <f>1000*'1 Utsläpp'!Y14/'6 FV'!Z14</f>
        <v>0.57541399680103078</v>
      </c>
      <c r="AA13" s="107">
        <f>1000*'1 Utsläpp'!Z14/'6 FV'!AA14</f>
        <v>0.47840419115620203</v>
      </c>
      <c r="AB13" s="107">
        <f>1000*'1 Utsläpp'!AA14/'6 FV'!AB14</f>
        <v>0.49988636677632975</v>
      </c>
      <c r="AC13" s="107">
        <f>1000*'1 Utsläpp'!AB14/'6 FV'!AC14</f>
        <v>0.49218814557553936</v>
      </c>
      <c r="AD13" s="107">
        <f>1000*'1 Utsläpp'!AC14/'6 FV'!AD14</f>
        <v>0.53116818808081612</v>
      </c>
      <c r="AE13" s="107">
        <f>1000*'1 Utsläpp'!AD14/'6 FV'!AE14</f>
        <v>0.46644667624117353</v>
      </c>
      <c r="AF13" s="107">
        <f>1000*'1 Utsläpp'!AE14/'6 FV'!AF14</f>
        <v>0.45630837527391666</v>
      </c>
      <c r="AG13" s="107">
        <f>1000*'1 Utsläpp'!AF14/'6 FV'!AG14</f>
        <v>0.45433288429589647</v>
      </c>
      <c r="AH13" s="107">
        <f>1000*'1 Utsläpp'!AG14/'6 FV'!AH14</f>
        <v>0.45243463240291104</v>
      </c>
      <c r="AI13" s="107">
        <f>1000*'1 Utsläpp'!AH14/'6 FV'!AI14</f>
        <v>0.4152168720761289</v>
      </c>
      <c r="AJ13" s="107">
        <f>1000*'1 Utsläpp'!AI14/'6 FV'!AJ14</f>
        <v>0.45013839472218486</v>
      </c>
      <c r="AK13" s="107">
        <f>1000*'1 Utsläpp'!AJ14/'6 FV'!AK14</f>
        <v>0.45757774411701124</v>
      </c>
      <c r="AL13" s="107">
        <f>1000*'1 Utsläpp'!AK14/'6 FV'!AL14</f>
        <v>0.48585517232066588</v>
      </c>
      <c r="AM13" s="107">
        <f>1000*'1 Utsläpp'!AL14/'6 FV'!AM14</f>
        <v>0.44012706079373359</v>
      </c>
      <c r="AN13" s="107">
        <f>1000*'1 Utsläpp'!AM14/'6 FV'!AN14</f>
        <v>0.35813171726040544</v>
      </c>
      <c r="AO13" s="107">
        <f>1000*'1 Utsläpp'!AN14/'6 FV'!AO14</f>
        <v>0.39753212563645579</v>
      </c>
      <c r="AP13" s="107">
        <f>1000*'1 Utsläpp'!AO14/'6 FV'!AP14</f>
        <v>0.40333660219792855</v>
      </c>
      <c r="AQ13" s="107">
        <f>1000*'1 Utsläpp'!AP14/'6 FV'!AQ14</f>
        <v>0.36751334678713726</v>
      </c>
      <c r="AR13" s="107">
        <f>1000*'1 Utsläpp'!AQ14/'6 FV'!AR14</f>
        <v>0.34358744804756097</v>
      </c>
      <c r="AS13" s="107">
        <f>1000*'1 Utsläpp'!AR14/'6 FV'!AS14</f>
        <v>0.35970165099160067</v>
      </c>
      <c r="AT13" s="107">
        <f>1000*'1 Utsläpp'!AS14/'6 FV'!AT14</f>
        <v>0.38688083158532932</v>
      </c>
      <c r="AU13" s="107">
        <f>1000*'1 Utsläpp'!AT14/'6 FV'!AU14</f>
        <v>0.31575813007154352</v>
      </c>
      <c r="AV13" s="107">
        <f>1000*'1 Utsläpp'!AU14/'6 FV'!AV14</f>
        <v>0.31835729955605102</v>
      </c>
      <c r="AW13" s="107">
        <f>1000*'1 Utsläpp'!AV14/'6 FV'!AW14</f>
        <v>0.34512838079047364</v>
      </c>
      <c r="AX13" s="107">
        <f>1000*'1 Utsläpp'!AW14/'6 FV'!AX14</f>
        <v>0.35800450688558183</v>
      </c>
      <c r="AY13" s="107">
        <f>1000*'1 Utsläpp'!AX14/'6 FV'!AY14</f>
        <v>0.32090144808535509</v>
      </c>
      <c r="AZ13" s="107">
        <f>1000*'1 Utsläpp'!AY14/'6 FV'!AZ14</f>
        <v>0.33133540487984442</v>
      </c>
      <c r="BA13" s="107">
        <f>1000*'1 Utsläpp'!AZ14/'6 FV'!BA14</f>
        <v>0.43746470448984731</v>
      </c>
      <c r="BB13" s="107">
        <f>1000*'1 Utsläpp'!BA14/'6 FV'!BB14</f>
        <v>0.36101559582173354</v>
      </c>
      <c r="BC13" s="107">
        <f>1000*'1 Utsläpp'!BB14/'6 FV'!BC14</f>
        <v>0.33331128654539155</v>
      </c>
      <c r="BD13" s="107">
        <f>1000*'1 Utsläpp'!BC14/'6 FV'!BD14</f>
        <v>0.29446150486321515</v>
      </c>
      <c r="BE13" s="107">
        <f>1000*'1 Utsläpp'!BD14/'6 FV'!BE14</f>
        <v>0.32652220178232416</v>
      </c>
      <c r="BF13" s="107">
        <f>1000*'1 Utsläpp'!BE14/'6 FV'!BF14</f>
        <v>0.28497600463071837</v>
      </c>
      <c r="BG13" s="236">
        <f>1000*'1 Utsläpp'!BF14/'6 FV'!BG14</f>
        <v>0.26707083737429876</v>
      </c>
      <c r="BH13" s="236">
        <f>1000*'1 Utsläpp'!BG14/'6 FV'!BH14</f>
        <v>0.24251544911598061</v>
      </c>
      <c r="BI13" s="236">
        <f>1000*'1 Utsläpp'!BH14/'6 FV'!BI14</f>
        <v>0.27847826971048228</v>
      </c>
      <c r="BJ13" s="236">
        <f>1000*'1 Utsläpp'!BI14/'6 FV'!BJ14</f>
        <v>0.29172907843888235</v>
      </c>
      <c r="BK13" s="236">
        <f>1000*'1 Utsläpp'!BJ14/'6 FV'!BK14</f>
        <v>0.2479665399751782</v>
      </c>
      <c r="BL13" s="236">
        <f>1000*'1 Utsläpp'!BK14/'6 FV'!BL14</f>
        <v>0.26021041616595481</v>
      </c>
      <c r="BM13" s="236">
        <f>1000*'1 Utsläpp'!BL14/'6 FV'!BM14</f>
        <v>0.26111002868775651</v>
      </c>
      <c r="BN13" s="236">
        <f>1000*'1 Utsläpp'!BM14/'6 FV'!BN14</f>
        <v>0.29200280332407602</v>
      </c>
      <c r="BO13" s="223">
        <f>1000*'1 Utsläpp'!BN14/'6 FV'!BO14</f>
        <v>0.25928541863709159</v>
      </c>
    </row>
    <row r="14" spans="1:67" s="56" customFormat="1" ht="12.75" x14ac:dyDescent="0.2">
      <c r="A14" s="85">
        <v>10</v>
      </c>
      <c r="B14" s="56" t="s">
        <v>144</v>
      </c>
      <c r="C14" s="85" t="s">
        <v>5</v>
      </c>
      <c r="D14" s="107">
        <f>1000*'1 Utsläpp'!C15/'6 FV'!D15</f>
        <v>2.6374463822095522</v>
      </c>
      <c r="E14" s="107">
        <f>1000*'1 Utsläpp'!D15/'6 FV'!E15</f>
        <v>1.8429483918146645</v>
      </c>
      <c r="F14" s="107">
        <f>1000*'1 Utsläpp'!E15/'6 FV'!F15</f>
        <v>2.008027921285727</v>
      </c>
      <c r="G14" s="107">
        <f>1000*'1 Utsläpp'!F15/'6 FV'!G15</f>
        <v>2.8007449142828778</v>
      </c>
      <c r="H14" s="107">
        <f>1000*'1 Utsläpp'!G15/'6 FV'!H15</f>
        <v>4.5215797154545934</v>
      </c>
      <c r="I14" s="107">
        <f>1000*'1 Utsläpp'!H15/'6 FV'!I15</f>
        <v>3.380412433884342</v>
      </c>
      <c r="J14" s="107">
        <f>1000*'1 Utsläpp'!I15/'6 FV'!J15</f>
        <v>3.456534868332013</v>
      </c>
      <c r="K14" s="107">
        <f>1000*'1 Utsläpp'!J15/'6 FV'!K15</f>
        <v>4.5538265561493949</v>
      </c>
      <c r="L14" s="107">
        <f>1000*'1 Utsläpp'!K15/'6 FV'!L15</f>
        <v>6.1650543044769686</v>
      </c>
      <c r="M14" s="107">
        <f>1000*'1 Utsläpp'!L15/'6 FV'!M15</f>
        <v>2.3166249997702471</v>
      </c>
      <c r="N14" s="107">
        <f>1000*'1 Utsläpp'!M15/'6 FV'!N15</f>
        <v>2.5114819104551627</v>
      </c>
      <c r="O14" s="107">
        <f>1000*'1 Utsläpp'!N15/'6 FV'!O15</f>
        <v>3.8362186999750549</v>
      </c>
      <c r="P14" s="107">
        <f>1000*'1 Utsläpp'!O15/'6 FV'!P15</f>
        <v>3.5405621719797349</v>
      </c>
      <c r="Q14" s="107">
        <f>1000*'1 Utsläpp'!P15/'6 FV'!Q15</f>
        <v>1.5565191557969535</v>
      </c>
      <c r="R14" s="107">
        <f>1000*'1 Utsläpp'!Q15/'6 FV'!R15</f>
        <v>1.4420503261206092</v>
      </c>
      <c r="S14" s="107">
        <f>1000*'1 Utsläpp'!R15/'6 FV'!S15</f>
        <v>1.4762605905580517</v>
      </c>
      <c r="T14" s="107">
        <f>1000*'1 Utsläpp'!S15/'6 FV'!T15</f>
        <v>2.2438213469726307</v>
      </c>
      <c r="U14" s="107">
        <f>1000*'1 Utsläpp'!T15/'6 FV'!U15</f>
        <v>1.797159750793321</v>
      </c>
      <c r="V14" s="107">
        <f>1000*'1 Utsläpp'!U15/'6 FV'!V15</f>
        <v>1.4890303294765537</v>
      </c>
      <c r="W14" s="107">
        <f>1000*'1 Utsläpp'!V15/'6 FV'!W15</f>
        <v>2.0592532935871848</v>
      </c>
      <c r="X14" s="107">
        <f>1000*'1 Utsläpp'!W15/'6 FV'!X15</f>
        <v>2.2371230878653972</v>
      </c>
      <c r="Y14" s="107">
        <f>1000*'1 Utsläpp'!X15/'6 FV'!Y15</f>
        <v>1.9152762669098871</v>
      </c>
      <c r="Z14" s="107">
        <f>1000*'1 Utsläpp'!Y15/'6 FV'!Z15</f>
        <v>1.7748939067350589</v>
      </c>
      <c r="AA14" s="107">
        <f>1000*'1 Utsläpp'!Z15/'6 FV'!AA15</f>
        <v>2.0669728101126852</v>
      </c>
      <c r="AB14" s="107">
        <f>1000*'1 Utsläpp'!AA15/'6 FV'!AB15</f>
        <v>2.4721809115228233</v>
      </c>
      <c r="AC14" s="107">
        <f>1000*'1 Utsläpp'!AB15/'6 FV'!AC15</f>
        <v>2.0119756311038639</v>
      </c>
      <c r="AD14" s="107">
        <f>1000*'1 Utsläpp'!AC15/'6 FV'!AD15</f>
        <v>1.7681551652388037</v>
      </c>
      <c r="AE14" s="107">
        <f>1000*'1 Utsläpp'!AD15/'6 FV'!AE15</f>
        <v>2.1792230392955831</v>
      </c>
      <c r="AF14" s="107">
        <f>1000*'1 Utsläpp'!AE15/'6 FV'!AF15</f>
        <v>1.9849694714663906</v>
      </c>
      <c r="AG14" s="107">
        <f>1000*'1 Utsläpp'!AF15/'6 FV'!AG15</f>
        <v>1.6968868075107095</v>
      </c>
      <c r="AH14" s="107">
        <f>1000*'1 Utsläpp'!AG15/'6 FV'!AH15</f>
        <v>1.467388213515358</v>
      </c>
      <c r="AI14" s="107">
        <f>1000*'1 Utsläpp'!AH15/'6 FV'!AI15</f>
        <v>1.5959092506464301</v>
      </c>
      <c r="AJ14" s="107">
        <f>1000*'1 Utsläpp'!AI15/'6 FV'!AJ15</f>
        <v>2.4700220903097128</v>
      </c>
      <c r="AK14" s="107">
        <f>1000*'1 Utsläpp'!AJ15/'6 FV'!AK15</f>
        <v>1.6624228188102554</v>
      </c>
      <c r="AL14" s="107">
        <f>1000*'1 Utsläpp'!AK15/'6 FV'!AL15</f>
        <v>1.7166640585892483</v>
      </c>
      <c r="AM14" s="107">
        <f>1000*'1 Utsläpp'!AL15/'6 FV'!AM15</f>
        <v>1.8536639295677226</v>
      </c>
      <c r="AN14" s="107">
        <f>1000*'1 Utsläpp'!AM15/'6 FV'!AN15</f>
        <v>1.5994664332704049</v>
      </c>
      <c r="AO14" s="107">
        <f>1000*'1 Utsläpp'!AN15/'6 FV'!AO15</f>
        <v>1.4150010510203472</v>
      </c>
      <c r="AP14" s="107">
        <f>1000*'1 Utsläpp'!AO15/'6 FV'!AP15</f>
        <v>1.3949298722469863</v>
      </c>
      <c r="AQ14" s="107">
        <f>1000*'1 Utsläpp'!AP15/'6 FV'!AQ15</f>
        <v>1.4365912260781633</v>
      </c>
      <c r="AR14" s="107">
        <f>1000*'1 Utsläpp'!AQ15/'6 FV'!AR15</f>
        <v>1.4370464330431894</v>
      </c>
      <c r="AS14" s="107">
        <f>1000*'1 Utsläpp'!AR15/'6 FV'!AS15</f>
        <v>1.0797295730380851</v>
      </c>
      <c r="AT14" s="107">
        <f>1000*'1 Utsläpp'!AS15/'6 FV'!AT15</f>
        <v>1.1150475959043151</v>
      </c>
      <c r="AU14" s="107">
        <f>1000*'1 Utsläpp'!AT15/'6 FV'!AU15</f>
        <v>1.153161600269383</v>
      </c>
      <c r="AV14" s="107">
        <f>1000*'1 Utsläpp'!AU15/'6 FV'!AV15</f>
        <v>1.4419449907481818</v>
      </c>
      <c r="AW14" s="107">
        <f>1000*'1 Utsläpp'!AV15/'6 FV'!AW15</f>
        <v>1.0790442480769298</v>
      </c>
      <c r="AX14" s="107">
        <f>1000*'1 Utsläpp'!AW15/'6 FV'!AX15</f>
        <v>1.1658645388757816</v>
      </c>
      <c r="AY14" s="107">
        <f>1000*'1 Utsläpp'!AX15/'6 FV'!AY15</f>
        <v>1.3308613200310977</v>
      </c>
      <c r="AZ14" s="107">
        <f>1000*'1 Utsläpp'!AY15/'6 FV'!AZ15</f>
        <v>1.2142134380414522</v>
      </c>
      <c r="BA14" s="107">
        <f>1000*'1 Utsläpp'!AZ15/'6 FV'!BA15</f>
        <v>1.2265134529296464</v>
      </c>
      <c r="BB14" s="107">
        <f>1000*'1 Utsläpp'!BA15/'6 FV'!BB15</f>
        <v>0.9519402743109876</v>
      </c>
      <c r="BC14" s="107">
        <f>1000*'1 Utsläpp'!BB15/'6 FV'!BC15</f>
        <v>1.0021966341604394</v>
      </c>
      <c r="BD14" s="107">
        <f>1000*'1 Utsläpp'!BC15/'6 FV'!BD15</f>
        <v>1.0707691560865609</v>
      </c>
      <c r="BE14" s="107">
        <f>1000*'1 Utsläpp'!BD15/'6 FV'!BE15</f>
        <v>0.91936144578246226</v>
      </c>
      <c r="BF14" s="107">
        <f>1000*'1 Utsläpp'!BE15/'6 FV'!BF15</f>
        <v>0.86684036514136642</v>
      </c>
      <c r="BG14" s="236">
        <f>1000*'1 Utsläpp'!BF15/'6 FV'!BG15</f>
        <v>0.94768026331469779</v>
      </c>
      <c r="BH14" s="236">
        <f>1000*'1 Utsläpp'!BG15/'6 FV'!BH15</f>
        <v>1.0257384814930361</v>
      </c>
      <c r="BI14" s="236">
        <f>1000*'1 Utsläpp'!BH15/'6 FV'!BI15</f>
        <v>0.74937830115217041</v>
      </c>
      <c r="BJ14" s="236">
        <f>1000*'1 Utsläpp'!BI15/'6 FV'!BJ15</f>
        <v>0.7487252013484228</v>
      </c>
      <c r="BK14" s="236">
        <f>1000*'1 Utsläpp'!BJ15/'6 FV'!BK15</f>
        <v>0.78057329803712672</v>
      </c>
      <c r="BL14" s="236">
        <f>1000*'1 Utsläpp'!BK15/'6 FV'!BL15</f>
        <v>1.0646938367435554</v>
      </c>
      <c r="BM14" s="236">
        <f>1000*'1 Utsläpp'!BL15/'6 FV'!BM15</f>
        <v>1.2166245436126097</v>
      </c>
      <c r="BN14" s="236">
        <f>1000*'1 Utsläpp'!BM15/'6 FV'!BN15</f>
        <v>0.92898225492166664</v>
      </c>
      <c r="BO14" s="223">
        <f>1000*'1 Utsläpp'!BN15/'6 FV'!BO15</f>
        <v>1.099040709071706</v>
      </c>
    </row>
    <row r="15" spans="1:67" s="56" customFormat="1" ht="12.75" x14ac:dyDescent="0.2">
      <c r="A15" s="85">
        <v>11</v>
      </c>
      <c r="B15" s="56" t="s">
        <v>145</v>
      </c>
      <c r="C15" s="85" t="s">
        <v>6</v>
      </c>
      <c r="D15" s="107">
        <f>1000*'1 Utsläpp'!C16/'6 FV'!D16</f>
        <v>1.7560583831176011</v>
      </c>
      <c r="E15" s="107">
        <f>1000*'1 Utsläpp'!D16/'6 FV'!E16</f>
        <v>1.4872725728366836</v>
      </c>
      <c r="F15" s="107">
        <f>1000*'1 Utsläpp'!E16/'6 FV'!F16</f>
        <v>1.5686123313081819</v>
      </c>
      <c r="G15" s="107">
        <f>1000*'1 Utsläpp'!F16/'6 FV'!G16</f>
        <v>2.0189908879594021</v>
      </c>
      <c r="H15" s="107">
        <f>1000*'1 Utsläpp'!G16/'6 FV'!H16</f>
        <v>2.4205832650070485</v>
      </c>
      <c r="I15" s="107">
        <f>1000*'1 Utsläpp'!H16/'6 FV'!I16</f>
        <v>2.5611295878876046</v>
      </c>
      <c r="J15" s="107">
        <f>1000*'1 Utsläpp'!I16/'6 FV'!J16</f>
        <v>2.4631013278148424</v>
      </c>
      <c r="K15" s="107">
        <f>1000*'1 Utsläpp'!J16/'6 FV'!K16</f>
        <v>2.3555518727967191</v>
      </c>
      <c r="L15" s="107">
        <f>1000*'1 Utsläpp'!K16/'6 FV'!L16</f>
        <v>2.1097706484662901</v>
      </c>
      <c r="M15" s="107">
        <f>1000*'1 Utsläpp'!L16/'6 FV'!M16</f>
        <v>1.6103316469476672</v>
      </c>
      <c r="N15" s="107">
        <f>1000*'1 Utsläpp'!M16/'6 FV'!N16</f>
        <v>1.671593535668213</v>
      </c>
      <c r="O15" s="107">
        <f>1000*'1 Utsläpp'!N16/'6 FV'!O16</f>
        <v>1.5818578831059511</v>
      </c>
      <c r="P15" s="107">
        <f>1000*'1 Utsläpp'!O16/'6 FV'!P16</f>
        <v>1.4602091266118542</v>
      </c>
      <c r="Q15" s="107">
        <f>1000*'1 Utsläpp'!P16/'6 FV'!Q16</f>
        <v>1.2942794527262367</v>
      </c>
      <c r="R15" s="107">
        <f>1000*'1 Utsläpp'!Q16/'6 FV'!R16</f>
        <v>1.2697773355174595</v>
      </c>
      <c r="S15" s="107">
        <f>1000*'1 Utsläpp'!R16/'6 FV'!S16</f>
        <v>1.1439415391649268</v>
      </c>
      <c r="T15" s="107">
        <f>1000*'1 Utsläpp'!S16/'6 FV'!T16</f>
        <v>1.3861169836559364</v>
      </c>
      <c r="U15" s="107">
        <f>1000*'1 Utsläpp'!T16/'6 FV'!U16</f>
        <v>1.2668440449490046</v>
      </c>
      <c r="V15" s="107">
        <f>1000*'1 Utsläpp'!U16/'6 FV'!V16</f>
        <v>1.4111841329939492</v>
      </c>
      <c r="W15" s="107">
        <f>1000*'1 Utsläpp'!V16/'6 FV'!W16</f>
        <v>1.5008441946784536</v>
      </c>
      <c r="X15" s="107">
        <f>1000*'1 Utsläpp'!W16/'6 FV'!X16</f>
        <v>1.7655082084082059</v>
      </c>
      <c r="Y15" s="107">
        <f>1000*'1 Utsläpp'!X16/'6 FV'!Y16</f>
        <v>1.5892546620141872</v>
      </c>
      <c r="Z15" s="107">
        <f>1000*'1 Utsläpp'!Y16/'6 FV'!Z16</f>
        <v>1.8067797398184642</v>
      </c>
      <c r="AA15" s="107">
        <f>1000*'1 Utsläpp'!Z16/'6 FV'!AA16</f>
        <v>1.5939184177401144</v>
      </c>
      <c r="AB15" s="107">
        <f>1000*'1 Utsläpp'!AA16/'6 FV'!AB16</f>
        <v>1.9657203336037536</v>
      </c>
      <c r="AC15" s="107">
        <f>1000*'1 Utsläpp'!AB16/'6 FV'!AC16</f>
        <v>1.7579784315686597</v>
      </c>
      <c r="AD15" s="107">
        <f>1000*'1 Utsläpp'!AC16/'6 FV'!AD16</f>
        <v>1.862917147780895</v>
      </c>
      <c r="AE15" s="107">
        <f>1000*'1 Utsläpp'!AD16/'6 FV'!AE16</f>
        <v>1.600102882924318</v>
      </c>
      <c r="AF15" s="107">
        <f>1000*'1 Utsläpp'!AE16/'6 FV'!AF16</f>
        <v>1.9089537578552631</v>
      </c>
      <c r="AG15" s="107">
        <f>1000*'1 Utsläpp'!AF16/'6 FV'!AG16</f>
        <v>1.7153778916605225</v>
      </c>
      <c r="AH15" s="107">
        <f>1000*'1 Utsläpp'!AG16/'6 FV'!AH16</f>
        <v>1.6547048715725257</v>
      </c>
      <c r="AI15" s="107">
        <f>1000*'1 Utsläpp'!AH16/'6 FV'!AI16</f>
        <v>1.5285595433301635</v>
      </c>
      <c r="AJ15" s="107">
        <f>1000*'1 Utsläpp'!AI16/'6 FV'!AJ16</f>
        <v>1.6764342672160018</v>
      </c>
      <c r="AK15" s="107">
        <f>1000*'1 Utsläpp'!AJ16/'6 FV'!AK16</f>
        <v>1.721846093990633</v>
      </c>
      <c r="AL15" s="107">
        <f>1000*'1 Utsläpp'!AK16/'6 FV'!AL16</f>
        <v>1.8619260369670447</v>
      </c>
      <c r="AM15" s="107">
        <f>1000*'1 Utsläpp'!AL16/'6 FV'!AM16</f>
        <v>1.5802345508842306</v>
      </c>
      <c r="AN15" s="107">
        <f>1000*'1 Utsläpp'!AM16/'6 FV'!AN16</f>
        <v>1.525498623542092</v>
      </c>
      <c r="AO15" s="107">
        <f>1000*'1 Utsläpp'!AN16/'6 FV'!AO16</f>
        <v>1.4927196311501572</v>
      </c>
      <c r="AP15" s="107">
        <f>1000*'1 Utsläpp'!AO16/'6 FV'!AP16</f>
        <v>1.6120180190175815</v>
      </c>
      <c r="AQ15" s="107">
        <f>1000*'1 Utsläpp'!AP16/'6 FV'!AQ16</f>
        <v>1.283712743202611</v>
      </c>
      <c r="AR15" s="107">
        <f>1000*'1 Utsläpp'!AQ16/'6 FV'!AR16</f>
        <v>1.2742537559939533</v>
      </c>
      <c r="AS15" s="107">
        <f>1000*'1 Utsläpp'!AR16/'6 FV'!AS16</f>
        <v>1.4191160683809259</v>
      </c>
      <c r="AT15" s="107">
        <f>1000*'1 Utsläpp'!AS16/'6 FV'!AT16</f>
        <v>1.3715923853915284</v>
      </c>
      <c r="AU15" s="107">
        <f>1000*'1 Utsläpp'!AT16/'6 FV'!AU16</f>
        <v>1.2417444603934871</v>
      </c>
      <c r="AV15" s="107">
        <f>1000*'1 Utsläpp'!AU16/'6 FV'!AV16</f>
        <v>1.3531728255683455</v>
      </c>
      <c r="AW15" s="107">
        <f>1000*'1 Utsläpp'!AV16/'6 FV'!AW16</f>
        <v>1.2407099344478767</v>
      </c>
      <c r="AX15" s="107">
        <f>1000*'1 Utsläpp'!AW16/'6 FV'!AX16</f>
        <v>1.3086776271542593</v>
      </c>
      <c r="AY15" s="107">
        <f>1000*'1 Utsläpp'!AX16/'6 FV'!AY16</f>
        <v>1.0833691462829127</v>
      </c>
      <c r="AZ15" s="107">
        <f>1000*'1 Utsläpp'!AY16/'6 FV'!AZ16</f>
        <v>1.1969602766398886</v>
      </c>
      <c r="BA15" s="107">
        <f>1000*'1 Utsläpp'!AZ16/'6 FV'!BA16</f>
        <v>1.4759282908485034</v>
      </c>
      <c r="BB15" s="107">
        <f>1000*'1 Utsläpp'!BA16/'6 FV'!BB16</f>
        <v>1.1660909142263365</v>
      </c>
      <c r="BC15" s="107">
        <f>1000*'1 Utsläpp'!BB16/'6 FV'!BC16</f>
        <v>0.86622697684303718</v>
      </c>
      <c r="BD15" s="107">
        <f>1000*'1 Utsläpp'!BC16/'6 FV'!BD16</f>
        <v>0.99476233673668168</v>
      </c>
      <c r="BE15" s="107">
        <f>1000*'1 Utsläpp'!BD16/'6 FV'!BE16</f>
        <v>1.1467103538039987</v>
      </c>
      <c r="BF15" s="107">
        <f>1000*'1 Utsläpp'!BE16/'6 FV'!BF16</f>
        <v>1.0678725875624293</v>
      </c>
      <c r="BG15" s="236">
        <f>1000*'1 Utsläpp'!BF16/'6 FV'!BG16</f>
        <v>0.73860468646427291</v>
      </c>
      <c r="BH15" s="236">
        <f>1000*'1 Utsläpp'!BG16/'6 FV'!BH16</f>
        <v>0.8696493935618127</v>
      </c>
      <c r="BI15" s="236">
        <f>1000*'1 Utsläpp'!BH16/'6 FV'!BI16</f>
        <v>0.97608972362674828</v>
      </c>
      <c r="BJ15" s="236">
        <f>1000*'1 Utsläpp'!BI16/'6 FV'!BJ16</f>
        <v>0.8412296704215233</v>
      </c>
      <c r="BK15" s="236">
        <f>1000*'1 Utsläpp'!BJ16/'6 FV'!BK16</f>
        <v>0.70673493839863311</v>
      </c>
      <c r="BL15" s="236">
        <f>1000*'1 Utsläpp'!BK16/'6 FV'!BL16</f>
        <v>0.91566636236371857</v>
      </c>
      <c r="BM15" s="236">
        <f>1000*'1 Utsläpp'!BL16/'6 FV'!BM16</f>
        <v>0.97313950750282108</v>
      </c>
      <c r="BN15" s="236">
        <f>1000*'1 Utsläpp'!BM16/'6 FV'!BN16</f>
        <v>0.91751178363484498</v>
      </c>
      <c r="BO15" s="223">
        <f>1000*'1 Utsläpp'!BN16/'6 FV'!BO16</f>
        <v>0.91446640297572757</v>
      </c>
    </row>
    <row r="16" spans="1:67" s="56" customFormat="1" ht="12.75" x14ac:dyDescent="0.2">
      <c r="A16" s="85">
        <v>12</v>
      </c>
      <c r="B16" s="56" t="s">
        <v>146</v>
      </c>
      <c r="C16" s="85" t="s">
        <v>7</v>
      </c>
      <c r="D16" s="107">
        <f>1000*'1 Utsläpp'!C17/'6 FV'!D17</f>
        <v>4.0600767241379527</v>
      </c>
      <c r="E16" s="107">
        <f>1000*'1 Utsläpp'!D17/'6 FV'!E17</f>
        <v>4.0408002248758548</v>
      </c>
      <c r="F16" s="107">
        <f>1000*'1 Utsläpp'!E17/'6 FV'!F17</f>
        <v>3.5656696561830099</v>
      </c>
      <c r="G16" s="107">
        <f>1000*'1 Utsläpp'!F17/'6 FV'!G17</f>
        <v>4.1720403558133397</v>
      </c>
      <c r="H16" s="107">
        <f>1000*'1 Utsläpp'!G17/'6 FV'!H17</f>
        <v>5.3126193858826243</v>
      </c>
      <c r="I16" s="107">
        <f>1000*'1 Utsläpp'!H17/'6 FV'!I17</f>
        <v>5.5101439803357417</v>
      </c>
      <c r="J16" s="107">
        <f>1000*'1 Utsläpp'!I17/'6 FV'!J17</f>
        <v>5.0575757888175694</v>
      </c>
      <c r="K16" s="107">
        <f>1000*'1 Utsläpp'!J17/'6 FV'!K17</f>
        <v>6.3739982093872412</v>
      </c>
      <c r="L16" s="107">
        <f>1000*'1 Utsläpp'!K17/'6 FV'!L17</f>
        <v>3.2105928685608824</v>
      </c>
      <c r="M16" s="107">
        <f>1000*'1 Utsläpp'!L17/'6 FV'!M17</f>
        <v>3.7449437470614164</v>
      </c>
      <c r="N16" s="107">
        <f>1000*'1 Utsläpp'!M17/'6 FV'!N17</f>
        <v>3.9154323264203867</v>
      </c>
      <c r="O16" s="107">
        <f>1000*'1 Utsläpp'!N17/'6 FV'!O17</f>
        <v>3.9487400214950656</v>
      </c>
      <c r="P16" s="107">
        <f>1000*'1 Utsläpp'!O17/'6 FV'!P17</f>
        <v>2.6827239763689508</v>
      </c>
      <c r="Q16" s="107">
        <f>1000*'1 Utsläpp'!P17/'6 FV'!Q17</f>
        <v>2.7695896646335374</v>
      </c>
      <c r="R16" s="107">
        <f>1000*'1 Utsläpp'!Q17/'6 FV'!R17</f>
        <v>3.1601014681517716</v>
      </c>
      <c r="S16" s="107">
        <f>1000*'1 Utsläpp'!R17/'6 FV'!S17</f>
        <v>3.3042218342416976</v>
      </c>
      <c r="T16" s="107">
        <f>1000*'1 Utsläpp'!S17/'6 FV'!T17</f>
        <v>2.8794622916169215</v>
      </c>
      <c r="U16" s="107">
        <f>1000*'1 Utsläpp'!T17/'6 FV'!U17</f>
        <v>3.3617441655876359</v>
      </c>
      <c r="V16" s="107">
        <f>1000*'1 Utsläpp'!U17/'6 FV'!V17</f>
        <v>4.4855268502634624</v>
      </c>
      <c r="W16" s="107">
        <f>1000*'1 Utsläpp'!V17/'6 FV'!W17</f>
        <v>5.0258809524321686</v>
      </c>
      <c r="X16" s="107">
        <f>1000*'1 Utsläpp'!W17/'6 FV'!X17</f>
        <v>3.3495122159080148</v>
      </c>
      <c r="Y16" s="107">
        <f>1000*'1 Utsläpp'!X17/'6 FV'!Y17</f>
        <v>3.8202738894517791</v>
      </c>
      <c r="Z16" s="107">
        <f>1000*'1 Utsläpp'!Y17/'6 FV'!Z17</f>
        <v>3.9796847669876323</v>
      </c>
      <c r="AA16" s="107">
        <f>1000*'1 Utsläpp'!Z17/'6 FV'!AA17</f>
        <v>3.7751533631279326</v>
      </c>
      <c r="AB16" s="107">
        <f>1000*'1 Utsläpp'!AA17/'6 FV'!AB17</f>
        <v>2.2253372266075622</v>
      </c>
      <c r="AC16" s="107">
        <f>1000*'1 Utsläpp'!AB17/'6 FV'!AC17</f>
        <v>2.7251287259204751</v>
      </c>
      <c r="AD16" s="107">
        <f>1000*'1 Utsläpp'!AC17/'6 FV'!AD17</f>
        <v>2.9824415968985187</v>
      </c>
      <c r="AE16" s="107">
        <f>1000*'1 Utsläpp'!AD17/'6 FV'!AE17</f>
        <v>3.5348534170587564</v>
      </c>
      <c r="AF16" s="107">
        <f>1000*'1 Utsläpp'!AE17/'6 FV'!AF17</f>
        <v>2.0384403904281911</v>
      </c>
      <c r="AG16" s="107">
        <f>1000*'1 Utsläpp'!AF17/'6 FV'!AG17</f>
        <v>2.0764970945718679</v>
      </c>
      <c r="AH16" s="107">
        <f>1000*'1 Utsläpp'!AG17/'6 FV'!AH17</f>
        <v>2.0776563879122056</v>
      </c>
      <c r="AI16" s="107">
        <f>1000*'1 Utsläpp'!AH17/'6 FV'!AI17</f>
        <v>2.0748802016956249</v>
      </c>
      <c r="AJ16" s="107">
        <f>1000*'1 Utsläpp'!AI17/'6 FV'!AJ17</f>
        <v>1.2565451300852444</v>
      </c>
      <c r="AK16" s="107">
        <f>1000*'1 Utsläpp'!AJ17/'6 FV'!AK17</f>
        <v>1.707131129532087</v>
      </c>
      <c r="AL16" s="107">
        <f>1000*'1 Utsläpp'!AK17/'6 FV'!AL17</f>
        <v>1.8494410281746403</v>
      </c>
      <c r="AM16" s="107">
        <f>1000*'1 Utsläpp'!AL17/'6 FV'!AM17</f>
        <v>1.7955812594664968</v>
      </c>
      <c r="AN16" s="107">
        <f>1000*'1 Utsläpp'!AM17/'6 FV'!AN17</f>
        <v>1.3991307261664223</v>
      </c>
      <c r="AO16" s="107">
        <f>1000*'1 Utsläpp'!AN17/'6 FV'!AO17</f>
        <v>1.9029689845026085</v>
      </c>
      <c r="AP16" s="107">
        <f>1000*'1 Utsläpp'!AO17/'6 FV'!AP17</f>
        <v>1.9065212648816976</v>
      </c>
      <c r="AQ16" s="107">
        <f>1000*'1 Utsläpp'!AP17/'6 FV'!AQ17</f>
        <v>2.0711543381769713</v>
      </c>
      <c r="AR16" s="107">
        <f>1000*'1 Utsläpp'!AQ17/'6 FV'!AR17</f>
        <v>1.3080839959236212</v>
      </c>
      <c r="AS16" s="107">
        <f>1000*'1 Utsläpp'!AR17/'6 FV'!AS17</f>
        <v>1.7147644572257059</v>
      </c>
      <c r="AT16" s="107">
        <f>1000*'1 Utsläpp'!AS17/'6 FV'!AT17</f>
        <v>2.1164448493120491</v>
      </c>
      <c r="AU16" s="107">
        <f>1000*'1 Utsläpp'!AT17/'6 FV'!AU17</f>
        <v>2.2525568871360533</v>
      </c>
      <c r="AV16" s="107">
        <f>1000*'1 Utsläpp'!AU17/'6 FV'!AV17</f>
        <v>1.4173771941832676</v>
      </c>
      <c r="AW16" s="107">
        <f>1000*'1 Utsläpp'!AV17/'6 FV'!AW17</f>
        <v>1.812313249687918</v>
      </c>
      <c r="AX16" s="107">
        <f>1000*'1 Utsläpp'!AW17/'6 FV'!AX17</f>
        <v>2.1126853617924044</v>
      </c>
      <c r="AY16" s="107">
        <f>1000*'1 Utsläpp'!AX17/'6 FV'!AY17</f>
        <v>1.8247622735605862</v>
      </c>
      <c r="AZ16" s="107">
        <f>1000*'1 Utsläpp'!AY17/'6 FV'!AZ17</f>
        <v>1.2758181807879252</v>
      </c>
      <c r="BA16" s="107">
        <f>1000*'1 Utsläpp'!AZ17/'6 FV'!BA17</f>
        <v>2.4560500202191675</v>
      </c>
      <c r="BB16" s="107">
        <f>1000*'1 Utsläpp'!BA17/'6 FV'!BB17</f>
        <v>1.3178853113862119</v>
      </c>
      <c r="BC16" s="107">
        <f>1000*'1 Utsläpp'!BB17/'6 FV'!BC17</f>
        <v>1.3745280283144483</v>
      </c>
      <c r="BD16" s="107">
        <f>1000*'1 Utsläpp'!BC17/'6 FV'!BD17</f>
        <v>0.91107321353093917</v>
      </c>
      <c r="BE16" s="107">
        <f>1000*'1 Utsläpp'!BD17/'6 FV'!BE17</f>
        <v>1.4748305837831635</v>
      </c>
      <c r="BF16" s="107">
        <f>1000*'1 Utsläpp'!BE17/'6 FV'!BF17</f>
        <v>1.3631258423692705</v>
      </c>
      <c r="BG16" s="236">
        <f>1000*'1 Utsläpp'!BF17/'6 FV'!BG17</f>
        <v>1.4420079968899948</v>
      </c>
      <c r="BH16" s="236">
        <f>1000*'1 Utsläpp'!BG17/'6 FV'!BH17</f>
        <v>0.87306540592630721</v>
      </c>
      <c r="BI16" s="236">
        <f>1000*'1 Utsläpp'!BH17/'6 FV'!BI17</f>
        <v>1.3305687598716298</v>
      </c>
      <c r="BJ16" s="236">
        <f>1000*'1 Utsläpp'!BI17/'6 FV'!BJ17</f>
        <v>1.1716631761985574</v>
      </c>
      <c r="BK16" s="236">
        <f>1000*'1 Utsläpp'!BJ17/'6 FV'!BK17</f>
        <v>1.1156153935917461</v>
      </c>
      <c r="BL16" s="236">
        <f>1000*'1 Utsläpp'!BK17/'6 FV'!BL17</f>
        <v>0.67386175964536743</v>
      </c>
      <c r="BM16" s="236">
        <f>1000*'1 Utsläpp'!BL17/'6 FV'!BM17</f>
        <v>1.2307041123570548</v>
      </c>
      <c r="BN16" s="236">
        <f>1000*'1 Utsläpp'!BM17/'6 FV'!BN17</f>
        <v>1.0782618575457403</v>
      </c>
      <c r="BO16" s="223">
        <f>1000*'1 Utsläpp'!BN17/'6 FV'!BO17</f>
        <v>1.1718860896364085</v>
      </c>
    </row>
    <row r="17" spans="1:67" s="56" customFormat="1" ht="12.75" x14ac:dyDescent="0.2">
      <c r="A17" s="85">
        <v>13</v>
      </c>
      <c r="B17" s="56" t="s">
        <v>147</v>
      </c>
      <c r="C17" s="85" t="s">
        <v>8</v>
      </c>
      <c r="D17" s="107">
        <f>1000*'1 Utsläpp'!C18/'6 FV'!D18</f>
        <v>3.1555456605118035</v>
      </c>
      <c r="E17" s="107">
        <f>1000*'1 Utsläpp'!D18/'6 FV'!E18</f>
        <v>1.0756852233320258</v>
      </c>
      <c r="F17" s="107">
        <f>1000*'1 Utsläpp'!E18/'6 FV'!F18</f>
        <v>1.0375625524626315</v>
      </c>
      <c r="G17" s="107">
        <f>1000*'1 Utsläpp'!F18/'6 FV'!G18</f>
        <v>1.410166652964157</v>
      </c>
      <c r="H17" s="107">
        <f>1000*'1 Utsläpp'!G18/'6 FV'!H18</f>
        <v>1.3000607934375534</v>
      </c>
      <c r="I17" s="107">
        <f>1000*'1 Utsläpp'!H18/'6 FV'!I18</f>
        <v>1.1690149195806063</v>
      </c>
      <c r="J17" s="107">
        <f>1000*'1 Utsläpp'!I18/'6 FV'!J18</f>
        <v>1.0151913625810465</v>
      </c>
      <c r="K17" s="107">
        <f>1000*'1 Utsläpp'!J18/'6 FV'!K18</f>
        <v>1.3759036171459755</v>
      </c>
      <c r="L17" s="107">
        <f>1000*'1 Utsläpp'!K18/'6 FV'!L18</f>
        <v>1.7531799368054464</v>
      </c>
      <c r="M17" s="107">
        <f>1000*'1 Utsläpp'!L18/'6 FV'!M18</f>
        <v>1.1115575180050228</v>
      </c>
      <c r="N17" s="107">
        <f>1000*'1 Utsläpp'!M18/'6 FV'!N18</f>
        <v>1.4369127774705919</v>
      </c>
      <c r="O17" s="107">
        <f>1000*'1 Utsläpp'!N18/'6 FV'!O18</f>
        <v>1.9150540040622979</v>
      </c>
      <c r="P17" s="107">
        <f>1000*'1 Utsläpp'!O18/'6 FV'!P18</f>
        <v>1.4518268786725688</v>
      </c>
      <c r="Q17" s="107">
        <f>1000*'1 Utsläpp'!P18/'6 FV'!Q18</f>
        <v>1.1217480045136912</v>
      </c>
      <c r="R17" s="107">
        <f>1000*'1 Utsläpp'!Q18/'6 FV'!R18</f>
        <v>1.3106398029667639</v>
      </c>
      <c r="S17" s="107">
        <f>1000*'1 Utsläpp'!R18/'6 FV'!S18</f>
        <v>1.6481302145270074</v>
      </c>
      <c r="T17" s="107">
        <f>1000*'1 Utsläpp'!S18/'6 FV'!T18</f>
        <v>1.2469530266875715</v>
      </c>
      <c r="U17" s="107">
        <f>1000*'1 Utsläpp'!T18/'6 FV'!U18</f>
        <v>1.1069046273892886</v>
      </c>
      <c r="V17" s="107">
        <f>1000*'1 Utsläpp'!U18/'6 FV'!V18</f>
        <v>1.1398621588751026</v>
      </c>
      <c r="W17" s="107">
        <f>1000*'1 Utsläpp'!V18/'6 FV'!W18</f>
        <v>1.1494389916209165</v>
      </c>
      <c r="X17" s="107">
        <f>1000*'1 Utsläpp'!W18/'6 FV'!X18</f>
        <v>0.83933830745891125</v>
      </c>
      <c r="Y17" s="107">
        <f>1000*'1 Utsläpp'!X18/'6 FV'!Y18</f>
        <v>0.66576578846325141</v>
      </c>
      <c r="Z17" s="107">
        <f>1000*'1 Utsläpp'!Y18/'6 FV'!Z18</f>
        <v>0.66856215416403364</v>
      </c>
      <c r="AA17" s="107">
        <f>1000*'1 Utsläpp'!Z18/'6 FV'!AA18</f>
        <v>0.75968376028579965</v>
      </c>
      <c r="AB17" s="107">
        <f>1000*'1 Utsläpp'!AA18/'6 FV'!AB18</f>
        <v>0.71920328093903441</v>
      </c>
      <c r="AC17" s="107">
        <f>1000*'1 Utsläpp'!AB18/'6 FV'!AC18</f>
        <v>0.60955346355076467</v>
      </c>
      <c r="AD17" s="107">
        <f>1000*'1 Utsläpp'!AC18/'6 FV'!AD18</f>
        <v>0.6635216785840875</v>
      </c>
      <c r="AE17" s="107">
        <f>1000*'1 Utsläpp'!AD18/'6 FV'!AE18</f>
        <v>0.71789874218976435</v>
      </c>
      <c r="AF17" s="107">
        <f>1000*'1 Utsläpp'!AE18/'6 FV'!AF18</f>
        <v>0.74066402356911865</v>
      </c>
      <c r="AG17" s="107">
        <f>1000*'1 Utsläpp'!AF18/'6 FV'!AG18</f>
        <v>0.60055159318349038</v>
      </c>
      <c r="AH17" s="107">
        <f>1000*'1 Utsläpp'!AG18/'6 FV'!AH18</f>
        <v>0.66923220985954313</v>
      </c>
      <c r="AI17" s="107">
        <f>1000*'1 Utsläpp'!AH18/'6 FV'!AI18</f>
        <v>0.69940587188475933</v>
      </c>
      <c r="AJ17" s="107">
        <f>1000*'1 Utsläpp'!AI18/'6 FV'!AJ18</f>
        <v>1.0761985422709233</v>
      </c>
      <c r="AK17" s="107">
        <f>1000*'1 Utsläpp'!AJ18/'6 FV'!AK18</f>
        <v>0.65228923347586232</v>
      </c>
      <c r="AL17" s="107">
        <f>1000*'1 Utsläpp'!AK18/'6 FV'!AL18</f>
        <v>0.69703016898771697</v>
      </c>
      <c r="AM17" s="107">
        <f>1000*'1 Utsläpp'!AL18/'6 FV'!AM18</f>
        <v>0.76453783524094721</v>
      </c>
      <c r="AN17" s="107">
        <f>1000*'1 Utsläpp'!AM18/'6 FV'!AN18</f>
        <v>0.78309107401816802</v>
      </c>
      <c r="AO17" s="107">
        <f>1000*'1 Utsläpp'!AN18/'6 FV'!AO18</f>
        <v>0.53603130785910136</v>
      </c>
      <c r="AP17" s="107">
        <f>1000*'1 Utsläpp'!AO18/'6 FV'!AP18</f>
        <v>0.56552434829851705</v>
      </c>
      <c r="AQ17" s="107">
        <f>1000*'1 Utsläpp'!AP18/'6 FV'!AQ18</f>
        <v>0.60071656750142477</v>
      </c>
      <c r="AR17" s="107">
        <f>1000*'1 Utsläpp'!AQ18/'6 FV'!AR18</f>
        <v>0.72030531459629266</v>
      </c>
      <c r="AS17" s="107">
        <f>1000*'1 Utsläpp'!AR18/'6 FV'!AS18</f>
        <v>0.6176005004622952</v>
      </c>
      <c r="AT17" s="107">
        <f>1000*'1 Utsläpp'!AS18/'6 FV'!AT18</f>
        <v>0.69918370829044296</v>
      </c>
      <c r="AU17" s="107">
        <f>1000*'1 Utsläpp'!AT18/'6 FV'!AU18</f>
        <v>0.67203249556020239</v>
      </c>
      <c r="AV17" s="107">
        <f>1000*'1 Utsläpp'!AU18/'6 FV'!AV18</f>
        <v>0.73648628703615726</v>
      </c>
      <c r="AW17" s="107">
        <f>1000*'1 Utsläpp'!AV18/'6 FV'!AW18</f>
        <v>0.59043138188900857</v>
      </c>
      <c r="AX17" s="107">
        <f>1000*'1 Utsläpp'!AW18/'6 FV'!AX18</f>
        <v>0.67835145197281621</v>
      </c>
      <c r="AY17" s="107">
        <f>1000*'1 Utsläpp'!AX18/'6 FV'!AY18</f>
        <v>0.68175080675192457</v>
      </c>
      <c r="AZ17" s="107">
        <f>1000*'1 Utsläpp'!AY18/'6 FV'!AZ18</f>
        <v>0.97134782983465151</v>
      </c>
      <c r="BA17" s="107">
        <f>1000*'1 Utsläpp'!AZ18/'6 FV'!BA18</f>
        <v>0.94992810857829235</v>
      </c>
      <c r="BB17" s="107">
        <f>1000*'1 Utsläpp'!BA18/'6 FV'!BB18</f>
        <v>0.94458945055193921</v>
      </c>
      <c r="BC17" s="107">
        <f>1000*'1 Utsläpp'!BB18/'6 FV'!BC18</f>
        <v>0.91721432592047203</v>
      </c>
      <c r="BD17" s="107">
        <f>1000*'1 Utsläpp'!BC18/'6 FV'!BD18</f>
        <v>0.54581465982023403</v>
      </c>
      <c r="BE17" s="107">
        <f>1000*'1 Utsläpp'!BD18/'6 FV'!BE18</f>
        <v>0.44262523880883164</v>
      </c>
      <c r="BF17" s="107">
        <f>1000*'1 Utsläpp'!BE18/'6 FV'!BF18</f>
        <v>0.52437143010087883</v>
      </c>
      <c r="BG17" s="236">
        <f>1000*'1 Utsläpp'!BF18/'6 FV'!BG18</f>
        <v>0.38219324283373196</v>
      </c>
      <c r="BH17" s="236">
        <f>1000*'1 Utsläpp'!BG18/'6 FV'!BH18</f>
        <v>0.51044469712019103</v>
      </c>
      <c r="BI17" s="236">
        <f>1000*'1 Utsläpp'!BH18/'6 FV'!BI18</f>
        <v>0.3406282512880705</v>
      </c>
      <c r="BJ17" s="236">
        <f>1000*'1 Utsläpp'!BI18/'6 FV'!BJ18</f>
        <v>0.37740868183584109</v>
      </c>
      <c r="BK17" s="236">
        <f>1000*'1 Utsläpp'!BJ18/'6 FV'!BK18</f>
        <v>0.32513092204767663</v>
      </c>
      <c r="BL17" s="236">
        <f>1000*'1 Utsläpp'!BK18/'6 FV'!BL18</f>
        <v>0.40493342149695777</v>
      </c>
      <c r="BM17" s="236">
        <f>1000*'1 Utsläpp'!BL18/'6 FV'!BM18</f>
        <v>0.35841298013057626</v>
      </c>
      <c r="BN17" s="236">
        <f>1000*'1 Utsläpp'!BM18/'6 FV'!BN18</f>
        <v>0.32735425259655676</v>
      </c>
      <c r="BO17" s="223">
        <f>1000*'1 Utsläpp'!BN18/'6 FV'!BO18</f>
        <v>0.33871511323931186</v>
      </c>
    </row>
    <row r="18" spans="1:67" s="56" customFormat="1" ht="12.75" x14ac:dyDescent="0.2">
      <c r="A18" s="85">
        <v>14</v>
      </c>
      <c r="B18" s="56" t="s">
        <v>148</v>
      </c>
      <c r="C18" s="85" t="s">
        <v>40</v>
      </c>
      <c r="D18" s="107">
        <f>1000*'1 Utsläpp'!C19/'6 FV'!D19</f>
        <v>2.99493187392995</v>
      </c>
      <c r="E18" s="107">
        <f>1000*'1 Utsläpp'!D19/'6 FV'!E19</f>
        <v>2.8553277520782427</v>
      </c>
      <c r="F18" s="107">
        <f>1000*'1 Utsläpp'!E19/'6 FV'!F19</f>
        <v>2.9928853610220179</v>
      </c>
      <c r="G18" s="107">
        <f>1000*'1 Utsläpp'!F19/'6 FV'!G19</f>
        <v>3.3976473842742583</v>
      </c>
      <c r="H18" s="107">
        <f>1000*'1 Utsläpp'!G19/'6 FV'!H19</f>
        <v>3.1470069854513123</v>
      </c>
      <c r="I18" s="107">
        <f>1000*'1 Utsläpp'!H19/'6 FV'!I19</f>
        <v>3.1953959095899576</v>
      </c>
      <c r="J18" s="107">
        <f>1000*'1 Utsläpp'!I19/'6 FV'!J19</f>
        <v>3.1887575805595048</v>
      </c>
      <c r="K18" s="107">
        <f>1000*'1 Utsläpp'!J19/'6 FV'!K19</f>
        <v>2.9918869915049093</v>
      </c>
      <c r="L18" s="107">
        <f>1000*'1 Utsläpp'!K19/'6 FV'!L19</f>
        <v>3.7009293461970483</v>
      </c>
      <c r="M18" s="107">
        <f>1000*'1 Utsläpp'!L19/'6 FV'!M19</f>
        <v>3.3147238467155247</v>
      </c>
      <c r="N18" s="107">
        <f>1000*'1 Utsläpp'!M19/'6 FV'!N19</f>
        <v>3.1133643203794366</v>
      </c>
      <c r="O18" s="107">
        <f>1000*'1 Utsläpp'!N19/'6 FV'!O19</f>
        <v>3.2668561111710774</v>
      </c>
      <c r="P18" s="107">
        <f>1000*'1 Utsläpp'!O19/'6 FV'!P19</f>
        <v>3.5176240804257</v>
      </c>
      <c r="Q18" s="107">
        <f>1000*'1 Utsläpp'!P19/'6 FV'!Q19</f>
        <v>3.2712006468811285</v>
      </c>
      <c r="R18" s="107">
        <f>1000*'1 Utsläpp'!Q19/'6 FV'!R19</f>
        <v>3.0775102098964799</v>
      </c>
      <c r="S18" s="107">
        <f>1000*'1 Utsläpp'!R19/'6 FV'!S19</f>
        <v>2.91827185767333</v>
      </c>
      <c r="T18" s="107">
        <f>1000*'1 Utsläpp'!S19/'6 FV'!T19</f>
        <v>3.6743041713554763</v>
      </c>
      <c r="U18" s="107">
        <f>1000*'1 Utsläpp'!T19/'6 FV'!U19</f>
        <v>3.6547920301190433</v>
      </c>
      <c r="V18" s="107">
        <f>1000*'1 Utsläpp'!U19/'6 FV'!V19</f>
        <v>3.329357335146947</v>
      </c>
      <c r="W18" s="107">
        <f>1000*'1 Utsläpp'!V19/'6 FV'!W19</f>
        <v>3.3844249720329405</v>
      </c>
      <c r="X18" s="107">
        <f>1000*'1 Utsläpp'!W19/'6 FV'!X19</f>
        <v>4.1095447112776764</v>
      </c>
      <c r="Y18" s="107">
        <f>1000*'1 Utsläpp'!X19/'6 FV'!Y19</f>
        <v>4.35332203500045</v>
      </c>
      <c r="Z18" s="107">
        <f>1000*'1 Utsläpp'!Y19/'6 FV'!Z19</f>
        <v>3.8145112242650647</v>
      </c>
      <c r="AA18" s="107">
        <f>1000*'1 Utsläpp'!Z19/'6 FV'!AA19</f>
        <v>3.4339091647763307</v>
      </c>
      <c r="AB18" s="107">
        <f>1000*'1 Utsläpp'!AA19/'6 FV'!AB19</f>
        <v>3.5734114743308933</v>
      </c>
      <c r="AC18" s="107">
        <f>1000*'1 Utsläpp'!AB19/'6 FV'!AC19</f>
        <v>3.6008372997263289</v>
      </c>
      <c r="AD18" s="107">
        <f>1000*'1 Utsläpp'!AC19/'6 FV'!AD19</f>
        <v>3.4128499446821237</v>
      </c>
      <c r="AE18" s="107">
        <f>1000*'1 Utsläpp'!AD19/'6 FV'!AE19</f>
        <v>3.156472086083812</v>
      </c>
      <c r="AF18" s="107">
        <f>1000*'1 Utsläpp'!AE19/'6 FV'!AF19</f>
        <v>3.7722563808686771</v>
      </c>
      <c r="AG18" s="107">
        <f>1000*'1 Utsläpp'!AF19/'6 FV'!AG19</f>
        <v>3.4222147620104288</v>
      </c>
      <c r="AH18" s="107">
        <f>1000*'1 Utsläpp'!AG19/'6 FV'!AH19</f>
        <v>3.3645786915823317</v>
      </c>
      <c r="AI18" s="107">
        <f>1000*'1 Utsläpp'!AH19/'6 FV'!AI19</f>
        <v>2.8228226745863982</v>
      </c>
      <c r="AJ18" s="107">
        <f>1000*'1 Utsläpp'!AI19/'6 FV'!AJ19</f>
        <v>3.0945479295612848</v>
      </c>
      <c r="AK18" s="107">
        <f>1000*'1 Utsläpp'!AJ19/'6 FV'!AK19</f>
        <v>3.1558732873382067</v>
      </c>
      <c r="AL18" s="107">
        <f>1000*'1 Utsläpp'!AK19/'6 FV'!AL19</f>
        <v>3.1587050438081685</v>
      </c>
      <c r="AM18" s="107">
        <f>1000*'1 Utsläpp'!AL19/'6 FV'!AM19</f>
        <v>2.8049486062078399</v>
      </c>
      <c r="AN18" s="107">
        <f>1000*'1 Utsläpp'!AM19/'6 FV'!AN19</f>
        <v>3.2768677361593093</v>
      </c>
      <c r="AO18" s="107">
        <f>1000*'1 Utsläpp'!AN19/'6 FV'!AO19</f>
        <v>3.3744458842804956</v>
      </c>
      <c r="AP18" s="107">
        <f>1000*'1 Utsläpp'!AO19/'6 FV'!AP19</f>
        <v>3.348908669584715</v>
      </c>
      <c r="AQ18" s="107">
        <f>1000*'1 Utsläpp'!AP19/'6 FV'!AQ19</f>
        <v>2.7926512538855079</v>
      </c>
      <c r="AR18" s="107">
        <f>1000*'1 Utsläpp'!AQ19/'6 FV'!AR19</f>
        <v>3.1619228643972432</v>
      </c>
      <c r="AS18" s="107">
        <f>1000*'1 Utsläpp'!AR19/'6 FV'!AS19</f>
        <v>3.1948501001435621</v>
      </c>
      <c r="AT18" s="107">
        <f>1000*'1 Utsläpp'!AS19/'6 FV'!AT19</f>
        <v>3.0846181654840046</v>
      </c>
      <c r="AU18" s="107">
        <f>1000*'1 Utsläpp'!AT19/'6 FV'!AU19</f>
        <v>2.6518783270774646</v>
      </c>
      <c r="AV18" s="107">
        <f>1000*'1 Utsläpp'!AU19/'6 FV'!AV19</f>
        <v>2.8629632607878248</v>
      </c>
      <c r="AW18" s="107">
        <f>1000*'1 Utsläpp'!AV19/'6 FV'!AW19</f>
        <v>3.1865835686704114</v>
      </c>
      <c r="AX18" s="107">
        <f>1000*'1 Utsläpp'!AW19/'6 FV'!AX19</f>
        <v>3.1581155183526821</v>
      </c>
      <c r="AY18" s="107">
        <f>1000*'1 Utsläpp'!AX19/'6 FV'!AY19</f>
        <v>2.6730892260830421</v>
      </c>
      <c r="AZ18" s="107">
        <f>1000*'1 Utsläpp'!AY19/'6 FV'!AZ19</f>
        <v>3.0083133960832078</v>
      </c>
      <c r="BA18" s="107">
        <f>1000*'1 Utsläpp'!AZ19/'6 FV'!BA19</f>
        <v>3.4854774864769307</v>
      </c>
      <c r="BB18" s="107">
        <f>1000*'1 Utsläpp'!BA19/'6 FV'!BB19</f>
        <v>2.6479456763065925</v>
      </c>
      <c r="BC18" s="107">
        <f>1000*'1 Utsläpp'!BB19/'6 FV'!BC19</f>
        <v>2.6148000759492711</v>
      </c>
      <c r="BD18" s="107">
        <f>1000*'1 Utsläpp'!BC19/'6 FV'!BD19</f>
        <v>2.8733098480203747</v>
      </c>
      <c r="BE18" s="107">
        <f>1000*'1 Utsläpp'!BD19/'6 FV'!BE19</f>
        <v>3.1666267904207799</v>
      </c>
      <c r="BF18" s="107">
        <f>1000*'1 Utsläpp'!BE19/'6 FV'!BF19</f>
        <v>2.8479257516487611</v>
      </c>
      <c r="BG18" s="236">
        <f>1000*'1 Utsläpp'!BF19/'6 FV'!BG19</f>
        <v>2.4184869347559848</v>
      </c>
      <c r="BH18" s="236">
        <f>1000*'1 Utsläpp'!BG19/'6 FV'!BH19</f>
        <v>2.7893742556954226</v>
      </c>
      <c r="BI18" s="236">
        <f>1000*'1 Utsläpp'!BH19/'6 FV'!BI19</f>
        <v>2.8188579059798955</v>
      </c>
      <c r="BJ18" s="236">
        <f>1000*'1 Utsläpp'!BI19/'6 FV'!BJ19</f>
        <v>2.7785772397948278</v>
      </c>
      <c r="BK18" s="236">
        <f>1000*'1 Utsläpp'!BJ19/'6 FV'!BK19</f>
        <v>2.459111719408003</v>
      </c>
      <c r="BL18" s="236">
        <f>1000*'1 Utsläpp'!BK19/'6 FV'!BL19</f>
        <v>3.0892029240813188</v>
      </c>
      <c r="BM18" s="236">
        <f>1000*'1 Utsläpp'!BL19/'6 FV'!BM19</f>
        <v>3.0488255778647742</v>
      </c>
      <c r="BN18" s="236">
        <f>1000*'1 Utsläpp'!BM19/'6 FV'!BN19</f>
        <v>2.9440649920149009</v>
      </c>
      <c r="BO18" s="223">
        <f>1000*'1 Utsläpp'!BN19/'6 FV'!BO19</f>
        <v>2.6468637936965238</v>
      </c>
    </row>
    <row r="19" spans="1:67" s="56" customFormat="1" ht="12.75" x14ac:dyDescent="0.2">
      <c r="A19" s="85">
        <v>15</v>
      </c>
      <c r="B19" s="56" t="s">
        <v>149</v>
      </c>
      <c r="C19" s="85" t="s">
        <v>41</v>
      </c>
      <c r="D19" s="107">
        <f>1000*'1 Utsläpp'!C20/'6 FV'!D20</f>
        <v>50.398504561921939</v>
      </c>
      <c r="E19" s="107">
        <f>1000*'1 Utsläpp'!D20/'6 FV'!E20</f>
        <v>40.942620820609655</v>
      </c>
      <c r="F19" s="107">
        <f>1000*'1 Utsläpp'!E20/'6 FV'!F20</f>
        <v>41.663361663539987</v>
      </c>
      <c r="G19" s="107">
        <f>1000*'1 Utsläpp'!F20/'6 FV'!G20</f>
        <v>55.159800915901627</v>
      </c>
      <c r="H19" s="107">
        <f>1000*'1 Utsläpp'!G20/'6 FV'!H20</f>
        <v>54.511560897153458</v>
      </c>
      <c r="I19" s="107">
        <f>1000*'1 Utsläpp'!H20/'6 FV'!I20</f>
        <v>42.393277217891828</v>
      </c>
      <c r="J19" s="107">
        <f>1000*'1 Utsläpp'!I20/'6 FV'!J20</f>
        <v>36.784320783791507</v>
      </c>
      <c r="K19" s="107">
        <f>1000*'1 Utsläpp'!J20/'6 FV'!K20</f>
        <v>60.752656506404989</v>
      </c>
      <c r="L19" s="107">
        <f>1000*'1 Utsläpp'!K20/'6 FV'!L20</f>
        <v>77.840277680047592</v>
      </c>
      <c r="M19" s="107">
        <f>1000*'1 Utsläpp'!L20/'6 FV'!M20</f>
        <v>48.521274591966467</v>
      </c>
      <c r="N19" s="107">
        <f>1000*'1 Utsläpp'!M20/'6 FV'!N20</f>
        <v>38.402183442943127</v>
      </c>
      <c r="O19" s="107">
        <f>1000*'1 Utsläpp'!N20/'6 FV'!O20</f>
        <v>70.115121913656751</v>
      </c>
      <c r="P19" s="107">
        <f>1000*'1 Utsläpp'!O20/'6 FV'!P20</f>
        <v>66.142538122066142</v>
      </c>
      <c r="Q19" s="107">
        <f>1000*'1 Utsläpp'!P20/'6 FV'!Q20</f>
        <v>43.23126929034585</v>
      </c>
      <c r="R19" s="107">
        <f>1000*'1 Utsläpp'!Q20/'6 FV'!R20</f>
        <v>33.963238285904907</v>
      </c>
      <c r="S19" s="107">
        <f>1000*'1 Utsläpp'!R20/'6 FV'!S20</f>
        <v>47.003911868037477</v>
      </c>
      <c r="T19" s="107">
        <f>1000*'1 Utsläpp'!S20/'6 FV'!T20</f>
        <v>51.600220993384298</v>
      </c>
      <c r="U19" s="107">
        <f>1000*'1 Utsläpp'!T20/'6 FV'!U20</f>
        <v>33.092720112585049</v>
      </c>
      <c r="V19" s="107">
        <f>1000*'1 Utsläpp'!U20/'6 FV'!V20</f>
        <v>29.68738298134706</v>
      </c>
      <c r="W19" s="107">
        <f>1000*'1 Utsläpp'!V20/'6 FV'!W20</f>
        <v>44.631405098878481</v>
      </c>
      <c r="X19" s="107">
        <f>1000*'1 Utsläpp'!W20/'6 FV'!X20</f>
        <v>51.942167231270481</v>
      </c>
      <c r="Y19" s="107">
        <f>1000*'1 Utsläpp'!X20/'6 FV'!Y20</f>
        <v>34.816291230279326</v>
      </c>
      <c r="Z19" s="107">
        <f>1000*'1 Utsläpp'!Y20/'6 FV'!Z20</f>
        <v>32.034566336291114</v>
      </c>
      <c r="AA19" s="107">
        <f>1000*'1 Utsläpp'!Z20/'6 FV'!AA20</f>
        <v>39.257590839703425</v>
      </c>
      <c r="AB19" s="107">
        <f>1000*'1 Utsläpp'!AA20/'6 FV'!AB20</f>
        <v>38.309733916176356</v>
      </c>
      <c r="AC19" s="107">
        <f>1000*'1 Utsläpp'!AB20/'6 FV'!AC20</f>
        <v>31.771599720500575</v>
      </c>
      <c r="AD19" s="107">
        <f>1000*'1 Utsläpp'!AC20/'6 FV'!AD20</f>
        <v>28.488251531577127</v>
      </c>
      <c r="AE19" s="107">
        <f>1000*'1 Utsläpp'!AD20/'6 FV'!AE20</f>
        <v>38.696968685186228</v>
      </c>
      <c r="AF19" s="107">
        <f>1000*'1 Utsläpp'!AE20/'6 FV'!AF20</f>
        <v>40.399114817693963</v>
      </c>
      <c r="AG19" s="107">
        <f>1000*'1 Utsläpp'!AF20/'6 FV'!AG20</f>
        <v>27.533025783190656</v>
      </c>
      <c r="AH19" s="107">
        <f>1000*'1 Utsläpp'!AG20/'6 FV'!AH20</f>
        <v>22.748979347283804</v>
      </c>
      <c r="AI19" s="107">
        <f>1000*'1 Utsläpp'!AH20/'6 FV'!AI20</f>
        <v>36.965264525298096</v>
      </c>
      <c r="AJ19" s="107">
        <f>1000*'1 Utsläpp'!AI20/'6 FV'!AJ20</f>
        <v>42.142165081453641</v>
      </c>
      <c r="AK19" s="107">
        <f>1000*'1 Utsläpp'!AJ20/'6 FV'!AK20</f>
        <v>31.272592007778961</v>
      </c>
      <c r="AL19" s="107">
        <f>1000*'1 Utsläpp'!AK20/'6 FV'!AL20</f>
        <v>28.342567080480737</v>
      </c>
      <c r="AM19" s="107">
        <f>1000*'1 Utsläpp'!AL20/'6 FV'!AM20</f>
        <v>39.2818547239225</v>
      </c>
      <c r="AN19" s="107">
        <f>1000*'1 Utsläpp'!AM20/'6 FV'!AN20</f>
        <v>38.024669856168551</v>
      </c>
      <c r="AO19" s="107">
        <f>1000*'1 Utsläpp'!AN20/'6 FV'!AO20</f>
        <v>30.911618065271163</v>
      </c>
      <c r="AP19" s="107">
        <f>1000*'1 Utsläpp'!AO20/'6 FV'!AP20</f>
        <v>32.488875787182373</v>
      </c>
      <c r="AQ19" s="107">
        <f>1000*'1 Utsläpp'!AP20/'6 FV'!AQ20</f>
        <v>39.996001432143387</v>
      </c>
      <c r="AR19" s="107">
        <f>1000*'1 Utsläpp'!AQ20/'6 FV'!AR20</f>
        <v>44.78999248120229</v>
      </c>
      <c r="AS19" s="107">
        <f>1000*'1 Utsläpp'!AR20/'6 FV'!AS20</f>
        <v>32.709781855439971</v>
      </c>
      <c r="AT19" s="107">
        <f>1000*'1 Utsläpp'!AS20/'6 FV'!AT20</f>
        <v>35.246522832328338</v>
      </c>
      <c r="AU19" s="107">
        <f>1000*'1 Utsläpp'!AT20/'6 FV'!AU20</f>
        <v>44.075319868676566</v>
      </c>
      <c r="AV19" s="107">
        <f>1000*'1 Utsläpp'!AU20/'6 FV'!AV20</f>
        <v>39.339792101488918</v>
      </c>
      <c r="AW19" s="107">
        <f>1000*'1 Utsläpp'!AV20/'6 FV'!AW20</f>
        <v>23.352959448535913</v>
      </c>
      <c r="AX19" s="107">
        <f>1000*'1 Utsläpp'!AW20/'6 FV'!AX20</f>
        <v>26.142524103301586</v>
      </c>
      <c r="AY19" s="107">
        <f>1000*'1 Utsläpp'!AX20/'6 FV'!AY20</f>
        <v>28.349789910803025</v>
      </c>
      <c r="AZ19" s="107">
        <f>1000*'1 Utsläpp'!AY20/'6 FV'!AZ20</f>
        <v>23.03201238019539</v>
      </c>
      <c r="BA19" s="107">
        <f>1000*'1 Utsläpp'!AZ20/'6 FV'!BA20</f>
        <v>21.446144363661382</v>
      </c>
      <c r="BB19" s="107">
        <f>1000*'1 Utsläpp'!BA20/'6 FV'!BB20</f>
        <v>23.159046318116527</v>
      </c>
      <c r="BC19" s="107">
        <f>1000*'1 Utsläpp'!BB20/'6 FV'!BC20</f>
        <v>26.438951322935456</v>
      </c>
      <c r="BD19" s="107">
        <f>1000*'1 Utsläpp'!BC20/'6 FV'!BD20</f>
        <v>30.749027599060746</v>
      </c>
      <c r="BE19" s="107">
        <f>1000*'1 Utsläpp'!BD20/'6 FV'!BE20</f>
        <v>30.290796523425637</v>
      </c>
      <c r="BF19" s="107">
        <f>1000*'1 Utsläpp'!BE20/'6 FV'!BF20</f>
        <v>29.778112447852315</v>
      </c>
      <c r="BG19" s="236">
        <f>1000*'1 Utsläpp'!BF20/'6 FV'!BG20</f>
        <v>36.114834838206512</v>
      </c>
      <c r="BH19" s="236">
        <f>1000*'1 Utsläpp'!BG20/'6 FV'!BH20</f>
        <v>27.628883479973027</v>
      </c>
      <c r="BI19" s="236">
        <f>1000*'1 Utsläpp'!BH20/'6 FV'!BI20</f>
        <v>28.317141538344867</v>
      </c>
      <c r="BJ19" s="236">
        <f>1000*'1 Utsläpp'!BI20/'6 FV'!BJ20</f>
        <v>27.030841054222311</v>
      </c>
      <c r="BK19" s="236">
        <f>1000*'1 Utsläpp'!BJ20/'6 FV'!BK20</f>
        <v>35.860523144638208</v>
      </c>
      <c r="BL19" s="236">
        <f>1000*'1 Utsläpp'!BK20/'6 FV'!BL20</f>
        <v>26.400642595421733</v>
      </c>
      <c r="BM19" s="236">
        <f>1000*'1 Utsläpp'!BL20/'6 FV'!BM20</f>
        <v>27.147505361758462</v>
      </c>
      <c r="BN19" s="236">
        <f>1000*'1 Utsläpp'!BM20/'6 FV'!BN20</f>
        <v>28.345021222089883</v>
      </c>
      <c r="BO19" s="223">
        <f>1000*'1 Utsläpp'!BN20/'6 FV'!BO20</f>
        <v>31.023845110564469</v>
      </c>
    </row>
    <row r="20" spans="1:67" s="56" customFormat="1" ht="12.75" x14ac:dyDescent="0.2">
      <c r="A20" s="85">
        <v>16</v>
      </c>
      <c r="B20" s="56" t="s">
        <v>150</v>
      </c>
      <c r="C20" s="85" t="s">
        <v>9</v>
      </c>
      <c r="D20" s="107">
        <f>1000*'1 Utsläpp'!C21/'6 FV'!D21</f>
        <v>7.5193841525802503</v>
      </c>
      <c r="E20" s="107">
        <f>1000*'1 Utsläpp'!D21/'6 FV'!E21</f>
        <v>5.9081766506746254</v>
      </c>
      <c r="F20" s="107">
        <f>1000*'1 Utsläpp'!E21/'6 FV'!F21</f>
        <v>7.4416708428445766</v>
      </c>
      <c r="G20" s="107">
        <f>1000*'1 Utsläpp'!F21/'6 FV'!G21</f>
        <v>6.8760424866399319</v>
      </c>
      <c r="H20" s="107">
        <f>1000*'1 Utsläpp'!G21/'6 FV'!H21</f>
        <v>8.0104005965161775</v>
      </c>
      <c r="I20" s="107">
        <f>1000*'1 Utsläpp'!H21/'6 FV'!I21</f>
        <v>5.7662842123903078</v>
      </c>
      <c r="J20" s="107">
        <f>1000*'1 Utsläpp'!I21/'6 FV'!J21</f>
        <v>6.9775151666823483</v>
      </c>
      <c r="K20" s="107">
        <f>1000*'1 Utsläpp'!J21/'6 FV'!K21</f>
        <v>6.2969271206788644</v>
      </c>
      <c r="L20" s="107">
        <f>1000*'1 Utsläpp'!K21/'6 FV'!L21</f>
        <v>8.4422651593696809</v>
      </c>
      <c r="M20" s="107">
        <f>1000*'1 Utsläpp'!L21/'6 FV'!M21</f>
        <v>5.9570149899834854</v>
      </c>
      <c r="N20" s="107">
        <f>1000*'1 Utsläpp'!M21/'6 FV'!N21</f>
        <v>7.2228651697195421</v>
      </c>
      <c r="O20" s="107">
        <f>1000*'1 Utsläpp'!N21/'6 FV'!O21</f>
        <v>7.0910218065738411</v>
      </c>
      <c r="P20" s="107">
        <f>1000*'1 Utsläpp'!O21/'6 FV'!P21</f>
        <v>8.1884457816434271</v>
      </c>
      <c r="Q20" s="107">
        <f>1000*'1 Utsläpp'!P21/'6 FV'!Q21</f>
        <v>6.0368471308891349</v>
      </c>
      <c r="R20" s="107">
        <f>1000*'1 Utsläpp'!Q21/'6 FV'!R21</f>
        <v>7.2118191611676075</v>
      </c>
      <c r="S20" s="107">
        <f>1000*'1 Utsläpp'!R21/'6 FV'!S21</f>
        <v>6.6893062653470023</v>
      </c>
      <c r="T20" s="107">
        <f>1000*'1 Utsläpp'!S21/'6 FV'!T21</f>
        <v>7.5804205652455838</v>
      </c>
      <c r="U20" s="107">
        <f>1000*'1 Utsläpp'!T21/'6 FV'!U21</f>
        <v>5.7314213735774242</v>
      </c>
      <c r="V20" s="107">
        <f>1000*'1 Utsläpp'!U21/'6 FV'!V21</f>
        <v>7.4007364194600074</v>
      </c>
      <c r="W20" s="107">
        <f>1000*'1 Utsläpp'!V21/'6 FV'!W21</f>
        <v>6.7447635749582462</v>
      </c>
      <c r="X20" s="107">
        <f>1000*'1 Utsläpp'!W21/'6 FV'!X21</f>
        <v>7.6666410468650268</v>
      </c>
      <c r="Y20" s="107">
        <f>1000*'1 Utsläpp'!X21/'6 FV'!Y21</f>
        <v>5.8740232258697622</v>
      </c>
      <c r="Z20" s="107">
        <f>1000*'1 Utsläpp'!Y21/'6 FV'!Z21</f>
        <v>7.6101204967799889</v>
      </c>
      <c r="AA20" s="107">
        <f>1000*'1 Utsläpp'!Z21/'6 FV'!AA21</f>
        <v>7.0143861308555797</v>
      </c>
      <c r="AB20" s="107">
        <f>1000*'1 Utsläpp'!AA21/'6 FV'!AB21</f>
        <v>7.0686128538898645</v>
      </c>
      <c r="AC20" s="107">
        <f>1000*'1 Utsläpp'!AB21/'6 FV'!AC21</f>
        <v>5.5910859978695058</v>
      </c>
      <c r="AD20" s="107">
        <f>1000*'1 Utsläpp'!AC21/'6 FV'!AD21</f>
        <v>7.1074074957101345</v>
      </c>
      <c r="AE20" s="107">
        <f>1000*'1 Utsläpp'!AD21/'6 FV'!AE21</f>
        <v>6.5540762813358739</v>
      </c>
      <c r="AF20" s="107">
        <f>1000*'1 Utsläpp'!AE21/'6 FV'!AF21</f>
        <v>6.756776222185378</v>
      </c>
      <c r="AG20" s="107">
        <f>1000*'1 Utsläpp'!AF21/'6 FV'!AG21</f>
        <v>5.5642892370356947</v>
      </c>
      <c r="AH20" s="107">
        <f>1000*'1 Utsläpp'!AG21/'6 FV'!AH21</f>
        <v>6.8331646431025117</v>
      </c>
      <c r="AI20" s="107">
        <f>1000*'1 Utsläpp'!AH21/'6 FV'!AI21</f>
        <v>6.2360446900649258</v>
      </c>
      <c r="AJ20" s="107">
        <f>1000*'1 Utsläpp'!AI21/'6 FV'!AJ21</f>
        <v>6.443414811419407</v>
      </c>
      <c r="AK20" s="107">
        <f>1000*'1 Utsläpp'!AJ21/'6 FV'!AK21</f>
        <v>5.5518170254196191</v>
      </c>
      <c r="AL20" s="107">
        <f>1000*'1 Utsläpp'!AK21/'6 FV'!AL21</f>
        <v>7.186958568144707</v>
      </c>
      <c r="AM20" s="107">
        <f>1000*'1 Utsläpp'!AL21/'6 FV'!AM21</f>
        <v>6.6634655585613283</v>
      </c>
      <c r="AN20" s="107">
        <f>1000*'1 Utsläpp'!AM21/'6 FV'!AN21</f>
        <v>5.8766223778813238</v>
      </c>
      <c r="AO20" s="107">
        <f>1000*'1 Utsläpp'!AN21/'6 FV'!AO21</f>
        <v>4.9495823743235219</v>
      </c>
      <c r="AP20" s="107">
        <f>1000*'1 Utsläpp'!AO21/'6 FV'!AP21</f>
        <v>6.1797144008571339</v>
      </c>
      <c r="AQ20" s="107">
        <f>1000*'1 Utsläpp'!AP21/'6 FV'!AQ21</f>
        <v>5.557083021094666</v>
      </c>
      <c r="AR20" s="107">
        <f>1000*'1 Utsläpp'!AQ21/'6 FV'!AR21</f>
        <v>5.1171316272503446</v>
      </c>
      <c r="AS20" s="107">
        <f>1000*'1 Utsläpp'!AR21/'6 FV'!AS21</f>
        <v>4.7237227235748094</v>
      </c>
      <c r="AT20" s="107">
        <f>1000*'1 Utsläpp'!AS21/'6 FV'!AT21</f>
        <v>6.5428468831086173</v>
      </c>
      <c r="AU20" s="107">
        <f>1000*'1 Utsläpp'!AT21/'6 FV'!AU21</f>
        <v>5.4676975098463245</v>
      </c>
      <c r="AV20" s="107">
        <f>1000*'1 Utsläpp'!AU21/'6 FV'!AV21</f>
        <v>5.2572912352121026</v>
      </c>
      <c r="AW20" s="107">
        <f>1000*'1 Utsläpp'!AV21/'6 FV'!AW21</f>
        <v>5.0951095143764888</v>
      </c>
      <c r="AX20" s="107">
        <f>1000*'1 Utsläpp'!AW21/'6 FV'!AX21</f>
        <v>6.8971331906288507</v>
      </c>
      <c r="AY20" s="107">
        <f>1000*'1 Utsläpp'!AX21/'6 FV'!AY21</f>
        <v>5.6533171793530679</v>
      </c>
      <c r="AZ20" s="107">
        <f>1000*'1 Utsläpp'!AY21/'6 FV'!AZ21</f>
        <v>5.3332705883201301</v>
      </c>
      <c r="BA20" s="107">
        <f>1000*'1 Utsläpp'!AZ21/'6 FV'!BA21</f>
        <v>4.5298902863504615</v>
      </c>
      <c r="BB20" s="107">
        <f>1000*'1 Utsläpp'!BA21/'6 FV'!BB21</f>
        <v>6.4227210796699001</v>
      </c>
      <c r="BC20" s="107">
        <f>1000*'1 Utsläpp'!BB21/'6 FV'!BC21</f>
        <v>5.9485319090621465</v>
      </c>
      <c r="BD20" s="107">
        <f>1000*'1 Utsläpp'!BC21/'6 FV'!BD21</f>
        <v>5.6721133683668157</v>
      </c>
      <c r="BE20" s="107">
        <f>1000*'1 Utsläpp'!BD21/'6 FV'!BE21</f>
        <v>5.2681237000167194</v>
      </c>
      <c r="BF20" s="107">
        <f>1000*'1 Utsläpp'!BE21/'6 FV'!BF21</f>
        <v>7.0016283171332452</v>
      </c>
      <c r="BG20" s="236">
        <f>1000*'1 Utsläpp'!BF21/'6 FV'!BG21</f>
        <v>5.799073483360238</v>
      </c>
      <c r="BH20" s="236">
        <f>1000*'1 Utsläpp'!BG21/'6 FV'!BH21</f>
        <v>5.3048200042402511</v>
      </c>
      <c r="BI20" s="236">
        <f>1000*'1 Utsläpp'!BH21/'6 FV'!BI21</f>
        <v>4.3630627319348561</v>
      </c>
      <c r="BJ20" s="236">
        <f>1000*'1 Utsläpp'!BI21/'6 FV'!BJ21</f>
        <v>5.9583198490785039</v>
      </c>
      <c r="BK20" s="236">
        <f>1000*'1 Utsläpp'!BJ21/'6 FV'!BK21</f>
        <v>5.290406279843487</v>
      </c>
      <c r="BL20" s="236">
        <f>1000*'1 Utsläpp'!BK21/'6 FV'!BL21</f>
        <v>5.0052149813064446</v>
      </c>
      <c r="BM20" s="236">
        <f>1000*'1 Utsläpp'!BL21/'6 FV'!BM21</f>
        <v>4.2051857925765939</v>
      </c>
      <c r="BN20" s="236">
        <f>1000*'1 Utsläpp'!BM21/'6 FV'!BN21</f>
        <v>5.4597686668168608</v>
      </c>
      <c r="BO20" s="223">
        <f>1000*'1 Utsläpp'!BN21/'6 FV'!BO21</f>
        <v>4.7440720179971168</v>
      </c>
    </row>
    <row r="21" spans="1:67" s="56" customFormat="1" ht="12.75" x14ac:dyDescent="0.2">
      <c r="A21" s="85">
        <v>17</v>
      </c>
      <c r="B21" s="56" t="s">
        <v>151</v>
      </c>
      <c r="C21" s="85" t="s">
        <v>10</v>
      </c>
      <c r="D21" s="107">
        <f>1000*'1 Utsläpp'!C22/'6 FV'!D22</f>
        <v>5.7343098967123929</v>
      </c>
      <c r="E21" s="107">
        <f>1000*'1 Utsläpp'!D22/'6 FV'!E22</f>
        <v>5.814751845186044</v>
      </c>
      <c r="F21" s="107">
        <f>1000*'1 Utsläpp'!E22/'6 FV'!F22</f>
        <v>6.0529612121439014</v>
      </c>
      <c r="G21" s="107">
        <f>1000*'1 Utsläpp'!F22/'6 FV'!G22</f>
        <v>5.5844934881238091</v>
      </c>
      <c r="H21" s="107">
        <f>1000*'1 Utsläpp'!G22/'6 FV'!H22</f>
        <v>5.3186522580091209</v>
      </c>
      <c r="I21" s="107">
        <f>1000*'1 Utsläpp'!H22/'6 FV'!I22</f>
        <v>5.4517836002100362</v>
      </c>
      <c r="J21" s="107">
        <f>1000*'1 Utsläpp'!I22/'6 FV'!J22</f>
        <v>5.5981900944714438</v>
      </c>
      <c r="K21" s="107">
        <f>1000*'1 Utsläpp'!J22/'6 FV'!K22</f>
        <v>4.7624173850139142</v>
      </c>
      <c r="L21" s="107">
        <f>1000*'1 Utsläpp'!K22/'6 FV'!L22</f>
        <v>5.4793874493652792</v>
      </c>
      <c r="M21" s="107">
        <f>1000*'1 Utsläpp'!L22/'6 FV'!M22</f>
        <v>5.2212860694744823</v>
      </c>
      <c r="N21" s="107">
        <f>1000*'1 Utsläpp'!M22/'6 FV'!N22</f>
        <v>5.5388483189572773</v>
      </c>
      <c r="O21" s="107">
        <f>1000*'1 Utsläpp'!N22/'6 FV'!O22</f>
        <v>4.882146452904661</v>
      </c>
      <c r="P21" s="107">
        <f>1000*'1 Utsläpp'!O22/'6 FV'!P22</f>
        <v>5.3645117274968168</v>
      </c>
      <c r="Q21" s="107">
        <f>1000*'1 Utsläpp'!P22/'6 FV'!Q22</f>
        <v>5.2945774171257671</v>
      </c>
      <c r="R21" s="107">
        <f>1000*'1 Utsläpp'!Q22/'6 FV'!R22</f>
        <v>5.4681452898597405</v>
      </c>
      <c r="S21" s="107">
        <f>1000*'1 Utsläpp'!R22/'6 FV'!S22</f>
        <v>4.8330269723939843</v>
      </c>
      <c r="T21" s="107">
        <f>1000*'1 Utsläpp'!S22/'6 FV'!T22</f>
        <v>4.839335263676432</v>
      </c>
      <c r="U21" s="107">
        <f>1000*'1 Utsläpp'!T22/'6 FV'!U22</f>
        <v>4.6857976294800405</v>
      </c>
      <c r="V21" s="107">
        <f>1000*'1 Utsläpp'!U22/'6 FV'!V22</f>
        <v>4.9225903949519951</v>
      </c>
      <c r="W21" s="107">
        <f>1000*'1 Utsläpp'!V22/'6 FV'!W22</f>
        <v>4.506359923931635</v>
      </c>
      <c r="X21" s="107">
        <f>1000*'1 Utsläpp'!W22/'6 FV'!X22</f>
        <v>4.6593204449003585</v>
      </c>
      <c r="Y21" s="107">
        <f>1000*'1 Utsläpp'!X22/'6 FV'!Y22</f>
        <v>4.3604224718867837</v>
      </c>
      <c r="Z21" s="107">
        <f>1000*'1 Utsläpp'!Y22/'6 FV'!Z22</f>
        <v>4.6138769768914134</v>
      </c>
      <c r="AA21" s="107">
        <f>1000*'1 Utsläpp'!Z22/'6 FV'!AA22</f>
        <v>4.0616871708170805</v>
      </c>
      <c r="AB21" s="107">
        <f>1000*'1 Utsläpp'!AA22/'6 FV'!AB22</f>
        <v>4.0470289955023953</v>
      </c>
      <c r="AC21" s="107">
        <f>1000*'1 Utsläpp'!AB22/'6 FV'!AC22</f>
        <v>3.8224644291989476</v>
      </c>
      <c r="AD21" s="107">
        <f>1000*'1 Utsläpp'!AC22/'6 FV'!AD22</f>
        <v>4.0484178009372247</v>
      </c>
      <c r="AE21" s="107">
        <f>1000*'1 Utsläpp'!AD22/'6 FV'!AE22</f>
        <v>3.5665357854279516</v>
      </c>
      <c r="AF21" s="107">
        <f>1000*'1 Utsläpp'!AE22/'6 FV'!AF22</f>
        <v>3.8832027662031683</v>
      </c>
      <c r="AG21" s="107">
        <f>1000*'1 Utsläpp'!AF22/'6 FV'!AG22</f>
        <v>3.7294429579631951</v>
      </c>
      <c r="AH21" s="107">
        <f>1000*'1 Utsläpp'!AG22/'6 FV'!AH22</f>
        <v>3.7777982743483109</v>
      </c>
      <c r="AI21" s="107">
        <f>1000*'1 Utsläpp'!AH22/'6 FV'!AI22</f>
        <v>3.360085006033291</v>
      </c>
      <c r="AJ21" s="107">
        <f>1000*'1 Utsläpp'!AI22/'6 FV'!AJ22</f>
        <v>3.5514948785736902</v>
      </c>
      <c r="AK21" s="107">
        <f>1000*'1 Utsläpp'!AJ22/'6 FV'!AK22</f>
        <v>3.3451330876916936</v>
      </c>
      <c r="AL21" s="107">
        <f>1000*'1 Utsläpp'!AK22/'6 FV'!AL22</f>
        <v>3.6150424687212248</v>
      </c>
      <c r="AM21" s="107">
        <f>1000*'1 Utsläpp'!AL22/'6 FV'!AM22</f>
        <v>3.2294166846809516</v>
      </c>
      <c r="AN21" s="107">
        <f>1000*'1 Utsläpp'!AM22/'6 FV'!AN22</f>
        <v>3.3984102668928502</v>
      </c>
      <c r="AO21" s="107">
        <f>1000*'1 Utsläpp'!AN22/'6 FV'!AO22</f>
        <v>3.1847552651528108</v>
      </c>
      <c r="AP21" s="107">
        <f>1000*'1 Utsläpp'!AO22/'6 FV'!AP22</f>
        <v>3.3913765458264646</v>
      </c>
      <c r="AQ21" s="107">
        <f>1000*'1 Utsläpp'!AP22/'6 FV'!AQ22</f>
        <v>2.9897240014448392</v>
      </c>
      <c r="AR21" s="107">
        <f>1000*'1 Utsläpp'!AQ22/'6 FV'!AR22</f>
        <v>3.423615145718129</v>
      </c>
      <c r="AS21" s="107">
        <f>1000*'1 Utsläpp'!AR22/'6 FV'!AS22</f>
        <v>3.1866458374169393</v>
      </c>
      <c r="AT21" s="107">
        <f>1000*'1 Utsläpp'!AS22/'6 FV'!AT22</f>
        <v>3.640141022390353</v>
      </c>
      <c r="AU21" s="107">
        <f>1000*'1 Utsläpp'!AT22/'6 FV'!AU22</f>
        <v>3.0879479413436495</v>
      </c>
      <c r="AV21" s="107">
        <f>1000*'1 Utsläpp'!AU22/'6 FV'!AV22</f>
        <v>3.364396258882663</v>
      </c>
      <c r="AW21" s="107">
        <f>1000*'1 Utsläpp'!AV22/'6 FV'!AW22</f>
        <v>3.1583402940311007</v>
      </c>
      <c r="AX21" s="107">
        <f>1000*'1 Utsläpp'!AW22/'6 FV'!AX22</f>
        <v>3.4474203848745151</v>
      </c>
      <c r="AY21" s="107">
        <f>1000*'1 Utsläpp'!AX22/'6 FV'!AY22</f>
        <v>2.9671185880995248</v>
      </c>
      <c r="AZ21" s="107">
        <f>1000*'1 Utsläpp'!AY22/'6 FV'!AZ22</f>
        <v>3.0735975914813407</v>
      </c>
      <c r="BA21" s="107">
        <f>1000*'1 Utsläpp'!AZ22/'6 FV'!BA22</f>
        <v>2.9108967777556298</v>
      </c>
      <c r="BB21" s="107">
        <f>1000*'1 Utsläpp'!BA22/'6 FV'!BB22</f>
        <v>2.9495775451601203</v>
      </c>
      <c r="BC21" s="107">
        <f>1000*'1 Utsläpp'!BB22/'6 FV'!BC22</f>
        <v>2.5962705978257263</v>
      </c>
      <c r="BD21" s="107">
        <f>1000*'1 Utsläpp'!BC22/'6 FV'!BD22</f>
        <v>2.6206535473157611</v>
      </c>
      <c r="BE21" s="107">
        <f>1000*'1 Utsläpp'!BD22/'6 FV'!BE22</f>
        <v>2.5173047758900626</v>
      </c>
      <c r="BF21" s="107">
        <f>1000*'1 Utsläpp'!BE22/'6 FV'!BF22</f>
        <v>2.6855227918522582</v>
      </c>
      <c r="BG21" s="236">
        <f>1000*'1 Utsläpp'!BF22/'6 FV'!BG22</f>
        <v>2.1997729152233303</v>
      </c>
      <c r="BH21" s="236">
        <f>1000*'1 Utsläpp'!BG22/'6 FV'!BH22</f>
        <v>2.6876414096554972</v>
      </c>
      <c r="BI21" s="236">
        <f>1000*'1 Utsläpp'!BH22/'6 FV'!BI22</f>
        <v>2.3522935547529298</v>
      </c>
      <c r="BJ21" s="236">
        <f>1000*'1 Utsläpp'!BI22/'6 FV'!BJ22</f>
        <v>2.5685434079410805</v>
      </c>
      <c r="BK21" s="236">
        <f>1000*'1 Utsläpp'!BJ22/'6 FV'!BK22</f>
        <v>2.3105078216901092</v>
      </c>
      <c r="BL21" s="236">
        <f>1000*'1 Utsläpp'!BK22/'6 FV'!BL22</f>
        <v>2.5317589917955803</v>
      </c>
      <c r="BM21" s="236">
        <f>1000*'1 Utsläpp'!BL22/'6 FV'!BM22</f>
        <v>2.5103200784717252</v>
      </c>
      <c r="BN21" s="236">
        <f>1000*'1 Utsläpp'!BM22/'6 FV'!BN22</f>
        <v>2.5395845806758932</v>
      </c>
      <c r="BO21" s="223">
        <f>1000*'1 Utsläpp'!BN22/'6 FV'!BO22</f>
        <v>2.2992790512892167</v>
      </c>
    </row>
    <row r="22" spans="1:67" s="56" customFormat="1" ht="12.75" x14ac:dyDescent="0.2">
      <c r="A22" s="85">
        <v>18</v>
      </c>
      <c r="B22" s="56" t="s">
        <v>152</v>
      </c>
      <c r="C22" s="85" t="s">
        <v>42</v>
      </c>
      <c r="D22" s="107">
        <f>1000*'1 Utsläpp'!C23/'6 FV'!D23</f>
        <v>58.75353386237542</v>
      </c>
      <c r="E22" s="107">
        <f>1000*'1 Utsläpp'!D23/'6 FV'!E23</f>
        <v>57.422127738046036</v>
      </c>
      <c r="F22" s="107">
        <f>1000*'1 Utsläpp'!E23/'6 FV'!F23</f>
        <v>58.997421018476601</v>
      </c>
      <c r="G22" s="107">
        <f>1000*'1 Utsläpp'!F23/'6 FV'!G23</f>
        <v>59.75088362644096</v>
      </c>
      <c r="H22" s="107">
        <f>1000*'1 Utsläpp'!G23/'6 FV'!H23</f>
        <v>59.128126577802973</v>
      </c>
      <c r="I22" s="107">
        <f>1000*'1 Utsläpp'!H23/'6 FV'!I23</f>
        <v>58.781843365261501</v>
      </c>
      <c r="J22" s="107">
        <f>1000*'1 Utsläpp'!I23/'6 FV'!J23</f>
        <v>59.80064559595526</v>
      </c>
      <c r="K22" s="107">
        <f>1000*'1 Utsläpp'!J23/'6 FV'!K23</f>
        <v>56.041836205571443</v>
      </c>
      <c r="L22" s="107">
        <f>1000*'1 Utsläpp'!K23/'6 FV'!L23</f>
        <v>62.53842567119645</v>
      </c>
      <c r="M22" s="107">
        <f>1000*'1 Utsläpp'!L23/'6 FV'!M23</f>
        <v>54.144106395048297</v>
      </c>
      <c r="N22" s="107">
        <f>1000*'1 Utsläpp'!M23/'6 FV'!N23</f>
        <v>55.645194768151129</v>
      </c>
      <c r="O22" s="107">
        <f>1000*'1 Utsläpp'!N23/'6 FV'!O23</f>
        <v>50.72654346650107</v>
      </c>
      <c r="P22" s="107">
        <f>1000*'1 Utsläpp'!O23/'6 FV'!P23</f>
        <v>48.833780298332414</v>
      </c>
      <c r="Q22" s="107">
        <f>1000*'1 Utsläpp'!P23/'6 FV'!Q23</f>
        <v>44.205420790718392</v>
      </c>
      <c r="R22" s="107">
        <f>1000*'1 Utsläpp'!Q23/'6 FV'!R23</f>
        <v>44.713816403093062</v>
      </c>
      <c r="S22" s="107">
        <f>1000*'1 Utsläpp'!R23/'6 FV'!S23</f>
        <v>39.361812689441734</v>
      </c>
      <c r="T22" s="107">
        <f>1000*'1 Utsläpp'!S23/'6 FV'!T23</f>
        <v>39.882432090258753</v>
      </c>
      <c r="U22" s="107">
        <f>1000*'1 Utsläpp'!T23/'6 FV'!U23</f>
        <v>38.418178374969806</v>
      </c>
      <c r="V22" s="107">
        <f>1000*'1 Utsläpp'!U23/'6 FV'!V23</f>
        <v>40.311957717132643</v>
      </c>
      <c r="W22" s="107">
        <f>1000*'1 Utsläpp'!V23/'6 FV'!W23</f>
        <v>38.124509375205676</v>
      </c>
      <c r="X22" s="107">
        <f>1000*'1 Utsläpp'!W23/'6 FV'!X23</f>
        <v>43.084332555282714</v>
      </c>
      <c r="Y22" s="107">
        <f>1000*'1 Utsläpp'!X23/'6 FV'!Y23</f>
        <v>41.061165971160371</v>
      </c>
      <c r="Z22" s="107">
        <f>1000*'1 Utsläpp'!Y23/'6 FV'!Z23</f>
        <v>38.449168324769516</v>
      </c>
      <c r="AA22" s="107">
        <f>1000*'1 Utsläpp'!Z23/'6 FV'!AA23</f>
        <v>34.557090633448986</v>
      </c>
      <c r="AB22" s="107">
        <f>1000*'1 Utsläpp'!AA23/'6 FV'!AB23</f>
        <v>38.154753239992985</v>
      </c>
      <c r="AC22" s="107">
        <f>1000*'1 Utsläpp'!AB23/'6 FV'!AC23</f>
        <v>37.825820280384804</v>
      </c>
      <c r="AD22" s="107">
        <f>1000*'1 Utsläpp'!AC23/'6 FV'!AD23</f>
        <v>43.053395709826752</v>
      </c>
      <c r="AE22" s="107">
        <f>1000*'1 Utsläpp'!AD23/'6 FV'!AE23</f>
        <v>35.855963179732569</v>
      </c>
      <c r="AF22" s="107">
        <f>1000*'1 Utsläpp'!AE23/'6 FV'!AF23</f>
        <v>45.345626513617539</v>
      </c>
      <c r="AG22" s="107">
        <f>1000*'1 Utsläpp'!AF23/'6 FV'!AG23</f>
        <v>41.319474602056026</v>
      </c>
      <c r="AH22" s="107">
        <f>1000*'1 Utsläpp'!AG23/'6 FV'!AH23</f>
        <v>44.039811919306921</v>
      </c>
      <c r="AI22" s="107">
        <f>1000*'1 Utsläpp'!AH23/'6 FV'!AI23</f>
        <v>38.479012413142776</v>
      </c>
      <c r="AJ22" s="107">
        <f>1000*'1 Utsläpp'!AI23/'6 FV'!AJ23</f>
        <v>48.08035161334945</v>
      </c>
      <c r="AK22" s="107">
        <f>1000*'1 Utsläpp'!AJ23/'6 FV'!AK23</f>
        <v>42.508051981414816</v>
      </c>
      <c r="AL22" s="107">
        <f>1000*'1 Utsläpp'!AK23/'6 FV'!AL23</f>
        <v>48.270182704580471</v>
      </c>
      <c r="AM22" s="107">
        <f>1000*'1 Utsläpp'!AL23/'6 FV'!AM23</f>
        <v>43.690928147818788</v>
      </c>
      <c r="AN22" s="107">
        <f>1000*'1 Utsläpp'!AM23/'6 FV'!AN23</f>
        <v>45.228793159999555</v>
      </c>
      <c r="AO22" s="107">
        <f>1000*'1 Utsläpp'!AN23/'6 FV'!AO23</f>
        <v>41.358940853162466</v>
      </c>
      <c r="AP22" s="107">
        <f>1000*'1 Utsläpp'!AO23/'6 FV'!AP23</f>
        <v>43.696789475024488</v>
      </c>
      <c r="AQ22" s="107">
        <f>1000*'1 Utsläpp'!AP23/'6 FV'!AQ23</f>
        <v>39.151122328657515</v>
      </c>
      <c r="AR22" s="107">
        <f>1000*'1 Utsläpp'!AQ23/'6 FV'!AR23</f>
        <v>40.394735153259752</v>
      </c>
      <c r="AS22" s="107">
        <f>1000*'1 Utsläpp'!AR23/'6 FV'!AS23</f>
        <v>39.238798961767408</v>
      </c>
      <c r="AT22" s="107">
        <f>1000*'1 Utsläpp'!AS23/'6 FV'!AT23</f>
        <v>42.218872181661176</v>
      </c>
      <c r="AU22" s="107">
        <f>1000*'1 Utsläpp'!AT23/'6 FV'!AU23</f>
        <v>35.865912187317811</v>
      </c>
      <c r="AV22" s="107">
        <f>1000*'1 Utsläpp'!AU23/'6 FV'!AV23</f>
        <v>38.568530811916609</v>
      </c>
      <c r="AW22" s="107">
        <f>1000*'1 Utsläpp'!AV23/'6 FV'!AW23</f>
        <v>38.00281467317415</v>
      </c>
      <c r="AX22" s="107">
        <f>1000*'1 Utsläpp'!AW23/'6 FV'!AX23</f>
        <v>40.70616368119515</v>
      </c>
      <c r="AY22" s="107">
        <f>1000*'1 Utsläpp'!AX23/'6 FV'!AY23</f>
        <v>35.551824259176293</v>
      </c>
      <c r="AZ22" s="107">
        <f>1000*'1 Utsläpp'!AY23/'6 FV'!AZ23</f>
        <v>41.405619160571675</v>
      </c>
      <c r="BA22" s="107">
        <f>1000*'1 Utsläpp'!AZ23/'6 FV'!BA23</f>
        <v>36.648460088158131</v>
      </c>
      <c r="BB22" s="107">
        <f>1000*'1 Utsläpp'!BA23/'6 FV'!BB23</f>
        <v>36.458514491925165</v>
      </c>
      <c r="BC22" s="107">
        <f>1000*'1 Utsläpp'!BB23/'6 FV'!BC23</f>
        <v>32.559331067128248</v>
      </c>
      <c r="BD22" s="107">
        <f>1000*'1 Utsläpp'!BC23/'6 FV'!BD23</f>
        <v>38.058543295906645</v>
      </c>
      <c r="BE22" s="107">
        <f>1000*'1 Utsläpp'!BD23/'6 FV'!BE23</f>
        <v>36.727423428817211</v>
      </c>
      <c r="BF22" s="107">
        <f>1000*'1 Utsläpp'!BE23/'6 FV'!BF23</f>
        <v>38.194510168806701</v>
      </c>
      <c r="BG22" s="236">
        <f>1000*'1 Utsläpp'!BF23/'6 FV'!BG23</f>
        <v>34.669220584560698</v>
      </c>
      <c r="BH22" s="236">
        <f>1000*'1 Utsläpp'!BG23/'6 FV'!BH23</f>
        <v>36.979984402159182</v>
      </c>
      <c r="BI22" s="236">
        <f>1000*'1 Utsläpp'!BH23/'6 FV'!BI23</f>
        <v>35.346767864479787</v>
      </c>
      <c r="BJ22" s="236">
        <f>1000*'1 Utsläpp'!BI23/'6 FV'!BJ23</f>
        <v>40.941759437795184</v>
      </c>
      <c r="BK22" s="236">
        <f>1000*'1 Utsläpp'!BJ23/'6 FV'!BK23</f>
        <v>41.099293023617506</v>
      </c>
      <c r="BL22" s="236">
        <f>1000*'1 Utsläpp'!BK23/'6 FV'!BL23</f>
        <v>36.049810246228681</v>
      </c>
      <c r="BM22" s="236">
        <f>1000*'1 Utsläpp'!BL23/'6 FV'!BM23</f>
        <v>37.135112049129049</v>
      </c>
      <c r="BN22" s="236">
        <f>1000*'1 Utsläpp'!BM23/'6 FV'!BN23</f>
        <v>40.317197581563441</v>
      </c>
      <c r="BO22" s="223">
        <f>1000*'1 Utsläpp'!BN23/'6 FV'!BO23</f>
        <v>37.549056989074487</v>
      </c>
    </row>
    <row r="23" spans="1:67" s="56" customFormat="1" ht="12.75" x14ac:dyDescent="0.2">
      <c r="A23" s="85">
        <v>19</v>
      </c>
      <c r="B23" s="56" t="s">
        <v>153</v>
      </c>
      <c r="C23" s="85" t="s">
        <v>11</v>
      </c>
      <c r="D23" s="107">
        <f>1000*'1 Utsläpp'!C24/'6 FV'!D24</f>
        <v>1.4720650585568453</v>
      </c>
      <c r="E23" s="107">
        <f>1000*'1 Utsläpp'!D24/'6 FV'!E24</f>
        <v>1.3875918632028577</v>
      </c>
      <c r="F23" s="107">
        <f>1000*'1 Utsläpp'!E24/'6 FV'!F24</f>
        <v>1.3498226225124428</v>
      </c>
      <c r="G23" s="107">
        <f>1000*'1 Utsläpp'!F24/'6 FV'!G24</f>
        <v>1.5895622832041376</v>
      </c>
      <c r="H23" s="107">
        <f>1000*'1 Utsläpp'!G24/'6 FV'!H24</f>
        <v>1.4612975178213838</v>
      </c>
      <c r="I23" s="107">
        <f>1000*'1 Utsläpp'!H24/'6 FV'!I24</f>
        <v>1.4104716939988466</v>
      </c>
      <c r="J23" s="107">
        <f>1000*'1 Utsläpp'!I24/'6 FV'!J24</f>
        <v>1.367675627969591</v>
      </c>
      <c r="K23" s="107">
        <f>1000*'1 Utsläpp'!J24/'6 FV'!K24</f>
        <v>1.6762719651909861</v>
      </c>
      <c r="L23" s="107">
        <f>1000*'1 Utsläpp'!K24/'6 FV'!L24</f>
        <v>1.5859670245222175</v>
      </c>
      <c r="M23" s="107">
        <f>1000*'1 Utsläpp'!L24/'6 FV'!M24</f>
        <v>1.3979327708689522</v>
      </c>
      <c r="N23" s="107">
        <f>1000*'1 Utsläpp'!M24/'6 FV'!N24</f>
        <v>1.3592098139848994</v>
      </c>
      <c r="O23" s="107">
        <f>1000*'1 Utsläpp'!N24/'6 FV'!O24</f>
        <v>1.7448537967213931</v>
      </c>
      <c r="P23" s="107">
        <f>1000*'1 Utsläpp'!O24/'6 FV'!P24</f>
        <v>1.4254304527692918</v>
      </c>
      <c r="Q23" s="107">
        <f>1000*'1 Utsläpp'!P24/'6 FV'!Q24</f>
        <v>1.3274079889709867</v>
      </c>
      <c r="R23" s="107">
        <f>1000*'1 Utsläpp'!Q24/'6 FV'!R24</f>
        <v>1.2936393312585259</v>
      </c>
      <c r="S23" s="107">
        <f>1000*'1 Utsläpp'!R24/'6 FV'!S24</f>
        <v>1.5296972432231466</v>
      </c>
      <c r="T23" s="107">
        <f>1000*'1 Utsläpp'!S24/'6 FV'!T24</f>
        <v>1.3020895452888086</v>
      </c>
      <c r="U23" s="107">
        <f>1000*'1 Utsläpp'!T24/'6 FV'!U24</f>
        <v>1.1900206803920585</v>
      </c>
      <c r="V23" s="107">
        <f>1000*'1 Utsläpp'!U24/'6 FV'!V24</f>
        <v>1.1977873638075087</v>
      </c>
      <c r="W23" s="107">
        <f>1000*'1 Utsläpp'!V24/'6 FV'!W24</f>
        <v>1.4695832509571161</v>
      </c>
      <c r="X23" s="107">
        <f>1000*'1 Utsläpp'!W24/'6 FV'!X24</f>
        <v>1.2519728938093435</v>
      </c>
      <c r="Y23" s="107">
        <f>1000*'1 Utsläpp'!X24/'6 FV'!Y24</f>
        <v>1.161363637376116</v>
      </c>
      <c r="Z23" s="107">
        <f>1000*'1 Utsläpp'!Y24/'6 FV'!Z24</f>
        <v>1.1610830420215363</v>
      </c>
      <c r="AA23" s="107">
        <f>1000*'1 Utsläpp'!Z24/'6 FV'!AA24</f>
        <v>1.3510977941031375</v>
      </c>
      <c r="AB23" s="107">
        <f>1000*'1 Utsläpp'!AA24/'6 FV'!AB24</f>
        <v>1.1598757112547933</v>
      </c>
      <c r="AC23" s="107">
        <f>1000*'1 Utsläpp'!AB24/'6 FV'!AC24</f>
        <v>1.0884694577420002</v>
      </c>
      <c r="AD23" s="107">
        <f>1000*'1 Utsläpp'!AC24/'6 FV'!AD24</f>
        <v>1.0837752528413442</v>
      </c>
      <c r="AE23" s="107">
        <f>1000*'1 Utsläpp'!AD24/'6 FV'!AE24</f>
        <v>1.2590688880091547</v>
      </c>
      <c r="AF23" s="107">
        <f>1000*'1 Utsläpp'!AE24/'6 FV'!AF24</f>
        <v>1.1148251944325009</v>
      </c>
      <c r="AG23" s="107">
        <f>1000*'1 Utsläpp'!AF24/'6 FV'!AG24</f>
        <v>1.0709749708671223</v>
      </c>
      <c r="AH23" s="107">
        <f>1000*'1 Utsläpp'!AG24/'6 FV'!AH24</f>
        <v>1.0282395310831602</v>
      </c>
      <c r="AI23" s="107">
        <f>1000*'1 Utsläpp'!AH24/'6 FV'!AI24</f>
        <v>1.2233907134355191</v>
      </c>
      <c r="AJ23" s="107">
        <f>1000*'1 Utsläpp'!AI24/'6 FV'!AJ24</f>
        <v>1.0264207366873133</v>
      </c>
      <c r="AK23" s="107">
        <f>1000*'1 Utsläpp'!AJ24/'6 FV'!AK24</f>
        <v>0.97783903479009071</v>
      </c>
      <c r="AL23" s="107">
        <f>1000*'1 Utsläpp'!AK24/'6 FV'!AL24</f>
        <v>0.97042829012155674</v>
      </c>
      <c r="AM23" s="107">
        <f>1000*'1 Utsläpp'!AL24/'6 FV'!AM24</f>
        <v>1.1751913801163858</v>
      </c>
      <c r="AN23" s="107">
        <f>1000*'1 Utsläpp'!AM24/'6 FV'!AN24</f>
        <v>0.99932719974593687</v>
      </c>
      <c r="AO23" s="107">
        <f>1000*'1 Utsläpp'!AN24/'6 FV'!AO24</f>
        <v>0.95739595758196216</v>
      </c>
      <c r="AP23" s="107">
        <f>1000*'1 Utsläpp'!AO24/'6 FV'!AP24</f>
        <v>0.93703548127443914</v>
      </c>
      <c r="AQ23" s="107">
        <f>1000*'1 Utsläpp'!AP24/'6 FV'!AQ24</f>
        <v>1.0955220013515012</v>
      </c>
      <c r="AR23" s="107">
        <f>1000*'1 Utsläpp'!AQ24/'6 FV'!AR24</f>
        <v>0.95038253880859591</v>
      </c>
      <c r="AS23" s="107">
        <f>1000*'1 Utsläpp'!AR24/'6 FV'!AS24</f>
        <v>0.8861531037246293</v>
      </c>
      <c r="AT23" s="107">
        <f>1000*'1 Utsläpp'!AS24/'6 FV'!AT24</f>
        <v>0.90364554002128439</v>
      </c>
      <c r="AU23" s="107">
        <f>1000*'1 Utsläpp'!AT24/'6 FV'!AU24</f>
        <v>1.0304389201751438</v>
      </c>
      <c r="AV23" s="107">
        <f>1000*'1 Utsläpp'!AU24/'6 FV'!AV24</f>
        <v>0.91195884333441968</v>
      </c>
      <c r="AW23" s="107">
        <f>1000*'1 Utsläpp'!AV24/'6 FV'!AW24</f>
        <v>0.87270829434239938</v>
      </c>
      <c r="AX23" s="107">
        <f>1000*'1 Utsläpp'!AW24/'6 FV'!AX24</f>
        <v>0.90644044099133914</v>
      </c>
      <c r="AY23" s="107">
        <f>1000*'1 Utsläpp'!AX24/'6 FV'!AY24</f>
        <v>1.0952743149865201</v>
      </c>
      <c r="AZ23" s="107">
        <f>1000*'1 Utsläpp'!AY24/'6 FV'!AZ24</f>
        <v>1.1037701702876825</v>
      </c>
      <c r="BA23" s="107">
        <f>1000*'1 Utsläpp'!AZ24/'6 FV'!BA24</f>
        <v>1.7883610900729887</v>
      </c>
      <c r="BB23" s="107">
        <f>1000*'1 Utsläpp'!BA24/'6 FV'!BB24</f>
        <v>1.2295782228494256</v>
      </c>
      <c r="BC23" s="107">
        <f>1000*'1 Utsläpp'!BB24/'6 FV'!BC24</f>
        <v>1.9127107296671291</v>
      </c>
      <c r="BD23" s="107">
        <f>1000*'1 Utsläpp'!BC24/'6 FV'!BD24</f>
        <v>1.6158845059090605</v>
      </c>
      <c r="BE23" s="107">
        <f>1000*'1 Utsläpp'!BD24/'6 FV'!BE24</f>
        <v>1.3562752126062549</v>
      </c>
      <c r="BF23" s="107">
        <f>1000*'1 Utsläpp'!BE24/'6 FV'!BF24</f>
        <v>0.97321632404072134</v>
      </c>
      <c r="BG23" s="236">
        <f>1000*'1 Utsläpp'!BF24/'6 FV'!BG24</f>
        <v>1.1155860744724313</v>
      </c>
      <c r="BH23" s="236">
        <f>1000*'1 Utsläpp'!BG24/'6 FV'!BH24</f>
        <v>0.95617787607432114</v>
      </c>
      <c r="BI23" s="236">
        <f>1000*'1 Utsläpp'!BH24/'6 FV'!BI24</f>
        <v>0.74480875527083301</v>
      </c>
      <c r="BJ23" s="236">
        <f>1000*'1 Utsläpp'!BI24/'6 FV'!BJ24</f>
        <v>0.78812090142330338</v>
      </c>
      <c r="BK23" s="236">
        <f>1000*'1 Utsläpp'!BJ24/'6 FV'!BK24</f>
        <v>1.0138535865195157</v>
      </c>
      <c r="BL23" s="236">
        <f>1000*'1 Utsläpp'!BK24/'6 FV'!BL24</f>
        <v>0.78172046078281088</v>
      </c>
      <c r="BM23" s="236">
        <f>1000*'1 Utsläpp'!BL24/'6 FV'!BM24</f>
        <v>0.77915948885438513</v>
      </c>
      <c r="BN23" s="236">
        <f>1000*'1 Utsläpp'!BM24/'6 FV'!BN24</f>
        <v>0.75181358228118178</v>
      </c>
      <c r="BO23" s="223">
        <f>1000*'1 Utsläpp'!BN24/'6 FV'!BO24</f>
        <v>0.98107367437448134</v>
      </c>
    </row>
    <row r="24" spans="1:67" s="56" customFormat="1" ht="12.75" x14ac:dyDescent="0.2">
      <c r="A24" s="85">
        <v>20</v>
      </c>
      <c r="B24" s="56" t="s">
        <v>154</v>
      </c>
      <c r="C24" s="85" t="s">
        <v>43</v>
      </c>
      <c r="D24" s="107">
        <f>1000*'1 Utsläpp'!C25/'6 FV'!D25</f>
        <v>0.9018380581216312</v>
      </c>
      <c r="E24" s="107">
        <f>1000*'1 Utsläpp'!D25/'6 FV'!E25</f>
        <v>0.89812244227632598</v>
      </c>
      <c r="F24" s="107">
        <f>1000*'1 Utsläpp'!E25/'6 FV'!F25</f>
        <v>0.94441112078603107</v>
      </c>
      <c r="G24" s="107">
        <f>1000*'1 Utsläpp'!F25/'6 FV'!G25</f>
        <v>0.80068400987683952</v>
      </c>
      <c r="H24" s="107">
        <f>1000*'1 Utsläpp'!G25/'6 FV'!H25</f>
        <v>0.83798238852879003</v>
      </c>
      <c r="I24" s="107">
        <f>1000*'1 Utsläpp'!H25/'6 FV'!I25</f>
        <v>0.75836197625915014</v>
      </c>
      <c r="J24" s="107">
        <f>1000*'1 Utsläpp'!I25/'6 FV'!J25</f>
        <v>0.79159457085207441</v>
      </c>
      <c r="K24" s="107">
        <f>1000*'1 Utsläpp'!J25/'6 FV'!K25</f>
        <v>0.66440670513055189</v>
      </c>
      <c r="L24" s="107">
        <f>1000*'1 Utsläpp'!K25/'6 FV'!L25</f>
        <v>0.58957634564407424</v>
      </c>
      <c r="M24" s="107">
        <f>1000*'1 Utsläpp'!L25/'6 FV'!M25</f>
        <v>0.6117779373629384</v>
      </c>
      <c r="N24" s="107">
        <f>1000*'1 Utsläpp'!M25/'6 FV'!N25</f>
        <v>0.61448527991608581</v>
      </c>
      <c r="O24" s="107">
        <f>1000*'1 Utsläpp'!N25/'6 FV'!O25</f>
        <v>0.56629409936352748</v>
      </c>
      <c r="P24" s="107">
        <f>1000*'1 Utsläpp'!O25/'6 FV'!P25</f>
        <v>0.47811779531395815</v>
      </c>
      <c r="Q24" s="107">
        <f>1000*'1 Utsläpp'!P25/'6 FV'!Q25</f>
        <v>0.52346313244325704</v>
      </c>
      <c r="R24" s="107">
        <f>1000*'1 Utsläpp'!Q25/'6 FV'!R25</f>
        <v>0.50744583975798485</v>
      </c>
      <c r="S24" s="107">
        <f>1000*'1 Utsläpp'!R25/'6 FV'!S25</f>
        <v>0.45499768540923569</v>
      </c>
      <c r="T24" s="107">
        <f>1000*'1 Utsläpp'!S25/'6 FV'!T25</f>
        <v>0.41394946109899083</v>
      </c>
      <c r="U24" s="107">
        <f>1000*'1 Utsläpp'!T25/'6 FV'!U25</f>
        <v>0.45829454991667934</v>
      </c>
      <c r="V24" s="107">
        <f>1000*'1 Utsläpp'!U25/'6 FV'!V25</f>
        <v>0.48418531798932313</v>
      </c>
      <c r="W24" s="107">
        <f>1000*'1 Utsläpp'!V25/'6 FV'!W25</f>
        <v>0.43931100737040951</v>
      </c>
      <c r="X24" s="107">
        <f>1000*'1 Utsläpp'!W25/'6 FV'!X25</f>
        <v>0.39098633394538157</v>
      </c>
      <c r="Y24" s="107">
        <f>1000*'1 Utsläpp'!X25/'6 FV'!Y25</f>
        <v>0.44605232165761904</v>
      </c>
      <c r="Z24" s="107">
        <f>1000*'1 Utsläpp'!Y25/'6 FV'!Z25</f>
        <v>0.42122079408986862</v>
      </c>
      <c r="AA24" s="107">
        <f>1000*'1 Utsläpp'!Z25/'6 FV'!AA25</f>
        <v>0.37066140647227591</v>
      </c>
      <c r="AB24" s="107">
        <f>1000*'1 Utsläpp'!AA25/'6 FV'!AB25</f>
        <v>0.35556088914322981</v>
      </c>
      <c r="AC24" s="107">
        <f>1000*'1 Utsläpp'!AB25/'6 FV'!AC25</f>
        <v>0.39822921636637265</v>
      </c>
      <c r="AD24" s="107">
        <f>1000*'1 Utsläpp'!AC25/'6 FV'!AD25</f>
        <v>0.38565005633861565</v>
      </c>
      <c r="AE24" s="107">
        <f>1000*'1 Utsläpp'!AD25/'6 FV'!AE25</f>
        <v>0.33053699360374872</v>
      </c>
      <c r="AF24" s="107">
        <f>1000*'1 Utsläpp'!AE25/'6 FV'!AF25</f>
        <v>0.28826509018593416</v>
      </c>
      <c r="AG24" s="107">
        <f>1000*'1 Utsläpp'!AF25/'6 FV'!AG25</f>
        <v>0.30816896796866422</v>
      </c>
      <c r="AH24" s="107">
        <f>1000*'1 Utsläpp'!AG25/'6 FV'!AH25</f>
        <v>0.29802027422320587</v>
      </c>
      <c r="AI24" s="107">
        <f>1000*'1 Utsläpp'!AH25/'6 FV'!AI25</f>
        <v>0.2845710169192805</v>
      </c>
      <c r="AJ24" s="107">
        <f>1000*'1 Utsläpp'!AI25/'6 FV'!AJ25</f>
        <v>0.27379569817037802</v>
      </c>
      <c r="AK24" s="107">
        <f>1000*'1 Utsläpp'!AJ25/'6 FV'!AK25</f>
        <v>0.31193628587726296</v>
      </c>
      <c r="AL24" s="107">
        <f>1000*'1 Utsläpp'!AK25/'6 FV'!AL25</f>
        <v>0.34395579764617096</v>
      </c>
      <c r="AM24" s="107">
        <f>1000*'1 Utsläpp'!AL25/'6 FV'!AM25</f>
        <v>0.29963002780738002</v>
      </c>
      <c r="AN24" s="107">
        <f>1000*'1 Utsläpp'!AM25/'6 FV'!AN25</f>
        <v>0.26743621422326141</v>
      </c>
      <c r="AO24" s="107">
        <f>1000*'1 Utsläpp'!AN25/'6 FV'!AO25</f>
        <v>0.31678361111626108</v>
      </c>
      <c r="AP24" s="107">
        <f>1000*'1 Utsläpp'!AO25/'6 FV'!AP25</f>
        <v>0.32929631385095776</v>
      </c>
      <c r="AQ24" s="107">
        <f>1000*'1 Utsläpp'!AP25/'6 FV'!AQ25</f>
        <v>0.32109225323711754</v>
      </c>
      <c r="AR24" s="107">
        <f>1000*'1 Utsläpp'!AQ25/'6 FV'!AR25</f>
        <v>0.2599647643410869</v>
      </c>
      <c r="AS24" s="107">
        <f>1000*'1 Utsläpp'!AR25/'6 FV'!AS25</f>
        <v>0.28078525448174108</v>
      </c>
      <c r="AT24" s="107">
        <f>1000*'1 Utsläpp'!AS25/'6 FV'!AT25</f>
        <v>0.28017868586136391</v>
      </c>
      <c r="AU24" s="107">
        <f>1000*'1 Utsläpp'!AT25/'6 FV'!AU25</f>
        <v>0.24536265132868237</v>
      </c>
      <c r="AV24" s="107">
        <f>1000*'1 Utsläpp'!AU25/'6 FV'!AV25</f>
        <v>0.21011377654170038</v>
      </c>
      <c r="AW24" s="107">
        <f>1000*'1 Utsläpp'!AV25/'6 FV'!AW25</f>
        <v>0.23168406664766067</v>
      </c>
      <c r="AX24" s="107">
        <f>1000*'1 Utsläpp'!AW25/'6 FV'!AX25</f>
        <v>0.23693419948260561</v>
      </c>
      <c r="AY24" s="107">
        <f>1000*'1 Utsläpp'!AX25/'6 FV'!AY25</f>
        <v>0.22260432587827927</v>
      </c>
      <c r="AZ24" s="107">
        <f>1000*'1 Utsläpp'!AY25/'6 FV'!AZ25</f>
        <v>0.23345710436978126</v>
      </c>
      <c r="BA24" s="107">
        <f>1000*'1 Utsläpp'!AZ25/'6 FV'!BA25</f>
        <v>0.23850852630998418</v>
      </c>
      <c r="BB24" s="107">
        <f>1000*'1 Utsläpp'!BA25/'6 FV'!BB25</f>
        <v>0.24106748849025161</v>
      </c>
      <c r="BC24" s="107">
        <f>1000*'1 Utsläpp'!BB25/'6 FV'!BC25</f>
        <v>0.19779185537253716</v>
      </c>
      <c r="BD24" s="107">
        <f>1000*'1 Utsläpp'!BC25/'6 FV'!BD25</f>
        <v>0.17690780991613173</v>
      </c>
      <c r="BE24" s="107">
        <f>1000*'1 Utsläpp'!BD25/'6 FV'!BE25</f>
        <v>0.20109983292003053</v>
      </c>
      <c r="BF24" s="107">
        <f>1000*'1 Utsläpp'!BE25/'6 FV'!BF25</f>
        <v>0.19206246022203086</v>
      </c>
      <c r="BG24" s="236">
        <f>1000*'1 Utsläpp'!BF25/'6 FV'!BG25</f>
        <v>0.16422265828705485</v>
      </c>
      <c r="BH24" s="236">
        <f>1000*'1 Utsläpp'!BG25/'6 FV'!BH25</f>
        <v>0.17487632256867572</v>
      </c>
      <c r="BI24" s="236">
        <f>1000*'1 Utsläpp'!BH25/'6 FV'!BI25</f>
        <v>0.16538443348553197</v>
      </c>
      <c r="BJ24" s="236">
        <f>1000*'1 Utsläpp'!BI25/'6 FV'!BJ25</f>
        <v>0.15645848990484923</v>
      </c>
      <c r="BK24" s="236">
        <f>1000*'1 Utsläpp'!BJ25/'6 FV'!BK25</f>
        <v>0.14584377700872816</v>
      </c>
      <c r="BL24" s="236">
        <f>1000*'1 Utsläpp'!BK25/'6 FV'!BL25</f>
        <v>0.16586529960361154</v>
      </c>
      <c r="BM24" s="236">
        <f>1000*'1 Utsläpp'!BL25/'6 FV'!BM25</f>
        <v>0.1542592075111649</v>
      </c>
      <c r="BN24" s="236">
        <f>1000*'1 Utsläpp'!BM25/'6 FV'!BN25</f>
        <v>0.14946742121322229</v>
      </c>
      <c r="BO24" s="223">
        <f>1000*'1 Utsläpp'!BN25/'6 FV'!BO25</f>
        <v>0.13778500533608473</v>
      </c>
    </row>
    <row r="25" spans="1:67" s="56" customFormat="1" ht="12.75" x14ac:dyDescent="0.2">
      <c r="A25" s="85">
        <v>21</v>
      </c>
      <c r="B25" s="56" t="s">
        <v>155</v>
      </c>
      <c r="C25" s="85" t="s">
        <v>12</v>
      </c>
      <c r="D25" s="107">
        <f>1000*'1 Utsläpp'!C26/'6 FV'!D26</f>
        <v>1.1791592388677949</v>
      </c>
      <c r="E25" s="107">
        <f>1000*'1 Utsläpp'!D26/'6 FV'!E26</f>
        <v>1.1199834011855156</v>
      </c>
      <c r="F25" s="107">
        <f>1000*'1 Utsläpp'!E26/'6 FV'!F26</f>
        <v>1.1024881602154852</v>
      </c>
      <c r="G25" s="107">
        <f>1000*'1 Utsläpp'!F26/'6 FV'!G26</f>
        <v>1.1089840841569076</v>
      </c>
      <c r="H25" s="107">
        <f>1000*'1 Utsläpp'!G26/'6 FV'!H26</f>
        <v>0.85648177408854098</v>
      </c>
      <c r="I25" s="107">
        <f>1000*'1 Utsläpp'!H26/'6 FV'!I26</f>
        <v>0.84053199750547958</v>
      </c>
      <c r="J25" s="107">
        <f>1000*'1 Utsläpp'!I26/'6 FV'!J26</f>
        <v>0.86363749199119311</v>
      </c>
      <c r="K25" s="107">
        <f>1000*'1 Utsläpp'!J26/'6 FV'!K26</f>
        <v>0.997196703970336</v>
      </c>
      <c r="L25" s="107">
        <f>1000*'1 Utsläpp'!K26/'6 FV'!L26</f>
        <v>0.83211214267037836</v>
      </c>
      <c r="M25" s="107">
        <f>1000*'1 Utsläpp'!L26/'6 FV'!M26</f>
        <v>0.74902881107328334</v>
      </c>
      <c r="N25" s="107">
        <f>1000*'1 Utsläpp'!M26/'6 FV'!N26</f>
        <v>0.73849263015248445</v>
      </c>
      <c r="O25" s="107">
        <f>1000*'1 Utsläpp'!N26/'6 FV'!O26</f>
        <v>0.91124820369968995</v>
      </c>
      <c r="P25" s="107">
        <f>1000*'1 Utsläpp'!O26/'6 FV'!P26</f>
        <v>0.95225210886970502</v>
      </c>
      <c r="Q25" s="107">
        <f>1000*'1 Utsläpp'!P26/'6 FV'!Q26</f>
        <v>0.84311007191180287</v>
      </c>
      <c r="R25" s="107">
        <f>1000*'1 Utsläpp'!Q26/'6 FV'!R26</f>
        <v>0.78234801987939817</v>
      </c>
      <c r="S25" s="107">
        <f>1000*'1 Utsläpp'!R26/'6 FV'!S26</f>
        <v>0.82731024789420893</v>
      </c>
      <c r="T25" s="107">
        <f>1000*'1 Utsläpp'!S26/'6 FV'!T26</f>
        <v>0.68915349108341228</v>
      </c>
      <c r="U25" s="107">
        <f>1000*'1 Utsläpp'!T26/'6 FV'!U26</f>
        <v>0.60326586218664391</v>
      </c>
      <c r="V25" s="107">
        <f>1000*'1 Utsläpp'!U26/'6 FV'!V26</f>
        <v>0.60792466139853196</v>
      </c>
      <c r="W25" s="107">
        <f>1000*'1 Utsläpp'!V26/'6 FV'!W26</f>
        <v>0.70481114442595916</v>
      </c>
      <c r="X25" s="107">
        <f>1000*'1 Utsläpp'!W26/'6 FV'!X26</f>
        <v>0.66823692368157017</v>
      </c>
      <c r="Y25" s="107">
        <f>1000*'1 Utsläpp'!X26/'6 FV'!Y26</f>
        <v>0.60654497900527193</v>
      </c>
      <c r="Z25" s="107">
        <f>1000*'1 Utsläpp'!Y26/'6 FV'!Z26</f>
        <v>0.59449466966830133</v>
      </c>
      <c r="AA25" s="107">
        <f>1000*'1 Utsläpp'!Z26/'6 FV'!AA26</f>
        <v>0.64456769743836739</v>
      </c>
      <c r="AB25" s="107">
        <f>1000*'1 Utsläpp'!AA26/'6 FV'!AB26</f>
        <v>0.6373486204739226</v>
      </c>
      <c r="AC25" s="107">
        <f>1000*'1 Utsläpp'!AB26/'6 FV'!AC26</f>
        <v>0.53335052043188502</v>
      </c>
      <c r="AD25" s="107">
        <f>1000*'1 Utsläpp'!AC26/'6 FV'!AD26</f>
        <v>0.52271081073809222</v>
      </c>
      <c r="AE25" s="107">
        <f>1000*'1 Utsläpp'!AD26/'6 FV'!AE26</f>
        <v>0.54998912029340596</v>
      </c>
      <c r="AF25" s="107">
        <f>1000*'1 Utsläpp'!AE26/'6 FV'!AF26</f>
        <v>0.52694631669366465</v>
      </c>
      <c r="AG25" s="107">
        <f>1000*'1 Utsläpp'!AF26/'6 FV'!AG26</f>
        <v>0.4643425612357806</v>
      </c>
      <c r="AH25" s="107">
        <f>1000*'1 Utsläpp'!AG26/'6 FV'!AH26</f>
        <v>0.44057771183310429</v>
      </c>
      <c r="AI25" s="107">
        <f>1000*'1 Utsläpp'!AH26/'6 FV'!AI26</f>
        <v>0.44783604604853289</v>
      </c>
      <c r="AJ25" s="107">
        <f>1000*'1 Utsläpp'!AI26/'6 FV'!AJ26</f>
        <v>0.47651154968393633</v>
      </c>
      <c r="AK25" s="107">
        <f>1000*'1 Utsläpp'!AJ26/'6 FV'!AK26</f>
        <v>0.39078164432144991</v>
      </c>
      <c r="AL25" s="107">
        <f>1000*'1 Utsläpp'!AK26/'6 FV'!AL26</f>
        <v>0.39979685529126702</v>
      </c>
      <c r="AM25" s="107">
        <f>1000*'1 Utsläpp'!AL26/'6 FV'!AM26</f>
        <v>0.41958611925928113</v>
      </c>
      <c r="AN25" s="107">
        <f>1000*'1 Utsläpp'!AM26/'6 FV'!AN26</f>
        <v>0.41733605906259835</v>
      </c>
      <c r="AO25" s="107">
        <f>1000*'1 Utsläpp'!AN26/'6 FV'!AO26</f>
        <v>0.34856134404997219</v>
      </c>
      <c r="AP25" s="107">
        <f>1000*'1 Utsläpp'!AO26/'6 FV'!AP26</f>
        <v>0.33454515335131213</v>
      </c>
      <c r="AQ25" s="107">
        <f>1000*'1 Utsläpp'!AP26/'6 FV'!AQ26</f>
        <v>0.33486739883432365</v>
      </c>
      <c r="AR25" s="107">
        <f>1000*'1 Utsläpp'!AQ26/'6 FV'!AR26</f>
        <v>0.42406239384602484</v>
      </c>
      <c r="AS25" s="107">
        <f>1000*'1 Utsläpp'!AR26/'6 FV'!AS26</f>
        <v>0.33846756527572835</v>
      </c>
      <c r="AT25" s="107">
        <f>1000*'1 Utsläpp'!AS26/'6 FV'!AT26</f>
        <v>0.32292463377091091</v>
      </c>
      <c r="AU25" s="107">
        <f>1000*'1 Utsläpp'!AT26/'6 FV'!AU26</f>
        <v>0.30961683714261434</v>
      </c>
      <c r="AV25" s="107">
        <f>1000*'1 Utsläpp'!AU26/'6 FV'!AV26</f>
        <v>0.3898507889308343</v>
      </c>
      <c r="AW25" s="107">
        <f>1000*'1 Utsläpp'!AV26/'6 FV'!AW26</f>
        <v>0.31382994576071271</v>
      </c>
      <c r="AX25" s="107">
        <f>1000*'1 Utsläpp'!AW26/'6 FV'!AX26</f>
        <v>0.28541368351148649</v>
      </c>
      <c r="AY25" s="107">
        <f>1000*'1 Utsläpp'!AX26/'6 FV'!AY26</f>
        <v>0.25881338484100785</v>
      </c>
      <c r="AZ25" s="107">
        <f>1000*'1 Utsläpp'!AY26/'6 FV'!AZ26</f>
        <v>0.33929068089284381</v>
      </c>
      <c r="BA25" s="107">
        <f>1000*'1 Utsläpp'!AZ26/'6 FV'!BA26</f>
        <v>0.26595080656956349</v>
      </c>
      <c r="BB25" s="107">
        <f>1000*'1 Utsläpp'!BA26/'6 FV'!BB26</f>
        <v>0.26647283220330115</v>
      </c>
      <c r="BC25" s="107">
        <f>1000*'1 Utsläpp'!BB26/'6 FV'!BC26</f>
        <v>0.27045489910913373</v>
      </c>
      <c r="BD25" s="107">
        <f>1000*'1 Utsläpp'!BC26/'6 FV'!BD26</f>
        <v>0.33455012779100357</v>
      </c>
      <c r="BE25" s="107">
        <f>1000*'1 Utsläpp'!BD26/'6 FV'!BE26</f>
        <v>0.27318578025599527</v>
      </c>
      <c r="BF25" s="107">
        <f>1000*'1 Utsläpp'!BE26/'6 FV'!BF26</f>
        <v>0.24352148210312979</v>
      </c>
      <c r="BG25" s="236">
        <f>1000*'1 Utsläpp'!BF26/'6 FV'!BG26</f>
        <v>0.23185803940321581</v>
      </c>
      <c r="BH25" s="236">
        <f>1000*'1 Utsläpp'!BG26/'6 FV'!BH26</f>
        <v>0.29291507226074198</v>
      </c>
      <c r="BI25" s="236">
        <f>1000*'1 Utsläpp'!BH26/'6 FV'!BI26</f>
        <v>0.24493299885332084</v>
      </c>
      <c r="BJ25" s="236">
        <f>1000*'1 Utsläpp'!BI26/'6 FV'!BJ26</f>
        <v>0.22892391760835137</v>
      </c>
      <c r="BK25" s="236">
        <f>1000*'1 Utsläpp'!BJ26/'6 FV'!BK26</f>
        <v>0.24255688905131015</v>
      </c>
      <c r="BL25" s="236">
        <f>1000*'1 Utsläpp'!BK26/'6 FV'!BL26</f>
        <v>0.31128987170625949</v>
      </c>
      <c r="BM25" s="236">
        <f>1000*'1 Utsläpp'!BL26/'6 FV'!BM26</f>
        <v>0.23076368822685325</v>
      </c>
      <c r="BN25" s="236">
        <f>1000*'1 Utsläpp'!BM26/'6 FV'!BN26</f>
        <v>0.22399608372122601</v>
      </c>
      <c r="BO25" s="223">
        <f>1000*'1 Utsläpp'!BN26/'6 FV'!BO26</f>
        <v>0.22971700033066411</v>
      </c>
    </row>
    <row r="26" spans="1:67" s="56" customFormat="1" ht="12.75" x14ac:dyDescent="0.2">
      <c r="A26" s="85">
        <v>22</v>
      </c>
      <c r="B26" s="56" t="s">
        <v>156</v>
      </c>
      <c r="C26" s="85" t="s">
        <v>13</v>
      </c>
      <c r="D26" s="107">
        <f>1000*'1 Utsläpp'!C27/'6 FV'!D27</f>
        <v>0.95544535094458594</v>
      </c>
      <c r="E26" s="107">
        <f>1000*'1 Utsläpp'!D27/'6 FV'!E27</f>
        <v>0.93836556193861598</v>
      </c>
      <c r="F26" s="107">
        <f>1000*'1 Utsläpp'!E27/'6 FV'!F27</f>
        <v>1.0846557025011128</v>
      </c>
      <c r="G26" s="107">
        <f>1000*'1 Utsläpp'!F27/'6 FV'!G27</f>
        <v>0.87597042599685038</v>
      </c>
      <c r="H26" s="107">
        <f>1000*'1 Utsläpp'!G27/'6 FV'!H27</f>
        <v>0.96918964527079321</v>
      </c>
      <c r="I26" s="107">
        <f>1000*'1 Utsläpp'!H27/'6 FV'!I27</f>
        <v>0.97163749169547275</v>
      </c>
      <c r="J26" s="107">
        <f>1000*'1 Utsläpp'!I27/'6 FV'!J27</f>
        <v>1.1237998400145062</v>
      </c>
      <c r="K26" s="107">
        <f>1000*'1 Utsläpp'!J27/'6 FV'!K27</f>
        <v>0.84490112417364016</v>
      </c>
      <c r="L26" s="107">
        <f>1000*'1 Utsläpp'!K27/'6 FV'!L27</f>
        <v>0.85666900639578747</v>
      </c>
      <c r="M26" s="107">
        <f>1000*'1 Utsläpp'!L27/'6 FV'!M27</f>
        <v>0.78853759057141737</v>
      </c>
      <c r="N26" s="107">
        <f>1000*'1 Utsläpp'!M27/'6 FV'!N27</f>
        <v>0.84881755450552754</v>
      </c>
      <c r="O26" s="107">
        <f>1000*'1 Utsläpp'!N27/'6 FV'!O27</f>
        <v>0.66593275995901346</v>
      </c>
      <c r="P26" s="107">
        <f>1000*'1 Utsläpp'!O27/'6 FV'!P27</f>
        <v>0.84276265064386524</v>
      </c>
      <c r="Q26" s="107">
        <f>1000*'1 Utsläpp'!P27/'6 FV'!Q27</f>
        <v>0.78827239047489717</v>
      </c>
      <c r="R26" s="107">
        <f>1000*'1 Utsläpp'!Q27/'6 FV'!R27</f>
        <v>0.84926758712530126</v>
      </c>
      <c r="S26" s="107">
        <f>1000*'1 Utsläpp'!R27/'6 FV'!S27</f>
        <v>0.67696353030240497</v>
      </c>
      <c r="T26" s="107">
        <f>1000*'1 Utsläpp'!S27/'6 FV'!T27</f>
        <v>0.77439460159646067</v>
      </c>
      <c r="U26" s="107">
        <f>1000*'1 Utsläpp'!T27/'6 FV'!U27</f>
        <v>0.68837723911581739</v>
      </c>
      <c r="V26" s="107">
        <f>1000*'1 Utsläpp'!U27/'6 FV'!V27</f>
        <v>0.77429317673231557</v>
      </c>
      <c r="W26" s="107">
        <f>1000*'1 Utsläpp'!V27/'6 FV'!W27</f>
        <v>0.63036399810266941</v>
      </c>
      <c r="X26" s="107">
        <f>1000*'1 Utsläpp'!W27/'6 FV'!X27</f>
        <v>0.70450327811290891</v>
      </c>
      <c r="Y26" s="107">
        <f>1000*'1 Utsläpp'!X27/'6 FV'!Y27</f>
        <v>0.61684261747297864</v>
      </c>
      <c r="Z26" s="107">
        <f>1000*'1 Utsläpp'!Y27/'6 FV'!Z27</f>
        <v>0.67763825108449494</v>
      </c>
      <c r="AA26" s="107">
        <f>1000*'1 Utsläpp'!Z27/'6 FV'!AA27</f>
        <v>0.51997877508157453</v>
      </c>
      <c r="AB26" s="107">
        <f>1000*'1 Utsläpp'!AA27/'6 FV'!AB27</f>
        <v>0.57346131468751527</v>
      </c>
      <c r="AC26" s="107">
        <f>1000*'1 Utsläpp'!AB27/'6 FV'!AC27</f>
        <v>0.52295538927884688</v>
      </c>
      <c r="AD26" s="107">
        <f>1000*'1 Utsläpp'!AC27/'6 FV'!AD27</f>
        <v>0.56329246330726679</v>
      </c>
      <c r="AE26" s="107">
        <f>1000*'1 Utsläpp'!AD27/'6 FV'!AE27</f>
        <v>0.44602972798078194</v>
      </c>
      <c r="AF26" s="107">
        <f>1000*'1 Utsläpp'!AE27/'6 FV'!AF27</f>
        <v>0.50286289539710216</v>
      </c>
      <c r="AG26" s="107">
        <f>1000*'1 Utsläpp'!AF27/'6 FV'!AG27</f>
        <v>0.44888890387463137</v>
      </c>
      <c r="AH26" s="107">
        <f>1000*'1 Utsläpp'!AG27/'6 FV'!AH27</f>
        <v>0.50194024838257523</v>
      </c>
      <c r="AI26" s="107">
        <f>1000*'1 Utsläpp'!AH27/'6 FV'!AI27</f>
        <v>0.39175319287505617</v>
      </c>
      <c r="AJ26" s="107">
        <f>1000*'1 Utsläpp'!AI27/'6 FV'!AJ27</f>
        <v>0.52664085852292453</v>
      </c>
      <c r="AK26" s="107">
        <f>1000*'1 Utsläpp'!AJ27/'6 FV'!AK27</f>
        <v>0.45174853275982579</v>
      </c>
      <c r="AL26" s="107">
        <f>1000*'1 Utsläpp'!AK27/'6 FV'!AL27</f>
        <v>0.52399780835465049</v>
      </c>
      <c r="AM26" s="107">
        <f>1000*'1 Utsläpp'!AL27/'6 FV'!AM27</f>
        <v>0.36340811154980013</v>
      </c>
      <c r="AN26" s="107">
        <f>1000*'1 Utsläpp'!AM27/'6 FV'!AN27</f>
        <v>0.49486689754189428</v>
      </c>
      <c r="AO26" s="107">
        <f>1000*'1 Utsläpp'!AN27/'6 FV'!AO27</f>
        <v>0.42208618198408021</v>
      </c>
      <c r="AP26" s="107">
        <f>1000*'1 Utsläpp'!AO27/'6 FV'!AP27</f>
        <v>0.43981686166713641</v>
      </c>
      <c r="AQ26" s="107">
        <f>1000*'1 Utsläpp'!AP27/'6 FV'!AQ27</f>
        <v>0.32702937874365068</v>
      </c>
      <c r="AR26" s="107">
        <f>1000*'1 Utsläpp'!AQ27/'6 FV'!AR27</f>
        <v>0.424548973592134</v>
      </c>
      <c r="AS26" s="107">
        <f>1000*'1 Utsläpp'!AR27/'6 FV'!AS27</f>
        <v>0.35723225033926548</v>
      </c>
      <c r="AT26" s="107">
        <f>1000*'1 Utsläpp'!AS27/'6 FV'!AT27</f>
        <v>0.38285328331178875</v>
      </c>
      <c r="AU26" s="107">
        <f>1000*'1 Utsläpp'!AT27/'6 FV'!AU27</f>
        <v>0.27139454251674794</v>
      </c>
      <c r="AV26" s="107">
        <f>1000*'1 Utsläpp'!AU27/'6 FV'!AV27</f>
        <v>0.35529012287138895</v>
      </c>
      <c r="AW26" s="107">
        <f>1000*'1 Utsläpp'!AV27/'6 FV'!AW27</f>
        <v>0.2982654341376319</v>
      </c>
      <c r="AX26" s="107">
        <f>1000*'1 Utsläpp'!AW27/'6 FV'!AX27</f>
        <v>0.31978257804826449</v>
      </c>
      <c r="AY26" s="107">
        <f>1000*'1 Utsläpp'!AX27/'6 FV'!AY27</f>
        <v>0.23189402011364627</v>
      </c>
      <c r="AZ26" s="107">
        <f>1000*'1 Utsläpp'!AY27/'6 FV'!AZ27</f>
        <v>0.31053086812956898</v>
      </c>
      <c r="BA26" s="107">
        <f>1000*'1 Utsläpp'!AZ27/'6 FV'!BA27</f>
        <v>0.23635643627790759</v>
      </c>
      <c r="BB26" s="107">
        <f>1000*'1 Utsläpp'!BA27/'6 FV'!BB27</f>
        <v>0.26029959537574654</v>
      </c>
      <c r="BC26" s="107">
        <f>1000*'1 Utsläpp'!BB27/'6 FV'!BC27</f>
        <v>0.18804364224787626</v>
      </c>
      <c r="BD26" s="107">
        <f>1000*'1 Utsläpp'!BC27/'6 FV'!BD27</f>
        <v>0.25034811087120018</v>
      </c>
      <c r="BE26" s="107">
        <f>1000*'1 Utsläpp'!BD27/'6 FV'!BE27</f>
        <v>0.21047561414116103</v>
      </c>
      <c r="BF26" s="107">
        <f>1000*'1 Utsläpp'!BE27/'6 FV'!BF27</f>
        <v>0.22022207099562882</v>
      </c>
      <c r="BG26" s="236">
        <f>1000*'1 Utsläpp'!BF27/'6 FV'!BG27</f>
        <v>0.15520905683754313</v>
      </c>
      <c r="BH26" s="236">
        <f>1000*'1 Utsläpp'!BG27/'6 FV'!BH27</f>
        <v>0.19543450433671034</v>
      </c>
      <c r="BI26" s="236">
        <f>1000*'1 Utsläpp'!BH27/'6 FV'!BI27</f>
        <v>0.15969406441770992</v>
      </c>
      <c r="BJ26" s="236">
        <f>1000*'1 Utsläpp'!BI27/'6 FV'!BJ27</f>
        <v>0.16480068270857479</v>
      </c>
      <c r="BK26" s="236">
        <f>1000*'1 Utsläpp'!BJ27/'6 FV'!BK27</f>
        <v>0.12928907714630314</v>
      </c>
      <c r="BL26" s="236">
        <f>1000*'1 Utsläpp'!BK27/'6 FV'!BL27</f>
        <v>0.17901981099375058</v>
      </c>
      <c r="BM26" s="236">
        <f>1000*'1 Utsläpp'!BL27/'6 FV'!BM27</f>
        <v>0.14480507160276568</v>
      </c>
      <c r="BN26" s="236">
        <f>1000*'1 Utsläpp'!BM27/'6 FV'!BN27</f>
        <v>0.15647219915334554</v>
      </c>
      <c r="BO26" s="223">
        <f>1000*'1 Utsläpp'!BN27/'6 FV'!BO27</f>
        <v>0.12769400848282622</v>
      </c>
    </row>
    <row r="27" spans="1:67" s="56" customFormat="1" ht="12.75" x14ac:dyDescent="0.2">
      <c r="A27" s="85">
        <v>23</v>
      </c>
      <c r="B27" s="56" t="s">
        <v>157</v>
      </c>
      <c r="C27" s="85" t="s">
        <v>44</v>
      </c>
      <c r="D27" s="107">
        <f>1000*'1 Utsläpp'!C28/'6 FV'!D28</f>
        <v>0.49630286479249947</v>
      </c>
      <c r="E27" s="107">
        <f>1000*'1 Utsläpp'!D28/'6 FV'!E28</f>
        <v>0.55516746313439447</v>
      </c>
      <c r="F27" s="107">
        <f>1000*'1 Utsläpp'!E28/'6 FV'!F28</f>
        <v>0.53181795884311511</v>
      </c>
      <c r="G27" s="107">
        <f>1000*'1 Utsläpp'!F28/'6 FV'!G28</f>
        <v>0.54237091157182182</v>
      </c>
      <c r="H27" s="107">
        <f>1000*'1 Utsläpp'!G28/'6 FV'!H28</f>
        <v>0.52262206798137667</v>
      </c>
      <c r="I27" s="107">
        <f>1000*'1 Utsläpp'!H28/'6 FV'!I28</f>
        <v>0.52337019131730067</v>
      </c>
      <c r="J27" s="107">
        <f>1000*'1 Utsläpp'!I28/'6 FV'!J28</f>
        <v>0.55000703316466648</v>
      </c>
      <c r="K27" s="107">
        <f>1000*'1 Utsläpp'!J28/'6 FV'!K28</f>
        <v>0.56505632690712471</v>
      </c>
      <c r="L27" s="107">
        <f>1000*'1 Utsläpp'!K28/'6 FV'!L28</f>
        <v>0.596788385606143</v>
      </c>
      <c r="M27" s="107">
        <f>1000*'1 Utsläpp'!L28/'6 FV'!M28</f>
        <v>0.60479319191843273</v>
      </c>
      <c r="N27" s="107">
        <f>1000*'1 Utsläpp'!M28/'6 FV'!N28</f>
        <v>0.64532252003615709</v>
      </c>
      <c r="O27" s="107">
        <f>1000*'1 Utsläpp'!N28/'6 FV'!O28</f>
        <v>0.67091685438165838</v>
      </c>
      <c r="P27" s="107">
        <f>1000*'1 Utsläpp'!O28/'6 FV'!P28</f>
        <v>0.5251273379220377</v>
      </c>
      <c r="Q27" s="107">
        <f>1000*'1 Utsläpp'!P28/'6 FV'!Q28</f>
        <v>0.49143639908837727</v>
      </c>
      <c r="R27" s="107">
        <f>1000*'1 Utsläpp'!Q28/'6 FV'!R28</f>
        <v>0.51356317868487311</v>
      </c>
      <c r="S27" s="107">
        <f>1000*'1 Utsläpp'!R28/'6 FV'!S28</f>
        <v>0.57087215620572251</v>
      </c>
      <c r="T27" s="107">
        <f>1000*'1 Utsläpp'!S28/'6 FV'!T28</f>
        <v>0.57316579742569773</v>
      </c>
      <c r="U27" s="107">
        <f>1000*'1 Utsläpp'!T28/'6 FV'!U28</f>
        <v>0.52426040643969984</v>
      </c>
      <c r="V27" s="107">
        <f>1000*'1 Utsläpp'!U28/'6 FV'!V28</f>
        <v>0.54890333768874078</v>
      </c>
      <c r="W27" s="107">
        <f>1000*'1 Utsläpp'!V28/'6 FV'!W28</f>
        <v>0.61252654349449231</v>
      </c>
      <c r="X27" s="107">
        <f>1000*'1 Utsläpp'!W28/'6 FV'!X28</f>
        <v>0.47661787247855258</v>
      </c>
      <c r="Y27" s="107">
        <f>1000*'1 Utsläpp'!X28/'6 FV'!Y28</f>
        <v>0.54884477421761824</v>
      </c>
      <c r="Z27" s="107">
        <f>1000*'1 Utsläpp'!Y28/'6 FV'!Z28</f>
        <v>0.51410294003242518</v>
      </c>
      <c r="AA27" s="107">
        <f>1000*'1 Utsläpp'!Z28/'6 FV'!AA28</f>
        <v>0.51374252527986719</v>
      </c>
      <c r="AB27" s="107">
        <f>1000*'1 Utsläpp'!AA28/'6 FV'!AB28</f>
        <v>0.45655454419741004</v>
      </c>
      <c r="AC27" s="107">
        <f>1000*'1 Utsläpp'!AB28/'6 FV'!AC28</f>
        <v>0.51281150345003057</v>
      </c>
      <c r="AD27" s="107">
        <f>1000*'1 Utsläpp'!AC28/'6 FV'!AD28</f>
        <v>0.48238567876800592</v>
      </c>
      <c r="AE27" s="107">
        <f>1000*'1 Utsläpp'!AD28/'6 FV'!AE28</f>
        <v>0.4562513026173049</v>
      </c>
      <c r="AF27" s="107">
        <f>1000*'1 Utsläpp'!AE28/'6 FV'!AF28</f>
        <v>0.43333217988324535</v>
      </c>
      <c r="AG27" s="107">
        <f>1000*'1 Utsläpp'!AF28/'6 FV'!AG28</f>
        <v>0.48611273354722545</v>
      </c>
      <c r="AH27" s="107">
        <f>1000*'1 Utsläpp'!AG28/'6 FV'!AH28</f>
        <v>0.46634322756512953</v>
      </c>
      <c r="AI27" s="107">
        <f>1000*'1 Utsläpp'!AH28/'6 FV'!AI28</f>
        <v>0.43884327914147458</v>
      </c>
      <c r="AJ27" s="107">
        <f>1000*'1 Utsläpp'!AI28/'6 FV'!AJ28</f>
        <v>0.40814491742510922</v>
      </c>
      <c r="AK27" s="107">
        <f>1000*'1 Utsläpp'!AJ28/'6 FV'!AK28</f>
        <v>0.44425036556347447</v>
      </c>
      <c r="AL27" s="107">
        <f>1000*'1 Utsläpp'!AK28/'6 FV'!AL28</f>
        <v>0.43551085838884063</v>
      </c>
      <c r="AM27" s="107">
        <f>1000*'1 Utsläpp'!AL28/'6 FV'!AM28</f>
        <v>0.41608995644072899</v>
      </c>
      <c r="AN27" s="107">
        <f>1000*'1 Utsläpp'!AM28/'6 FV'!AN28</f>
        <v>0.42182032671169467</v>
      </c>
      <c r="AO27" s="107">
        <f>1000*'1 Utsläpp'!AN28/'6 FV'!AO28</f>
        <v>0.45518049395886256</v>
      </c>
      <c r="AP27" s="107">
        <f>1000*'1 Utsläpp'!AO28/'6 FV'!AP28</f>
        <v>0.43577435804293346</v>
      </c>
      <c r="AQ27" s="107">
        <f>1000*'1 Utsläpp'!AP28/'6 FV'!AQ28</f>
        <v>0.41138330450730565</v>
      </c>
      <c r="AR27" s="107">
        <f>1000*'1 Utsläpp'!AQ28/'6 FV'!AR28</f>
        <v>0.36732991529157283</v>
      </c>
      <c r="AS27" s="107">
        <f>1000*'1 Utsläpp'!AR28/'6 FV'!AS28</f>
        <v>0.40273322610939138</v>
      </c>
      <c r="AT27" s="107">
        <f>1000*'1 Utsläpp'!AS28/'6 FV'!AT28</f>
        <v>0.39246238338497841</v>
      </c>
      <c r="AU27" s="107">
        <f>1000*'1 Utsläpp'!AT28/'6 FV'!AU28</f>
        <v>0.37168303356032623</v>
      </c>
      <c r="AV27" s="107">
        <f>1000*'1 Utsläpp'!AU28/'6 FV'!AV28</f>
        <v>0.35688974880978691</v>
      </c>
      <c r="AW27" s="107">
        <f>1000*'1 Utsläpp'!AV28/'6 FV'!AW28</f>
        <v>0.39812577640447594</v>
      </c>
      <c r="AX27" s="107">
        <f>1000*'1 Utsläpp'!AW28/'6 FV'!AX28</f>
        <v>0.38860275263177502</v>
      </c>
      <c r="AY27" s="107">
        <f>1000*'1 Utsläpp'!AX28/'6 FV'!AY28</f>
        <v>0.34958873286000108</v>
      </c>
      <c r="AZ27" s="107">
        <f>1000*'1 Utsläpp'!AY28/'6 FV'!AZ28</f>
        <v>0.34205925423659983</v>
      </c>
      <c r="BA27" s="107">
        <f>1000*'1 Utsläpp'!AZ28/'6 FV'!BA28</f>
        <v>0.33569992381387725</v>
      </c>
      <c r="BB27" s="107">
        <f>1000*'1 Utsläpp'!BA28/'6 FV'!BB28</f>
        <v>0.35065276682743113</v>
      </c>
      <c r="BC27" s="107">
        <f>1000*'1 Utsläpp'!BB28/'6 FV'!BC28</f>
        <v>0.31661110574187035</v>
      </c>
      <c r="BD27" s="107">
        <f>1000*'1 Utsläpp'!BC28/'6 FV'!BD28</f>
        <v>0.41529171603314047</v>
      </c>
      <c r="BE27" s="107">
        <f>1000*'1 Utsläpp'!BD28/'6 FV'!BE28</f>
        <v>0.46575392177975877</v>
      </c>
      <c r="BF27" s="107">
        <f>1000*'1 Utsläpp'!BE28/'6 FV'!BF28</f>
        <v>0.46385630306224374</v>
      </c>
      <c r="BG27" s="236">
        <f>1000*'1 Utsläpp'!BF28/'6 FV'!BG28</f>
        <v>0.40105872743476945</v>
      </c>
      <c r="BH27" s="236">
        <f>1000*'1 Utsläpp'!BG28/'6 FV'!BH28</f>
        <v>0.39728452751883969</v>
      </c>
      <c r="BI27" s="236">
        <f>1000*'1 Utsläpp'!BH28/'6 FV'!BI28</f>
        <v>0.41816702501604391</v>
      </c>
      <c r="BJ27" s="236">
        <f>1000*'1 Utsläpp'!BI28/'6 FV'!BJ28</f>
        <v>0.42503126817610004</v>
      </c>
      <c r="BK27" s="236">
        <f>1000*'1 Utsläpp'!BJ28/'6 FV'!BK28</f>
        <v>0.40121453297746629</v>
      </c>
      <c r="BL27" s="236">
        <f>1000*'1 Utsläpp'!BK28/'6 FV'!BL28</f>
        <v>0.39762230326384729</v>
      </c>
      <c r="BM27" s="236">
        <f>1000*'1 Utsläpp'!BL28/'6 FV'!BM28</f>
        <v>0.42949127391055181</v>
      </c>
      <c r="BN27" s="236">
        <f>1000*'1 Utsläpp'!BM28/'6 FV'!BN28</f>
        <v>0.43663482500926798</v>
      </c>
      <c r="BO27" s="223">
        <f>1000*'1 Utsläpp'!BN28/'6 FV'!BO28</f>
        <v>0.39618846744008057</v>
      </c>
    </row>
    <row r="28" spans="1:67" s="56" customFormat="1" ht="12.75" x14ac:dyDescent="0.2">
      <c r="A28" s="85">
        <v>24</v>
      </c>
      <c r="B28" s="56" t="s">
        <v>158</v>
      </c>
      <c r="C28" s="85" t="s">
        <v>14</v>
      </c>
      <c r="D28" s="107">
        <f>1000*'1 Utsläpp'!C29/'6 FV'!D29</f>
        <v>0.94469318037773375</v>
      </c>
      <c r="E28" s="107">
        <f>1000*'1 Utsläpp'!D29/'6 FV'!E29</f>
        <v>0.79784799668819328</v>
      </c>
      <c r="F28" s="107">
        <f>1000*'1 Utsläpp'!E29/'6 FV'!F29</f>
        <v>0.74313548470739166</v>
      </c>
      <c r="G28" s="107">
        <f>1000*'1 Utsläpp'!F29/'6 FV'!G29</f>
        <v>0.84185233520045466</v>
      </c>
      <c r="H28" s="107">
        <f>1000*'1 Utsläpp'!G29/'6 FV'!H29</f>
        <v>0.87513735358933831</v>
      </c>
      <c r="I28" s="107">
        <f>1000*'1 Utsläpp'!H29/'6 FV'!I29</f>
        <v>0.736623287485624</v>
      </c>
      <c r="J28" s="107">
        <f>1000*'1 Utsläpp'!I29/'6 FV'!J29</f>
        <v>0.74262772454174331</v>
      </c>
      <c r="K28" s="107">
        <f>1000*'1 Utsläpp'!J29/'6 FV'!K29</f>
        <v>0.96741161785276386</v>
      </c>
      <c r="L28" s="107">
        <f>1000*'1 Utsläpp'!K29/'6 FV'!L29</f>
        <v>1.1677837659653132</v>
      </c>
      <c r="M28" s="107">
        <f>1000*'1 Utsläpp'!L29/'6 FV'!M29</f>
        <v>0.85165547104133499</v>
      </c>
      <c r="N28" s="107">
        <f>1000*'1 Utsläpp'!M29/'6 FV'!N29</f>
        <v>0.83198562819600319</v>
      </c>
      <c r="O28" s="107">
        <f>1000*'1 Utsläpp'!N29/'6 FV'!O29</f>
        <v>1.1132102431995952</v>
      </c>
      <c r="P28" s="107">
        <f>1000*'1 Utsläpp'!O29/'6 FV'!P29</f>
        <v>0.93219777268916659</v>
      </c>
      <c r="Q28" s="107">
        <f>1000*'1 Utsläpp'!P29/'6 FV'!Q29</f>
        <v>0.7594237679114193</v>
      </c>
      <c r="R28" s="107">
        <f>1000*'1 Utsläpp'!Q29/'6 FV'!R29</f>
        <v>0.72981908749741864</v>
      </c>
      <c r="S28" s="107">
        <f>1000*'1 Utsläpp'!R29/'6 FV'!S29</f>
        <v>0.77893846417699419</v>
      </c>
      <c r="T28" s="107">
        <f>1000*'1 Utsläpp'!S29/'6 FV'!T29</f>
        <v>0.7550803442105789</v>
      </c>
      <c r="U28" s="107">
        <f>1000*'1 Utsläpp'!T29/'6 FV'!U29</f>
        <v>0.61618602147045787</v>
      </c>
      <c r="V28" s="107">
        <f>1000*'1 Utsläpp'!U29/'6 FV'!V29</f>
        <v>0.61915575632469844</v>
      </c>
      <c r="W28" s="107">
        <f>1000*'1 Utsläpp'!V29/'6 FV'!W29</f>
        <v>0.73149903042935216</v>
      </c>
      <c r="X28" s="107">
        <f>1000*'1 Utsläpp'!W29/'6 FV'!X29</f>
        <v>0.7099227596783978</v>
      </c>
      <c r="Y28" s="107">
        <f>1000*'1 Utsläpp'!X29/'6 FV'!Y29</f>
        <v>0.57569460214538648</v>
      </c>
      <c r="Z28" s="107">
        <f>1000*'1 Utsläpp'!Y29/'6 FV'!Z29</f>
        <v>0.55171724033125269</v>
      </c>
      <c r="AA28" s="107">
        <f>1000*'1 Utsläpp'!Z29/'6 FV'!AA29</f>
        <v>0.58650451575326223</v>
      </c>
      <c r="AB28" s="107">
        <f>1000*'1 Utsläpp'!AA29/'6 FV'!AB29</f>
        <v>0.70114472998035693</v>
      </c>
      <c r="AC28" s="107">
        <f>1000*'1 Utsläpp'!AB29/'6 FV'!AC29</f>
        <v>0.57442385920611438</v>
      </c>
      <c r="AD28" s="107">
        <f>1000*'1 Utsläpp'!AC29/'6 FV'!AD29</f>
        <v>0.56208604450481847</v>
      </c>
      <c r="AE28" s="107">
        <f>1000*'1 Utsläpp'!AD29/'6 FV'!AE29</f>
        <v>0.59655326434030453</v>
      </c>
      <c r="AF28" s="107">
        <f>1000*'1 Utsläpp'!AE29/'6 FV'!AF29</f>
        <v>0.65080102590322053</v>
      </c>
      <c r="AG28" s="107">
        <f>1000*'1 Utsläpp'!AF29/'6 FV'!AG29</f>
        <v>0.55357415368843421</v>
      </c>
      <c r="AH28" s="107">
        <f>1000*'1 Utsläpp'!AG29/'6 FV'!AH29</f>
        <v>0.54009984643156472</v>
      </c>
      <c r="AI28" s="107">
        <f>1000*'1 Utsläpp'!AH29/'6 FV'!AI29</f>
        <v>0.59297545761832826</v>
      </c>
      <c r="AJ28" s="107">
        <f>1000*'1 Utsläpp'!AI29/'6 FV'!AJ29</f>
        <v>0.62453049166366514</v>
      </c>
      <c r="AK28" s="107">
        <f>1000*'1 Utsläpp'!AJ29/'6 FV'!AK29</f>
        <v>0.52226193998056292</v>
      </c>
      <c r="AL28" s="107">
        <f>1000*'1 Utsläpp'!AK29/'6 FV'!AL29</f>
        <v>0.51415079057304303</v>
      </c>
      <c r="AM28" s="107">
        <f>1000*'1 Utsläpp'!AL29/'6 FV'!AM29</f>
        <v>0.60282629150866374</v>
      </c>
      <c r="AN28" s="107">
        <f>1000*'1 Utsläpp'!AM29/'6 FV'!AN29</f>
        <v>0.56472334810070957</v>
      </c>
      <c r="AO28" s="107">
        <f>1000*'1 Utsläpp'!AN29/'6 FV'!AO29</f>
        <v>0.49370760603788927</v>
      </c>
      <c r="AP28" s="107">
        <f>1000*'1 Utsläpp'!AO29/'6 FV'!AP29</f>
        <v>0.49230992572900817</v>
      </c>
      <c r="AQ28" s="107">
        <f>1000*'1 Utsläpp'!AP29/'6 FV'!AQ29</f>
        <v>0.50676747427031954</v>
      </c>
      <c r="AR28" s="107">
        <f>1000*'1 Utsläpp'!AQ29/'6 FV'!AR29</f>
        <v>0.52286901126332364</v>
      </c>
      <c r="AS28" s="107">
        <f>1000*'1 Utsläpp'!AR29/'6 FV'!AS29</f>
        <v>0.45739523297893958</v>
      </c>
      <c r="AT28" s="107">
        <f>1000*'1 Utsläpp'!AS29/'6 FV'!AT29</f>
        <v>0.4601872743098126</v>
      </c>
      <c r="AU28" s="107">
        <f>1000*'1 Utsläpp'!AT29/'6 FV'!AU29</f>
        <v>0.46789445070857816</v>
      </c>
      <c r="AV28" s="107">
        <f>1000*'1 Utsläpp'!AU29/'6 FV'!AV29</f>
        <v>0.48831383483864443</v>
      </c>
      <c r="AW28" s="107">
        <f>1000*'1 Utsläpp'!AV29/'6 FV'!AW29</f>
        <v>0.43818325523435159</v>
      </c>
      <c r="AX28" s="107">
        <f>1000*'1 Utsläpp'!AW29/'6 FV'!AX29</f>
        <v>0.43121738274161719</v>
      </c>
      <c r="AY28" s="107">
        <f>1000*'1 Utsläpp'!AX29/'6 FV'!AY29</f>
        <v>0.45297604964194005</v>
      </c>
      <c r="AZ28" s="107">
        <f>1000*'1 Utsläpp'!AY29/'6 FV'!AZ29</f>
        <v>0.48190541562640665</v>
      </c>
      <c r="BA28" s="107">
        <f>1000*'1 Utsläpp'!AZ29/'6 FV'!BA29</f>
        <v>0.39850783440714294</v>
      </c>
      <c r="BB28" s="107">
        <f>1000*'1 Utsläpp'!BA29/'6 FV'!BB29</f>
        <v>0.41673337477106021</v>
      </c>
      <c r="BC28" s="107">
        <f>1000*'1 Utsläpp'!BB29/'6 FV'!BC29</f>
        <v>0.43557184334130072</v>
      </c>
      <c r="BD28" s="107">
        <f>1000*'1 Utsläpp'!BC29/'6 FV'!BD29</f>
        <v>0.43672116428938051</v>
      </c>
      <c r="BE28" s="107">
        <f>1000*'1 Utsläpp'!BD29/'6 FV'!BE29</f>
        <v>0.39728748923220075</v>
      </c>
      <c r="BF28" s="107">
        <f>1000*'1 Utsläpp'!BE29/'6 FV'!BF29</f>
        <v>0.39321510962327516</v>
      </c>
      <c r="BG28" s="236">
        <f>1000*'1 Utsläpp'!BF29/'6 FV'!BG29</f>
        <v>0.40038510678308503</v>
      </c>
      <c r="BH28" s="236">
        <f>1000*'1 Utsläpp'!BG29/'6 FV'!BH29</f>
        <v>0.41550466087004762</v>
      </c>
      <c r="BI28" s="236">
        <f>1000*'1 Utsläpp'!BH29/'6 FV'!BI29</f>
        <v>0.3447485135339094</v>
      </c>
      <c r="BJ28" s="236">
        <f>1000*'1 Utsläpp'!BI29/'6 FV'!BJ29</f>
        <v>0.33473327694993982</v>
      </c>
      <c r="BK28" s="236">
        <f>1000*'1 Utsläpp'!BJ29/'6 FV'!BK29</f>
        <v>0.35861433677141225</v>
      </c>
      <c r="BL28" s="236">
        <f>1000*'1 Utsläpp'!BK29/'6 FV'!BL29</f>
        <v>0.40187547600507895</v>
      </c>
      <c r="BM28" s="236">
        <f>1000*'1 Utsläpp'!BL29/'6 FV'!BM29</f>
        <v>0.33453969310022935</v>
      </c>
      <c r="BN28" s="236">
        <f>1000*'1 Utsläpp'!BM29/'6 FV'!BN29</f>
        <v>0.32640331321682597</v>
      </c>
      <c r="BO28" s="223">
        <f>1000*'1 Utsläpp'!BN29/'6 FV'!BO29</f>
        <v>0.34276722878045851</v>
      </c>
    </row>
    <row r="29" spans="1:67" s="56" customFormat="1" ht="12.75" x14ac:dyDescent="0.2">
      <c r="A29" s="85">
        <v>25</v>
      </c>
      <c r="B29" s="56" t="s">
        <v>159</v>
      </c>
      <c r="C29" s="85" t="s">
        <v>45</v>
      </c>
      <c r="D29" s="107">
        <f>1000*'1 Utsläpp'!C30/'6 FV'!D30</f>
        <v>2.7220286535480307</v>
      </c>
      <c r="E29" s="107">
        <f>1000*'1 Utsläpp'!D30/'6 FV'!E30</f>
        <v>2.6567566752453007</v>
      </c>
      <c r="F29" s="107">
        <f>1000*'1 Utsläpp'!E30/'6 FV'!F30</f>
        <v>3.3669141110629313</v>
      </c>
      <c r="G29" s="107">
        <f>1000*'1 Utsläpp'!F30/'6 FV'!G30</f>
        <v>2.5724559138248613</v>
      </c>
      <c r="H29" s="107">
        <f>1000*'1 Utsläpp'!G30/'6 FV'!H30</f>
        <v>2.7653546532137319</v>
      </c>
      <c r="I29" s="107">
        <f>1000*'1 Utsläpp'!H30/'6 FV'!I30</f>
        <v>2.8153588620636878</v>
      </c>
      <c r="J29" s="107">
        <f>1000*'1 Utsläpp'!I30/'6 FV'!J30</f>
        <v>3.5772696380346343</v>
      </c>
      <c r="K29" s="107">
        <f>1000*'1 Utsläpp'!J30/'6 FV'!K30</f>
        <v>2.6851806950061952</v>
      </c>
      <c r="L29" s="107">
        <f>1000*'1 Utsläpp'!K30/'6 FV'!L30</f>
        <v>2.5620759965484545</v>
      </c>
      <c r="M29" s="107">
        <f>1000*'1 Utsläpp'!L30/'6 FV'!M30</f>
        <v>2.454256589991568</v>
      </c>
      <c r="N29" s="107">
        <f>1000*'1 Utsläpp'!M30/'6 FV'!N30</f>
        <v>3.0382203184593894</v>
      </c>
      <c r="O29" s="107">
        <f>1000*'1 Utsläpp'!N30/'6 FV'!O30</f>
        <v>2.3091382180694566</v>
      </c>
      <c r="P29" s="107">
        <f>1000*'1 Utsläpp'!O30/'6 FV'!P30</f>
        <v>2.5310066069018431</v>
      </c>
      <c r="Q29" s="107">
        <f>1000*'1 Utsläpp'!P30/'6 FV'!Q30</f>
        <v>2.4071531409442999</v>
      </c>
      <c r="R29" s="107">
        <f>1000*'1 Utsläpp'!Q30/'6 FV'!R30</f>
        <v>2.8228516666011929</v>
      </c>
      <c r="S29" s="107">
        <f>1000*'1 Utsläpp'!R30/'6 FV'!S30</f>
        <v>2.2090907785392493</v>
      </c>
      <c r="T29" s="107">
        <f>1000*'1 Utsläpp'!S30/'6 FV'!T30</f>
        <v>2.1849373316987584</v>
      </c>
      <c r="U29" s="107">
        <f>1000*'1 Utsläpp'!T30/'6 FV'!U30</f>
        <v>2.122582402400214</v>
      </c>
      <c r="V29" s="107">
        <f>1000*'1 Utsläpp'!U30/'6 FV'!V30</f>
        <v>2.6792454917959798</v>
      </c>
      <c r="W29" s="107">
        <f>1000*'1 Utsläpp'!V30/'6 FV'!W30</f>
        <v>1.9741718701073581</v>
      </c>
      <c r="X29" s="107">
        <f>1000*'1 Utsläpp'!W30/'6 FV'!X30</f>
        <v>1.873679626605421</v>
      </c>
      <c r="Y29" s="107">
        <f>1000*'1 Utsläpp'!X30/'6 FV'!Y30</f>
        <v>1.941998949535988</v>
      </c>
      <c r="Z29" s="107">
        <f>1000*'1 Utsläpp'!Y30/'6 FV'!Z30</f>
        <v>2.4810443440511278</v>
      </c>
      <c r="AA29" s="107">
        <f>1000*'1 Utsläpp'!Z30/'6 FV'!AA30</f>
        <v>1.7410261691343554</v>
      </c>
      <c r="AB29" s="107">
        <f>1000*'1 Utsläpp'!AA30/'6 FV'!AB30</f>
        <v>1.7969704028524414</v>
      </c>
      <c r="AC29" s="107">
        <f>1000*'1 Utsläpp'!AB30/'6 FV'!AC30</f>
        <v>1.7672362080158397</v>
      </c>
      <c r="AD29" s="107">
        <f>1000*'1 Utsläpp'!AC30/'6 FV'!AD30</f>
        <v>2.2105521606108396</v>
      </c>
      <c r="AE29" s="107">
        <f>1000*'1 Utsläpp'!AD30/'6 FV'!AE30</f>
        <v>1.6295160064398684</v>
      </c>
      <c r="AF29" s="107">
        <f>1000*'1 Utsläpp'!AE30/'6 FV'!AF30</f>
        <v>1.7461324286272863</v>
      </c>
      <c r="AG29" s="107">
        <f>1000*'1 Utsläpp'!AF30/'6 FV'!AG30</f>
        <v>1.6608752828330349</v>
      </c>
      <c r="AH29" s="107">
        <f>1000*'1 Utsläpp'!AG30/'6 FV'!AH30</f>
        <v>2.020705988109476</v>
      </c>
      <c r="AI29" s="107">
        <f>1000*'1 Utsläpp'!AH30/'6 FV'!AI30</f>
        <v>1.5244433082919755</v>
      </c>
      <c r="AJ29" s="107">
        <f>1000*'1 Utsläpp'!AI30/'6 FV'!AJ30</f>
        <v>1.4858490290686241</v>
      </c>
      <c r="AK29" s="107">
        <f>1000*'1 Utsläpp'!AJ30/'6 FV'!AK30</f>
        <v>1.4690250779617096</v>
      </c>
      <c r="AL29" s="107">
        <f>1000*'1 Utsläpp'!AK30/'6 FV'!AL30</f>
        <v>1.9100874851932561</v>
      </c>
      <c r="AM29" s="107">
        <f>1000*'1 Utsläpp'!AL30/'6 FV'!AM30</f>
        <v>1.382761721535382</v>
      </c>
      <c r="AN29" s="107">
        <f>1000*'1 Utsläpp'!AM30/'6 FV'!AN30</f>
        <v>1.3406433479573938</v>
      </c>
      <c r="AO29" s="107">
        <f>1000*'1 Utsläpp'!AN30/'6 FV'!AO30</f>
        <v>1.3589768903612747</v>
      </c>
      <c r="AP29" s="107">
        <f>1000*'1 Utsläpp'!AO30/'6 FV'!AP30</f>
        <v>1.7014586355063077</v>
      </c>
      <c r="AQ29" s="107">
        <f>1000*'1 Utsläpp'!AP30/'6 FV'!AQ30</f>
        <v>1.2516228397736984</v>
      </c>
      <c r="AR29" s="107">
        <f>1000*'1 Utsläpp'!AQ30/'6 FV'!AR30</f>
        <v>1.2466463351373798</v>
      </c>
      <c r="AS29" s="107">
        <f>1000*'1 Utsläpp'!AR30/'6 FV'!AS30</f>
        <v>1.2856843293042886</v>
      </c>
      <c r="AT29" s="107">
        <f>1000*'1 Utsläpp'!AS30/'6 FV'!AT30</f>
        <v>1.6396884526837621</v>
      </c>
      <c r="AU29" s="107">
        <f>1000*'1 Utsläpp'!AT30/'6 FV'!AU30</f>
        <v>1.1596935627084581</v>
      </c>
      <c r="AV29" s="107">
        <f>1000*'1 Utsläpp'!AU30/'6 FV'!AV30</f>
        <v>1.1906360706872836</v>
      </c>
      <c r="AW29" s="107">
        <f>1000*'1 Utsläpp'!AV30/'6 FV'!AW30</f>
        <v>1.2483543286107031</v>
      </c>
      <c r="AX29" s="107">
        <f>1000*'1 Utsläpp'!AW30/'6 FV'!AX30</f>
        <v>1.6058392351889585</v>
      </c>
      <c r="AY29" s="107">
        <f>1000*'1 Utsläpp'!AX30/'6 FV'!AY30</f>
        <v>1.1231101218876267</v>
      </c>
      <c r="AZ29" s="107">
        <f>1000*'1 Utsläpp'!AY30/'6 FV'!AZ30</f>
        <v>1.1084802730355821</v>
      </c>
      <c r="BA29" s="107">
        <f>1000*'1 Utsläpp'!AZ30/'6 FV'!BA30</f>
        <v>1.1543024159341511</v>
      </c>
      <c r="BB29" s="107">
        <f>1000*'1 Utsläpp'!BA30/'6 FV'!BB30</f>
        <v>1.4427591763058722</v>
      </c>
      <c r="BC29" s="107">
        <f>1000*'1 Utsläpp'!BB30/'6 FV'!BC30</f>
        <v>1.0590388515991449</v>
      </c>
      <c r="BD29" s="107">
        <f>1000*'1 Utsläpp'!BC30/'6 FV'!BD30</f>
        <v>0.94698868601369313</v>
      </c>
      <c r="BE29" s="107">
        <f>1000*'1 Utsläpp'!BD30/'6 FV'!BE30</f>
        <v>0.96411050520329711</v>
      </c>
      <c r="BF29" s="107">
        <f>1000*'1 Utsläpp'!BE30/'6 FV'!BF30</f>
        <v>1.2163635067455287</v>
      </c>
      <c r="BG29" s="236">
        <f>1000*'1 Utsläpp'!BF30/'6 FV'!BG30</f>
        <v>0.81910916951537072</v>
      </c>
      <c r="BH29" s="236">
        <f>1000*'1 Utsläpp'!BG30/'6 FV'!BH30</f>
        <v>0.76890042936834158</v>
      </c>
      <c r="BI29" s="236">
        <f>1000*'1 Utsläpp'!BH30/'6 FV'!BI30</f>
        <v>0.79260004892705394</v>
      </c>
      <c r="BJ29" s="236">
        <f>1000*'1 Utsläpp'!BI30/'6 FV'!BJ30</f>
        <v>0.9644780176052079</v>
      </c>
      <c r="BK29" s="236">
        <f>1000*'1 Utsläpp'!BJ30/'6 FV'!BK30</f>
        <v>0.73762702396381064</v>
      </c>
      <c r="BL29" s="236">
        <f>1000*'1 Utsläpp'!BK30/'6 FV'!BL30</f>
        <v>0.73602779474224223</v>
      </c>
      <c r="BM29" s="236">
        <f>1000*'1 Utsläpp'!BL30/'6 FV'!BM30</f>
        <v>0.76951663795256842</v>
      </c>
      <c r="BN29" s="236">
        <f>1000*'1 Utsläpp'!BM30/'6 FV'!BN30</f>
        <v>0.91860878749337738</v>
      </c>
      <c r="BO29" s="223">
        <f>1000*'1 Utsläpp'!BN30/'6 FV'!BO30</f>
        <v>0.72949190055968505</v>
      </c>
    </row>
    <row r="30" spans="1:67" s="56" customFormat="1" ht="12.75" x14ac:dyDescent="0.2">
      <c r="A30" s="85">
        <v>26</v>
      </c>
      <c r="B30" s="56" t="s">
        <v>160</v>
      </c>
      <c r="C30" s="85" t="s">
        <v>15</v>
      </c>
      <c r="D30" s="107">
        <f>1000*'1 Utsläpp'!C31/'6 FV'!D31</f>
        <v>2.5017249094320824</v>
      </c>
      <c r="E30" s="107">
        <f>1000*'1 Utsläpp'!D31/'6 FV'!E31</f>
        <v>2.5458982159054853</v>
      </c>
      <c r="F30" s="107">
        <f>1000*'1 Utsläpp'!E31/'6 FV'!F31</f>
        <v>3.3317000419403238</v>
      </c>
      <c r="G30" s="107">
        <f>1000*'1 Utsläpp'!F31/'6 FV'!G31</f>
        <v>2.5570873373394662</v>
      </c>
      <c r="H30" s="107">
        <f>1000*'1 Utsläpp'!G31/'6 FV'!H31</f>
        <v>2.5367392258948946</v>
      </c>
      <c r="I30" s="107">
        <f>1000*'1 Utsläpp'!H31/'6 FV'!I31</f>
        <v>2.7675621103447341</v>
      </c>
      <c r="J30" s="107">
        <f>1000*'1 Utsläpp'!I31/'6 FV'!J31</f>
        <v>3.213049865851779</v>
      </c>
      <c r="K30" s="107">
        <f>1000*'1 Utsläpp'!J31/'6 FV'!K31</f>
        <v>2.3588060919643188</v>
      </c>
      <c r="L30" s="107">
        <f>1000*'1 Utsläpp'!K31/'6 FV'!L31</f>
        <v>2.3810950414931473</v>
      </c>
      <c r="M30" s="107">
        <f>1000*'1 Utsläpp'!L31/'6 FV'!M31</f>
        <v>2.6127666269787988</v>
      </c>
      <c r="N30" s="107">
        <f>1000*'1 Utsläpp'!M31/'6 FV'!N31</f>
        <v>2.8445982305232356</v>
      </c>
      <c r="O30" s="107">
        <f>1000*'1 Utsläpp'!N31/'6 FV'!O31</f>
        <v>2.2620006932837327</v>
      </c>
      <c r="P30" s="107">
        <f>1000*'1 Utsläpp'!O31/'6 FV'!P31</f>
        <v>2.4667163054032493</v>
      </c>
      <c r="Q30" s="107">
        <f>1000*'1 Utsläpp'!P31/'6 FV'!Q31</f>
        <v>2.6657490815955858</v>
      </c>
      <c r="R30" s="107">
        <f>1000*'1 Utsläpp'!Q31/'6 FV'!R31</f>
        <v>2.7783625960686376</v>
      </c>
      <c r="S30" s="107">
        <f>1000*'1 Utsläpp'!R31/'6 FV'!S31</f>
        <v>2.1593750998836567</v>
      </c>
      <c r="T30" s="107">
        <f>1000*'1 Utsläpp'!S31/'6 FV'!T31</f>
        <v>2.3146754301644252</v>
      </c>
      <c r="U30" s="107">
        <f>1000*'1 Utsläpp'!T31/'6 FV'!U31</f>
        <v>2.3843730426206213</v>
      </c>
      <c r="V30" s="107">
        <f>1000*'1 Utsläpp'!U31/'6 FV'!V31</f>
        <v>2.7688111036844831</v>
      </c>
      <c r="W30" s="107">
        <f>1000*'1 Utsläpp'!V31/'6 FV'!W31</f>
        <v>2.2147870515046639</v>
      </c>
      <c r="X30" s="107">
        <f>1000*'1 Utsläpp'!W31/'6 FV'!X31</f>
        <v>2.216338893877428</v>
      </c>
      <c r="Y30" s="107">
        <f>1000*'1 Utsläpp'!X31/'6 FV'!Y31</f>
        <v>2.4082144160638785</v>
      </c>
      <c r="Z30" s="107">
        <f>1000*'1 Utsläpp'!Y31/'6 FV'!Z31</f>
        <v>2.6704533401473944</v>
      </c>
      <c r="AA30" s="107">
        <f>1000*'1 Utsläpp'!Z31/'6 FV'!AA31</f>
        <v>2.0859148067713722</v>
      </c>
      <c r="AB30" s="107">
        <f>1000*'1 Utsläpp'!AA31/'6 FV'!AB31</f>
        <v>2.0183337702935393</v>
      </c>
      <c r="AC30" s="107">
        <f>1000*'1 Utsläpp'!AB31/'6 FV'!AC31</f>
        <v>2.2682331091327246</v>
      </c>
      <c r="AD30" s="107">
        <f>1000*'1 Utsläpp'!AC31/'6 FV'!AD31</f>
        <v>2.4152474138922324</v>
      </c>
      <c r="AE30" s="107">
        <f>1000*'1 Utsläpp'!AD31/'6 FV'!AE31</f>
        <v>1.9568682950745235</v>
      </c>
      <c r="AF30" s="107">
        <f>1000*'1 Utsläpp'!AE31/'6 FV'!AF31</f>
        <v>1.8938520146418263</v>
      </c>
      <c r="AG30" s="107">
        <f>1000*'1 Utsläpp'!AF31/'6 FV'!AG31</f>
        <v>2.1053341705675854</v>
      </c>
      <c r="AH30" s="107">
        <f>1000*'1 Utsläpp'!AG31/'6 FV'!AH31</f>
        <v>2.2986861096852946</v>
      </c>
      <c r="AI30" s="107">
        <f>1000*'1 Utsläpp'!AH31/'6 FV'!AI31</f>
        <v>1.8220568956714274</v>
      </c>
      <c r="AJ30" s="107">
        <f>1000*'1 Utsläpp'!AI31/'6 FV'!AJ31</f>
        <v>1.7235529195140495</v>
      </c>
      <c r="AK30" s="107">
        <f>1000*'1 Utsläpp'!AJ31/'6 FV'!AK31</f>
        <v>1.8519869531232009</v>
      </c>
      <c r="AL30" s="107">
        <f>1000*'1 Utsläpp'!AK31/'6 FV'!AL31</f>
        <v>2.0234099732035364</v>
      </c>
      <c r="AM30" s="107">
        <f>1000*'1 Utsläpp'!AL31/'6 FV'!AM31</f>
        <v>1.6385511800848116</v>
      </c>
      <c r="AN30" s="107">
        <f>1000*'1 Utsläpp'!AM31/'6 FV'!AN31</f>
        <v>1.6135366073632051</v>
      </c>
      <c r="AO30" s="107">
        <f>1000*'1 Utsläpp'!AN31/'6 FV'!AO31</f>
        <v>1.6658564148392934</v>
      </c>
      <c r="AP30" s="107">
        <f>1000*'1 Utsläpp'!AO31/'6 FV'!AP31</f>
        <v>1.7876485815936278</v>
      </c>
      <c r="AQ30" s="107">
        <f>1000*'1 Utsläpp'!AP31/'6 FV'!AQ31</f>
        <v>1.411909306403466</v>
      </c>
      <c r="AR30" s="107">
        <f>1000*'1 Utsläpp'!AQ31/'6 FV'!AR31</f>
        <v>1.5045642704426427</v>
      </c>
      <c r="AS30" s="107">
        <f>1000*'1 Utsläpp'!AR31/'6 FV'!AS31</f>
        <v>1.5059718637512025</v>
      </c>
      <c r="AT30" s="107">
        <f>1000*'1 Utsläpp'!AS31/'6 FV'!AT31</f>
        <v>1.6841889260739067</v>
      </c>
      <c r="AU30" s="107">
        <f>1000*'1 Utsläpp'!AT31/'6 FV'!AU31</f>
        <v>1.2756383177490778</v>
      </c>
      <c r="AV30" s="107">
        <f>1000*'1 Utsläpp'!AU31/'6 FV'!AV31</f>
        <v>1.3353559397741657</v>
      </c>
      <c r="AW30" s="107">
        <f>1000*'1 Utsläpp'!AV31/'6 FV'!AW31</f>
        <v>1.4631590977216933</v>
      </c>
      <c r="AX30" s="107">
        <f>1000*'1 Utsläpp'!AW31/'6 FV'!AX31</f>
        <v>1.5631887010722869</v>
      </c>
      <c r="AY30" s="107">
        <f>1000*'1 Utsläpp'!AX31/'6 FV'!AY31</f>
        <v>1.2337071268723383</v>
      </c>
      <c r="AZ30" s="107">
        <f>1000*'1 Utsläpp'!AY31/'6 FV'!AZ31</f>
        <v>1.2929516474232665</v>
      </c>
      <c r="BA30" s="107">
        <f>1000*'1 Utsläpp'!AZ31/'6 FV'!BA31</f>
        <v>1.4049721687746179</v>
      </c>
      <c r="BB30" s="107">
        <f>1000*'1 Utsläpp'!BA31/'6 FV'!BB31</f>
        <v>1.4010749825824522</v>
      </c>
      <c r="BC30" s="107">
        <f>1000*'1 Utsläpp'!BB31/'6 FV'!BC31</f>
        <v>1.0179494907384403</v>
      </c>
      <c r="BD30" s="107">
        <f>1000*'1 Utsläpp'!BC31/'6 FV'!BD31</f>
        <v>1.149570596192792</v>
      </c>
      <c r="BE30" s="107">
        <f>1000*'1 Utsläpp'!BD31/'6 FV'!BE31</f>
        <v>1.1540407293293098</v>
      </c>
      <c r="BF30" s="107">
        <f>1000*'1 Utsläpp'!BE31/'6 FV'!BF31</f>
        <v>1.2075512707488281</v>
      </c>
      <c r="BG30" s="236">
        <f>1000*'1 Utsläpp'!BF31/'6 FV'!BG31</f>
        <v>0.87945058818639454</v>
      </c>
      <c r="BH30" s="236">
        <f>1000*'1 Utsläpp'!BG31/'6 FV'!BH31</f>
        <v>0.92760244793763813</v>
      </c>
      <c r="BI30" s="236">
        <f>1000*'1 Utsläpp'!BH31/'6 FV'!BI31</f>
        <v>0.8682473848786999</v>
      </c>
      <c r="BJ30" s="236">
        <f>1000*'1 Utsläpp'!BI31/'6 FV'!BJ31</f>
        <v>0.91828360484338822</v>
      </c>
      <c r="BK30" s="236">
        <f>1000*'1 Utsläpp'!BJ31/'6 FV'!BK31</f>
        <v>0.78362730396992308</v>
      </c>
      <c r="BL30" s="236">
        <f>1000*'1 Utsläpp'!BK31/'6 FV'!BL31</f>
        <v>0.88974020724131253</v>
      </c>
      <c r="BM30" s="236">
        <f>1000*'1 Utsläpp'!BL31/'6 FV'!BM31</f>
        <v>0.91084762846992917</v>
      </c>
      <c r="BN30" s="236">
        <f>1000*'1 Utsläpp'!BM31/'6 FV'!BN31</f>
        <v>0.89728653057881924</v>
      </c>
      <c r="BO30" s="223">
        <f>1000*'1 Utsläpp'!BN31/'6 FV'!BO31</f>
        <v>0.77077345902632555</v>
      </c>
    </row>
    <row r="31" spans="1:67" s="56" customFormat="1" ht="12.75" x14ac:dyDescent="0.2">
      <c r="A31" s="85">
        <v>27</v>
      </c>
      <c r="B31" s="56" t="s">
        <v>161</v>
      </c>
      <c r="C31" s="85" t="s">
        <v>46</v>
      </c>
      <c r="D31" s="107">
        <f>1000*'1 Utsläpp'!C32/'6 FV'!D32</f>
        <v>3.1664612372486092</v>
      </c>
      <c r="E31" s="107">
        <f>1000*'1 Utsläpp'!D32/'6 FV'!E32</f>
        <v>3.2121367325968122</v>
      </c>
      <c r="F31" s="107">
        <f>1000*'1 Utsläpp'!E32/'6 FV'!F32</f>
        <v>3.8669991525671552</v>
      </c>
      <c r="G31" s="107">
        <f>1000*'1 Utsläpp'!F32/'6 FV'!G32</f>
        <v>3.4417754902006852</v>
      </c>
      <c r="H31" s="107">
        <f>1000*'1 Utsläpp'!G32/'6 FV'!H32</f>
        <v>3.8343615880210042</v>
      </c>
      <c r="I31" s="107">
        <f>1000*'1 Utsläpp'!H32/'6 FV'!I32</f>
        <v>3.5851306300608785</v>
      </c>
      <c r="J31" s="107">
        <f>1000*'1 Utsläpp'!I32/'6 FV'!J32</f>
        <v>4.2249154491445946</v>
      </c>
      <c r="K31" s="107">
        <f>1000*'1 Utsläpp'!J32/'6 FV'!K32</f>
        <v>3.5009283643487232</v>
      </c>
      <c r="L31" s="107">
        <f>1000*'1 Utsläpp'!K32/'6 FV'!L32</f>
        <v>4.054570243841022</v>
      </c>
      <c r="M31" s="107">
        <f>1000*'1 Utsläpp'!L32/'6 FV'!M32</f>
        <v>3.7066631517305684</v>
      </c>
      <c r="N31" s="107">
        <f>1000*'1 Utsläpp'!M32/'6 FV'!N32</f>
        <v>4.3685867439895976</v>
      </c>
      <c r="O31" s="107">
        <f>1000*'1 Utsläpp'!N32/'6 FV'!O32</f>
        <v>3.7158759671726709</v>
      </c>
      <c r="P31" s="107">
        <f>1000*'1 Utsläpp'!O32/'6 FV'!P32</f>
        <v>3.9191836327704039</v>
      </c>
      <c r="Q31" s="107">
        <f>1000*'1 Utsläpp'!P32/'6 FV'!Q32</f>
        <v>3.628314284009035</v>
      </c>
      <c r="R31" s="107">
        <f>1000*'1 Utsläpp'!Q32/'6 FV'!R32</f>
        <v>4.256263708523262</v>
      </c>
      <c r="S31" s="107">
        <f>1000*'1 Utsläpp'!R32/'6 FV'!S32</f>
        <v>3.5270063131635294</v>
      </c>
      <c r="T31" s="107">
        <f>1000*'1 Utsläpp'!S32/'6 FV'!T32</f>
        <v>3.7959055144442435</v>
      </c>
      <c r="U31" s="107">
        <f>1000*'1 Utsläpp'!T32/'6 FV'!U32</f>
        <v>3.3149810572499145</v>
      </c>
      <c r="V31" s="107">
        <f>1000*'1 Utsläpp'!U32/'6 FV'!V32</f>
        <v>4.1081053954334967</v>
      </c>
      <c r="W31" s="107">
        <f>1000*'1 Utsläpp'!V32/'6 FV'!W32</f>
        <v>3.4979662128475102</v>
      </c>
      <c r="X31" s="107">
        <f>1000*'1 Utsläpp'!W32/'6 FV'!X32</f>
        <v>4.0217297056917571</v>
      </c>
      <c r="Y31" s="107">
        <f>1000*'1 Utsläpp'!X32/'6 FV'!Y32</f>
        <v>3.7155085592421373</v>
      </c>
      <c r="Z31" s="107">
        <f>1000*'1 Utsläpp'!Y32/'6 FV'!Z32</f>
        <v>4.4368802392713071</v>
      </c>
      <c r="AA31" s="107">
        <f>1000*'1 Utsläpp'!Z32/'6 FV'!AA32</f>
        <v>3.582148288183951</v>
      </c>
      <c r="AB31" s="107">
        <f>1000*'1 Utsläpp'!AA32/'6 FV'!AB32</f>
        <v>3.294358397194185</v>
      </c>
      <c r="AC31" s="107">
        <f>1000*'1 Utsläpp'!AB32/'6 FV'!AC32</f>
        <v>3.1161283684109233</v>
      </c>
      <c r="AD31" s="107">
        <f>1000*'1 Utsläpp'!AC32/'6 FV'!AD32</f>
        <v>3.7212115962709187</v>
      </c>
      <c r="AE31" s="107">
        <f>1000*'1 Utsläpp'!AD32/'6 FV'!AE32</f>
        <v>3.0973174707800233</v>
      </c>
      <c r="AF31" s="107">
        <f>1000*'1 Utsläpp'!AE32/'6 FV'!AF32</f>
        <v>3.2130823957667873</v>
      </c>
      <c r="AG31" s="107">
        <f>1000*'1 Utsläpp'!AF32/'6 FV'!AG32</f>
        <v>2.9468934777494389</v>
      </c>
      <c r="AH31" s="107">
        <f>1000*'1 Utsläpp'!AG32/'6 FV'!AH32</f>
        <v>3.441148688104164</v>
      </c>
      <c r="AI31" s="107">
        <f>1000*'1 Utsläpp'!AH32/'6 FV'!AI32</f>
        <v>2.9305894524824501</v>
      </c>
      <c r="AJ31" s="107">
        <f>1000*'1 Utsläpp'!AI32/'6 FV'!AJ32</f>
        <v>2.864195205914883</v>
      </c>
      <c r="AK31" s="107">
        <f>1000*'1 Utsläpp'!AJ32/'6 FV'!AK32</f>
        <v>2.6537364257020428</v>
      </c>
      <c r="AL31" s="107">
        <f>1000*'1 Utsläpp'!AK32/'6 FV'!AL32</f>
        <v>3.3311830552117159</v>
      </c>
      <c r="AM31" s="107">
        <f>1000*'1 Utsläpp'!AL32/'6 FV'!AM32</f>
        <v>2.8178327815339803</v>
      </c>
      <c r="AN31" s="107">
        <f>1000*'1 Utsläpp'!AM32/'6 FV'!AN32</f>
        <v>2.8246772081476927</v>
      </c>
      <c r="AO31" s="107">
        <f>1000*'1 Utsläpp'!AN32/'6 FV'!AO32</f>
        <v>2.6077320716878312</v>
      </c>
      <c r="AP31" s="107">
        <f>1000*'1 Utsläpp'!AO32/'6 FV'!AP32</f>
        <v>3.2126914493580587</v>
      </c>
      <c r="AQ31" s="107">
        <f>1000*'1 Utsläpp'!AP32/'6 FV'!AQ32</f>
        <v>2.7454668960430793</v>
      </c>
      <c r="AR31" s="107">
        <f>1000*'1 Utsläpp'!AQ32/'6 FV'!AR32</f>
        <v>2.7183913392244619</v>
      </c>
      <c r="AS31" s="107">
        <f>1000*'1 Utsläpp'!AR32/'6 FV'!AS32</f>
        <v>2.6444438167562683</v>
      </c>
      <c r="AT31" s="107">
        <f>1000*'1 Utsläpp'!AS32/'6 FV'!AT32</f>
        <v>3.2925505090540073</v>
      </c>
      <c r="AU31" s="107">
        <f>1000*'1 Utsläpp'!AT32/'6 FV'!AU32</f>
        <v>2.7948517302781455</v>
      </c>
      <c r="AV31" s="107">
        <f>1000*'1 Utsläpp'!AU32/'6 FV'!AV32</f>
        <v>2.7961310374960933</v>
      </c>
      <c r="AW31" s="107">
        <f>1000*'1 Utsläpp'!AV32/'6 FV'!AW32</f>
        <v>2.7320182074691544</v>
      </c>
      <c r="AX31" s="107">
        <f>1000*'1 Utsläpp'!AW32/'6 FV'!AX32</f>
        <v>3.387208906058981</v>
      </c>
      <c r="AY31" s="107">
        <f>1000*'1 Utsläpp'!AX32/'6 FV'!AY32</f>
        <v>2.9580937778101233</v>
      </c>
      <c r="AZ31" s="107">
        <f>1000*'1 Utsläpp'!AY32/'6 FV'!AZ32</f>
        <v>2.8458874683390811</v>
      </c>
      <c r="BA31" s="107">
        <f>1000*'1 Utsläpp'!AZ32/'6 FV'!BA32</f>
        <v>2.7849867791867133</v>
      </c>
      <c r="BB31" s="107">
        <f>1000*'1 Utsläpp'!BA32/'6 FV'!BB32</f>
        <v>3.4591133807346615</v>
      </c>
      <c r="BC31" s="107">
        <f>1000*'1 Utsläpp'!BB32/'6 FV'!BC32</f>
        <v>3.0745186551175552</v>
      </c>
      <c r="BD31" s="107">
        <f>1000*'1 Utsläpp'!BC32/'6 FV'!BD32</f>
        <v>2.9240782735359767</v>
      </c>
      <c r="BE31" s="107">
        <f>1000*'1 Utsläpp'!BD32/'6 FV'!BE32</f>
        <v>2.7724946820786536</v>
      </c>
      <c r="BF31" s="107">
        <f>1000*'1 Utsläpp'!BE32/'6 FV'!BF32</f>
        <v>3.2148168471251277</v>
      </c>
      <c r="BG31" s="236">
        <f>1000*'1 Utsläpp'!BF32/'6 FV'!BG32</f>
        <v>2.5645344453011099</v>
      </c>
      <c r="BH31" s="236">
        <f>1000*'1 Utsläpp'!BG32/'6 FV'!BH32</f>
        <v>2.4126260579736476</v>
      </c>
      <c r="BI31" s="236">
        <f>1000*'1 Utsläpp'!BH32/'6 FV'!BI32</f>
        <v>2.0497431667768065</v>
      </c>
      <c r="BJ31" s="236">
        <f>1000*'1 Utsläpp'!BI32/'6 FV'!BJ32</f>
        <v>2.4783593149727832</v>
      </c>
      <c r="BK31" s="236">
        <f>1000*'1 Utsläpp'!BJ32/'6 FV'!BK32</f>
        <v>2.2189516518788306</v>
      </c>
      <c r="BL31" s="236">
        <f>1000*'1 Utsläpp'!BK32/'6 FV'!BL32</f>
        <v>2.0847399558896376</v>
      </c>
      <c r="BM31" s="236">
        <f>1000*'1 Utsläpp'!BL32/'6 FV'!BM32</f>
        <v>2.0120337581593994</v>
      </c>
      <c r="BN31" s="236">
        <f>1000*'1 Utsläpp'!BM32/'6 FV'!BN32</f>
        <v>2.3965193041151176</v>
      </c>
      <c r="BO31" s="223">
        <f>1000*'1 Utsläpp'!BN32/'6 FV'!BO32</f>
        <v>2.270897406972332</v>
      </c>
    </row>
    <row r="32" spans="1:67" s="56" customFormat="1" ht="12.75" x14ac:dyDescent="0.2">
      <c r="A32" s="85">
        <v>28</v>
      </c>
      <c r="B32" s="56" t="s">
        <v>162</v>
      </c>
      <c r="C32" s="85" t="s">
        <v>16</v>
      </c>
      <c r="D32" s="107">
        <f>1000*'1 Utsläpp'!C33/'6 FV'!D33</f>
        <v>1.652425006766945</v>
      </c>
      <c r="E32" s="107">
        <f>1000*'1 Utsläpp'!D33/'6 FV'!E33</f>
        <v>2.0164537937523566</v>
      </c>
      <c r="F32" s="107">
        <f>1000*'1 Utsläpp'!E33/'6 FV'!F33</f>
        <v>1.9674071388547538</v>
      </c>
      <c r="G32" s="107">
        <f>1000*'1 Utsläpp'!F33/'6 FV'!G33</f>
        <v>1.9011531085016398</v>
      </c>
      <c r="H32" s="107">
        <f>1000*'1 Utsläpp'!G33/'6 FV'!H33</f>
        <v>1.6713110308965775</v>
      </c>
      <c r="I32" s="107">
        <f>1000*'1 Utsläpp'!H33/'6 FV'!I33</f>
        <v>1.8784195333480684</v>
      </c>
      <c r="J32" s="107">
        <f>1000*'1 Utsläpp'!I33/'6 FV'!J33</f>
        <v>1.8688974996319956</v>
      </c>
      <c r="K32" s="107">
        <f>1000*'1 Utsläpp'!J33/'6 FV'!K33</f>
        <v>1.7626890362837877</v>
      </c>
      <c r="L32" s="107">
        <f>1000*'1 Utsläpp'!K33/'6 FV'!L33</f>
        <v>1.6685089377819129</v>
      </c>
      <c r="M32" s="107">
        <f>1000*'1 Utsläpp'!L33/'6 FV'!M33</f>
        <v>1.791994741653137</v>
      </c>
      <c r="N32" s="107">
        <f>1000*'1 Utsläpp'!M33/'6 FV'!N33</f>
        <v>1.7805212657979006</v>
      </c>
      <c r="O32" s="107">
        <f>1000*'1 Utsläpp'!N33/'6 FV'!O33</f>
        <v>1.6903087364504963</v>
      </c>
      <c r="P32" s="107">
        <f>1000*'1 Utsläpp'!O33/'6 FV'!P33</f>
        <v>1.4749509789616402</v>
      </c>
      <c r="Q32" s="107">
        <f>1000*'1 Utsläpp'!P33/'6 FV'!Q33</f>
        <v>1.6926375564043969</v>
      </c>
      <c r="R32" s="107">
        <f>1000*'1 Utsläpp'!Q33/'6 FV'!R33</f>
        <v>1.6429357083194778</v>
      </c>
      <c r="S32" s="107">
        <f>1000*'1 Utsläpp'!R33/'6 FV'!S33</f>
        <v>1.658648726795001</v>
      </c>
      <c r="T32" s="107">
        <f>1000*'1 Utsläpp'!S33/'6 FV'!T33</f>
        <v>1.4163576846031476</v>
      </c>
      <c r="U32" s="107">
        <f>1000*'1 Utsläpp'!T33/'6 FV'!U33</f>
        <v>1.5947448007242986</v>
      </c>
      <c r="V32" s="107">
        <f>1000*'1 Utsläpp'!U33/'6 FV'!V33</f>
        <v>1.5929951678786984</v>
      </c>
      <c r="W32" s="107">
        <f>1000*'1 Utsläpp'!V33/'6 FV'!W33</f>
        <v>1.647013354871818</v>
      </c>
      <c r="X32" s="107">
        <f>1000*'1 Utsläpp'!W33/'6 FV'!X33</f>
        <v>1.3009887773381772</v>
      </c>
      <c r="Y32" s="107">
        <f>1000*'1 Utsläpp'!X33/'6 FV'!Y33</f>
        <v>1.4788184284746835</v>
      </c>
      <c r="Z32" s="107">
        <f>1000*'1 Utsläpp'!Y33/'6 FV'!Z33</f>
        <v>1.591569643014723</v>
      </c>
      <c r="AA32" s="107">
        <f>1000*'1 Utsläpp'!Z33/'6 FV'!AA33</f>
        <v>1.5653163236350089</v>
      </c>
      <c r="AB32" s="107">
        <f>1000*'1 Utsläpp'!AA33/'6 FV'!AB33</f>
        <v>1.2243424013046951</v>
      </c>
      <c r="AC32" s="107">
        <f>1000*'1 Utsläpp'!AB33/'6 FV'!AC33</f>
        <v>1.5342441638966597</v>
      </c>
      <c r="AD32" s="107">
        <f>1000*'1 Utsläpp'!AC33/'6 FV'!AD33</f>
        <v>1.5420562339968416</v>
      </c>
      <c r="AE32" s="107">
        <f>1000*'1 Utsläpp'!AD33/'6 FV'!AE33</f>
        <v>1.5393026044782294</v>
      </c>
      <c r="AF32" s="107">
        <f>1000*'1 Utsläpp'!AE33/'6 FV'!AF33</f>
        <v>1.1906088032298872</v>
      </c>
      <c r="AG32" s="107">
        <f>1000*'1 Utsläpp'!AF33/'6 FV'!AG33</f>
        <v>1.4748755486878458</v>
      </c>
      <c r="AH32" s="107">
        <f>1000*'1 Utsläpp'!AG33/'6 FV'!AH33</f>
        <v>1.4273907437965014</v>
      </c>
      <c r="AI32" s="107">
        <f>1000*'1 Utsläpp'!AH33/'6 FV'!AI33</f>
        <v>1.4970611327550902</v>
      </c>
      <c r="AJ32" s="107">
        <f>1000*'1 Utsläpp'!AI33/'6 FV'!AJ33</f>
        <v>1.1619706536418044</v>
      </c>
      <c r="AK32" s="107">
        <f>1000*'1 Utsläpp'!AJ33/'6 FV'!AK33</f>
        <v>1.3012378548840247</v>
      </c>
      <c r="AL32" s="107">
        <f>1000*'1 Utsläpp'!AK33/'6 FV'!AL33</f>
        <v>1.307864323544204</v>
      </c>
      <c r="AM32" s="107">
        <f>1000*'1 Utsläpp'!AL33/'6 FV'!AM33</f>
        <v>1.3668938573582201</v>
      </c>
      <c r="AN32" s="107">
        <f>1000*'1 Utsläpp'!AM33/'6 FV'!AN33</f>
        <v>1.0769765286963222</v>
      </c>
      <c r="AO32" s="107">
        <f>1000*'1 Utsläpp'!AN33/'6 FV'!AO33</f>
        <v>1.3428263088483652</v>
      </c>
      <c r="AP32" s="107">
        <f>1000*'1 Utsläpp'!AO33/'6 FV'!AP33</f>
        <v>1.2996684194331607</v>
      </c>
      <c r="AQ32" s="107">
        <f>1000*'1 Utsläpp'!AP33/'6 FV'!AQ33</f>
        <v>1.2840133983087842</v>
      </c>
      <c r="AR32" s="107">
        <f>1000*'1 Utsläpp'!AQ33/'6 FV'!AR33</f>
        <v>1.0469576000636547</v>
      </c>
      <c r="AS32" s="107">
        <f>1000*'1 Utsläpp'!AR33/'6 FV'!AS33</f>
        <v>1.28073810068148</v>
      </c>
      <c r="AT32" s="107">
        <f>1000*'1 Utsläpp'!AS33/'6 FV'!AT33</f>
        <v>1.297130320835908</v>
      </c>
      <c r="AU32" s="107">
        <f>1000*'1 Utsläpp'!AT33/'6 FV'!AU33</f>
        <v>1.3010978008669105</v>
      </c>
      <c r="AV32" s="107">
        <f>1000*'1 Utsläpp'!AU33/'6 FV'!AV33</f>
        <v>1.0460638432443898</v>
      </c>
      <c r="AW32" s="107">
        <f>1000*'1 Utsläpp'!AV33/'6 FV'!AW33</f>
        <v>1.214667851187017</v>
      </c>
      <c r="AX32" s="107">
        <f>1000*'1 Utsläpp'!AW33/'6 FV'!AX33</f>
        <v>1.2817317280883138</v>
      </c>
      <c r="AY32" s="107">
        <f>1000*'1 Utsläpp'!AX33/'6 FV'!AY33</f>
        <v>1.2379149866611578</v>
      </c>
      <c r="AZ32" s="107">
        <f>1000*'1 Utsläpp'!AY33/'6 FV'!AZ33</f>
        <v>0.99265688120865458</v>
      </c>
      <c r="BA32" s="107">
        <f>1000*'1 Utsläpp'!AZ33/'6 FV'!BA33</f>
        <v>1.0958581362174278</v>
      </c>
      <c r="BB32" s="107">
        <f>1000*'1 Utsläpp'!BA33/'6 FV'!BB33</f>
        <v>1.1448587067223948</v>
      </c>
      <c r="BC32" s="107">
        <f>1000*'1 Utsläpp'!BB33/'6 FV'!BC33</f>
        <v>1.1737257198569468</v>
      </c>
      <c r="BD32" s="107">
        <f>1000*'1 Utsläpp'!BC33/'6 FV'!BD33</f>
        <v>0.87836874918247243</v>
      </c>
      <c r="BE32" s="107">
        <f>1000*'1 Utsläpp'!BD33/'6 FV'!BE33</f>
        <v>1.0900569373305304</v>
      </c>
      <c r="BF32" s="107">
        <f>1000*'1 Utsläpp'!BE33/'6 FV'!BF33</f>
        <v>1.1045183449539124</v>
      </c>
      <c r="BG32" s="236">
        <f>1000*'1 Utsläpp'!BF33/'6 FV'!BG33</f>
        <v>1.0663836248268965</v>
      </c>
      <c r="BH32" s="236">
        <f>1000*'1 Utsläpp'!BG33/'6 FV'!BH33</f>
        <v>0.77409823485328466</v>
      </c>
      <c r="BI32" s="236">
        <f>1000*'1 Utsläpp'!BH33/'6 FV'!BI33</f>
        <v>0.9022754636486453</v>
      </c>
      <c r="BJ32" s="236">
        <f>1000*'1 Utsläpp'!BI33/'6 FV'!BJ33</f>
        <v>1.0290978267617716</v>
      </c>
      <c r="BK32" s="236">
        <f>1000*'1 Utsläpp'!BJ33/'6 FV'!BK33</f>
        <v>1.0043387791464806</v>
      </c>
      <c r="BL32" s="236">
        <f>1000*'1 Utsläpp'!BK33/'6 FV'!BL33</f>
        <v>0.75936727048313812</v>
      </c>
      <c r="BM32" s="236">
        <f>1000*'1 Utsläpp'!BL33/'6 FV'!BM33</f>
        <v>0.84666963797451988</v>
      </c>
      <c r="BN32" s="236">
        <f>1000*'1 Utsläpp'!BM33/'6 FV'!BN33</f>
        <v>0.94672314569273019</v>
      </c>
      <c r="BO32" s="223">
        <f>1000*'1 Utsläpp'!BN33/'6 FV'!BO33</f>
        <v>0.92458247748955646</v>
      </c>
    </row>
    <row r="33" spans="1:67" s="56" customFormat="1" ht="12.75" x14ac:dyDescent="0.2">
      <c r="A33" s="85">
        <v>29</v>
      </c>
      <c r="B33" s="56" t="s">
        <v>163</v>
      </c>
      <c r="C33" s="85" t="s">
        <v>17</v>
      </c>
      <c r="D33" s="107">
        <f>1000*'1 Utsläpp'!C34/'6 FV'!D34</f>
        <v>2.9659503308247506</v>
      </c>
      <c r="E33" s="107">
        <f>1000*'1 Utsläpp'!D34/'6 FV'!E34</f>
        <v>2.9199774942836108</v>
      </c>
      <c r="F33" s="107">
        <f>1000*'1 Utsläpp'!E34/'6 FV'!F34</f>
        <v>3.6537722561646091</v>
      </c>
      <c r="G33" s="107">
        <f>1000*'1 Utsläpp'!F34/'6 FV'!G34</f>
        <v>2.7485064995530366</v>
      </c>
      <c r="H33" s="107">
        <f>1000*'1 Utsläpp'!G34/'6 FV'!H34</f>
        <v>2.5941656907959034</v>
      </c>
      <c r="I33" s="107">
        <f>1000*'1 Utsläpp'!H34/'6 FV'!I34</f>
        <v>2.4301658343684398</v>
      </c>
      <c r="J33" s="107">
        <f>1000*'1 Utsläpp'!I34/'6 FV'!J34</f>
        <v>3.1851280620930096</v>
      </c>
      <c r="K33" s="107">
        <f>1000*'1 Utsläpp'!J34/'6 FV'!K34</f>
        <v>2.3050874974513467</v>
      </c>
      <c r="L33" s="107">
        <f>1000*'1 Utsläpp'!K34/'6 FV'!L34</f>
        <v>2.9088231298245422</v>
      </c>
      <c r="M33" s="107">
        <f>1000*'1 Utsläpp'!L34/'6 FV'!M34</f>
        <v>2.544048887277873</v>
      </c>
      <c r="N33" s="107">
        <f>1000*'1 Utsläpp'!M34/'6 FV'!N34</f>
        <v>3.212556269430288</v>
      </c>
      <c r="O33" s="107">
        <f>1000*'1 Utsläpp'!N34/'6 FV'!O34</f>
        <v>2.3719207622301997</v>
      </c>
      <c r="P33" s="107">
        <f>1000*'1 Utsläpp'!O34/'6 FV'!P34</f>
        <v>2.2401279471441287</v>
      </c>
      <c r="Q33" s="107">
        <f>1000*'1 Utsläpp'!P34/'6 FV'!Q34</f>
        <v>2.2372745989735137</v>
      </c>
      <c r="R33" s="107">
        <f>1000*'1 Utsläpp'!Q34/'6 FV'!R34</f>
        <v>2.759756284939932</v>
      </c>
      <c r="S33" s="107">
        <f>1000*'1 Utsläpp'!R34/'6 FV'!S34</f>
        <v>2.2159035208693774</v>
      </c>
      <c r="T33" s="107">
        <f>1000*'1 Utsläpp'!S34/'6 FV'!T34</f>
        <v>2.4278205187014645</v>
      </c>
      <c r="U33" s="107">
        <f>1000*'1 Utsläpp'!T34/'6 FV'!U34</f>
        <v>2.4920737449572004</v>
      </c>
      <c r="V33" s="107">
        <f>1000*'1 Utsläpp'!U34/'6 FV'!V34</f>
        <v>3.0493506871213767</v>
      </c>
      <c r="W33" s="107">
        <f>1000*'1 Utsläpp'!V34/'6 FV'!W34</f>
        <v>2.5868240902947317</v>
      </c>
      <c r="X33" s="107">
        <f>1000*'1 Utsläpp'!W34/'6 FV'!X34</f>
        <v>2.2463967170315891</v>
      </c>
      <c r="Y33" s="107">
        <f>1000*'1 Utsläpp'!X34/'6 FV'!Y34</f>
        <v>2.2591853824919603</v>
      </c>
      <c r="Z33" s="107">
        <f>1000*'1 Utsläpp'!Y34/'6 FV'!Z34</f>
        <v>2.658391483154952</v>
      </c>
      <c r="AA33" s="107">
        <f>1000*'1 Utsläpp'!Z34/'6 FV'!AA34</f>
        <v>2.1910399510749339</v>
      </c>
      <c r="AB33" s="107">
        <f>1000*'1 Utsläpp'!AA34/'6 FV'!AB34</f>
        <v>2.2809535361182647</v>
      </c>
      <c r="AC33" s="107">
        <f>1000*'1 Utsläpp'!AB34/'6 FV'!AC34</f>
        <v>2.3061635284486592</v>
      </c>
      <c r="AD33" s="107">
        <f>1000*'1 Utsläpp'!AC34/'6 FV'!AD34</f>
        <v>2.6489596988748638</v>
      </c>
      <c r="AE33" s="107">
        <f>1000*'1 Utsläpp'!AD34/'6 FV'!AE34</f>
        <v>2.2076215779240491</v>
      </c>
      <c r="AF33" s="107">
        <f>1000*'1 Utsläpp'!AE34/'6 FV'!AF34</f>
        <v>2.0875322223811454</v>
      </c>
      <c r="AG33" s="107">
        <f>1000*'1 Utsläpp'!AF34/'6 FV'!AG34</f>
        <v>2.2060078810179733</v>
      </c>
      <c r="AH33" s="107">
        <f>1000*'1 Utsläpp'!AG34/'6 FV'!AH34</f>
        <v>2.536679325927337</v>
      </c>
      <c r="AI33" s="107">
        <f>1000*'1 Utsläpp'!AH34/'6 FV'!AI34</f>
        <v>2.1779504797992675</v>
      </c>
      <c r="AJ33" s="107">
        <f>1000*'1 Utsläpp'!AI34/'6 FV'!AJ34</f>
        <v>1.9685816030969354</v>
      </c>
      <c r="AK33" s="107">
        <f>1000*'1 Utsläpp'!AJ34/'6 FV'!AK34</f>
        <v>1.8226124369490808</v>
      </c>
      <c r="AL33" s="107">
        <f>1000*'1 Utsläpp'!AK34/'6 FV'!AL34</f>
        <v>2.1579978964298769</v>
      </c>
      <c r="AM33" s="107">
        <f>1000*'1 Utsläpp'!AL34/'6 FV'!AM34</f>
        <v>1.8043453306403707</v>
      </c>
      <c r="AN33" s="107">
        <f>1000*'1 Utsläpp'!AM34/'6 FV'!AN34</f>
        <v>2.4782583776130012</v>
      </c>
      <c r="AO33" s="107">
        <f>1000*'1 Utsläpp'!AN34/'6 FV'!AO34</f>
        <v>2.3706182966340239</v>
      </c>
      <c r="AP33" s="107">
        <f>1000*'1 Utsläpp'!AO34/'6 FV'!AP34</f>
        <v>2.7951795333591858</v>
      </c>
      <c r="AQ33" s="107">
        <f>1000*'1 Utsläpp'!AP34/'6 FV'!AQ34</f>
        <v>2.3156694240442697</v>
      </c>
      <c r="AR33" s="107">
        <f>1000*'1 Utsläpp'!AQ34/'6 FV'!AR34</f>
        <v>1.9384846480857836</v>
      </c>
      <c r="AS33" s="107">
        <f>1000*'1 Utsläpp'!AR34/'6 FV'!AS34</f>
        <v>1.887648228931577</v>
      </c>
      <c r="AT33" s="107">
        <f>1000*'1 Utsläpp'!AS34/'6 FV'!AT34</f>
        <v>2.3014637977011283</v>
      </c>
      <c r="AU33" s="107">
        <f>1000*'1 Utsläpp'!AT34/'6 FV'!AU34</f>
        <v>1.8426677157739251</v>
      </c>
      <c r="AV33" s="107">
        <f>1000*'1 Utsläpp'!AU34/'6 FV'!AV34</f>
        <v>1.8845302897627698</v>
      </c>
      <c r="AW33" s="107">
        <f>1000*'1 Utsläpp'!AV34/'6 FV'!AW34</f>
        <v>1.7339690501743235</v>
      </c>
      <c r="AX33" s="107">
        <f>1000*'1 Utsläpp'!AW34/'6 FV'!AX34</f>
        <v>2.0572594881452155</v>
      </c>
      <c r="AY33" s="107">
        <f>1000*'1 Utsläpp'!AX34/'6 FV'!AY34</f>
        <v>1.7346513376773798</v>
      </c>
      <c r="AZ33" s="107">
        <f>1000*'1 Utsläpp'!AY34/'6 FV'!AZ34</f>
        <v>1.7268245900631538</v>
      </c>
      <c r="BA33" s="107">
        <f>1000*'1 Utsläpp'!AZ34/'6 FV'!BA34</f>
        <v>1.8320760250424803</v>
      </c>
      <c r="BB33" s="107">
        <f>1000*'1 Utsläpp'!BA34/'6 FV'!BB34</f>
        <v>1.9486063347591727</v>
      </c>
      <c r="BC33" s="107">
        <f>1000*'1 Utsläpp'!BB34/'6 FV'!BC34</f>
        <v>1.6095250174049687</v>
      </c>
      <c r="BD33" s="107">
        <f>1000*'1 Utsläpp'!BC34/'6 FV'!BD34</f>
        <v>1.5659488970976894</v>
      </c>
      <c r="BE33" s="107">
        <f>1000*'1 Utsläpp'!BD34/'6 FV'!BE34</f>
        <v>1.3902076589486267</v>
      </c>
      <c r="BF33" s="107">
        <f>1000*'1 Utsläpp'!BE34/'6 FV'!BF34</f>
        <v>1.6874229890125645</v>
      </c>
      <c r="BG33" s="236">
        <f>1000*'1 Utsläpp'!BF34/'6 FV'!BG34</f>
        <v>1.3374309357612479</v>
      </c>
      <c r="BH33" s="236">
        <f>1000*'1 Utsläpp'!BG34/'6 FV'!BH34</f>
        <v>1.2785888172392024</v>
      </c>
      <c r="BI33" s="236">
        <f>1000*'1 Utsläpp'!BH34/'6 FV'!BI34</f>
        <v>1.3473861421241613</v>
      </c>
      <c r="BJ33" s="236">
        <f>1000*'1 Utsläpp'!BI34/'6 FV'!BJ34</f>
        <v>1.6602550223506387</v>
      </c>
      <c r="BK33" s="236">
        <f>1000*'1 Utsläpp'!BJ34/'6 FV'!BK34</f>
        <v>1.3763544057810793</v>
      </c>
      <c r="BL33" s="236">
        <f>1000*'1 Utsläpp'!BK34/'6 FV'!BL34</f>
        <v>1.342313790309966</v>
      </c>
      <c r="BM33" s="236">
        <f>1000*'1 Utsläpp'!BL34/'6 FV'!BM34</f>
        <v>1.3676601931600865</v>
      </c>
      <c r="BN33" s="236">
        <f>1000*'1 Utsläpp'!BM34/'6 FV'!BN34</f>
        <v>1.6857582770398025</v>
      </c>
      <c r="BO33" s="223">
        <f>1000*'1 Utsläpp'!BN34/'6 FV'!BO34</f>
        <v>1.4504061219138225</v>
      </c>
    </row>
    <row r="34" spans="1:67" s="56" customFormat="1" ht="12.75" x14ac:dyDescent="0.2">
      <c r="A34" s="85">
        <v>30</v>
      </c>
      <c r="B34" s="56" t="s">
        <v>164</v>
      </c>
      <c r="C34" s="85" t="s">
        <v>18</v>
      </c>
      <c r="D34" s="107">
        <f>1000*'1 Utsläpp'!C35/'6 FV'!D35</f>
        <v>0.74452234321915589</v>
      </c>
      <c r="E34" s="107">
        <f>1000*'1 Utsläpp'!D35/'6 FV'!E35</f>
        <v>0.79226130585049626</v>
      </c>
      <c r="F34" s="107">
        <f>1000*'1 Utsläpp'!E35/'6 FV'!F35</f>
        <v>0.77994923717286646</v>
      </c>
      <c r="G34" s="107">
        <f>1000*'1 Utsläpp'!F35/'6 FV'!G35</f>
        <v>0.72364979861095691</v>
      </c>
      <c r="H34" s="107">
        <f>1000*'1 Utsläpp'!G35/'6 FV'!H35</f>
        <v>0.7216025732512783</v>
      </c>
      <c r="I34" s="107">
        <f>1000*'1 Utsläpp'!H35/'6 FV'!I35</f>
        <v>0.73179014879508086</v>
      </c>
      <c r="J34" s="107">
        <f>1000*'1 Utsläpp'!I35/'6 FV'!J35</f>
        <v>0.75160291234188881</v>
      </c>
      <c r="K34" s="107">
        <f>1000*'1 Utsläpp'!J35/'6 FV'!K35</f>
        <v>0.67851562952416633</v>
      </c>
      <c r="L34" s="107">
        <f>1000*'1 Utsläpp'!K35/'6 FV'!L35</f>
        <v>0.69105879536705594</v>
      </c>
      <c r="M34" s="107">
        <f>1000*'1 Utsläpp'!L35/'6 FV'!M35</f>
        <v>0.69793900378839469</v>
      </c>
      <c r="N34" s="107">
        <f>1000*'1 Utsläpp'!M35/'6 FV'!N35</f>
        <v>0.68476741586459</v>
      </c>
      <c r="O34" s="107">
        <f>1000*'1 Utsläpp'!N35/'6 FV'!O35</f>
        <v>0.61981249423162288</v>
      </c>
      <c r="P34" s="107">
        <f>1000*'1 Utsläpp'!O35/'6 FV'!P35</f>
        <v>0.71313586755813341</v>
      </c>
      <c r="Q34" s="107">
        <f>1000*'1 Utsläpp'!P35/'6 FV'!Q35</f>
        <v>0.68364417907794062</v>
      </c>
      <c r="R34" s="107">
        <f>1000*'1 Utsläpp'!Q35/'6 FV'!R35</f>
        <v>0.64243844321057675</v>
      </c>
      <c r="S34" s="107">
        <f>1000*'1 Utsläpp'!R35/'6 FV'!S35</f>
        <v>0.56199199478077999</v>
      </c>
      <c r="T34" s="107">
        <f>1000*'1 Utsläpp'!S35/'6 FV'!T35</f>
        <v>0.63635179274872433</v>
      </c>
      <c r="U34" s="107">
        <f>1000*'1 Utsläpp'!T35/'6 FV'!U35</f>
        <v>0.60625637613869943</v>
      </c>
      <c r="V34" s="107">
        <f>1000*'1 Utsläpp'!U35/'6 FV'!V35</f>
        <v>0.59999144677048</v>
      </c>
      <c r="W34" s="107">
        <f>1000*'1 Utsläpp'!V35/'6 FV'!W35</f>
        <v>0.53966648030551989</v>
      </c>
      <c r="X34" s="107">
        <f>1000*'1 Utsläpp'!W35/'6 FV'!X35</f>
        <v>0.58005690105557728</v>
      </c>
      <c r="Y34" s="107">
        <f>1000*'1 Utsläpp'!X35/'6 FV'!Y35</f>
        <v>0.58960547427383803</v>
      </c>
      <c r="Z34" s="107">
        <f>1000*'1 Utsläpp'!Y35/'6 FV'!Z35</f>
        <v>0.56791572383180089</v>
      </c>
      <c r="AA34" s="107">
        <f>1000*'1 Utsläpp'!Z35/'6 FV'!AA35</f>
        <v>0.49644838098539612</v>
      </c>
      <c r="AB34" s="107">
        <f>1000*'1 Utsläpp'!AA35/'6 FV'!AB35</f>
        <v>0.53971967608573812</v>
      </c>
      <c r="AC34" s="107">
        <f>1000*'1 Utsläpp'!AB35/'6 FV'!AC35</f>
        <v>0.56428632894378694</v>
      </c>
      <c r="AD34" s="107">
        <f>1000*'1 Utsläpp'!AC35/'6 FV'!AD35</f>
        <v>0.52224255364196082</v>
      </c>
      <c r="AE34" s="107">
        <f>1000*'1 Utsläpp'!AD35/'6 FV'!AE35</f>
        <v>0.47505878607033619</v>
      </c>
      <c r="AF34" s="107">
        <f>1000*'1 Utsläpp'!AE35/'6 FV'!AF35</f>
        <v>0.5378073597662939</v>
      </c>
      <c r="AG34" s="107">
        <f>1000*'1 Utsläpp'!AF35/'6 FV'!AG35</f>
        <v>0.55605172200817965</v>
      </c>
      <c r="AH34" s="107">
        <f>1000*'1 Utsläpp'!AG35/'6 FV'!AH35</f>
        <v>0.53473758092708146</v>
      </c>
      <c r="AI34" s="107">
        <f>1000*'1 Utsläpp'!AH35/'6 FV'!AI35</f>
        <v>0.4698848646350971</v>
      </c>
      <c r="AJ34" s="107">
        <f>1000*'1 Utsläpp'!AI35/'6 FV'!AJ35</f>
        <v>0.48345435133573045</v>
      </c>
      <c r="AK34" s="107">
        <f>1000*'1 Utsläpp'!AJ35/'6 FV'!AK35</f>
        <v>0.48481341660631505</v>
      </c>
      <c r="AL34" s="107">
        <f>1000*'1 Utsläpp'!AK35/'6 FV'!AL35</f>
        <v>0.48411931443526918</v>
      </c>
      <c r="AM34" s="107">
        <f>1000*'1 Utsläpp'!AL35/'6 FV'!AM35</f>
        <v>0.45529721952082863</v>
      </c>
      <c r="AN34" s="107">
        <f>1000*'1 Utsläpp'!AM35/'6 FV'!AN35</f>
        <v>0.47744963616945241</v>
      </c>
      <c r="AO34" s="107">
        <f>1000*'1 Utsläpp'!AN35/'6 FV'!AO35</f>
        <v>0.5191112163957956</v>
      </c>
      <c r="AP34" s="107">
        <f>1000*'1 Utsläpp'!AO35/'6 FV'!AP35</f>
        <v>0.50747452909831525</v>
      </c>
      <c r="AQ34" s="107">
        <f>1000*'1 Utsläpp'!AP35/'6 FV'!AQ35</f>
        <v>0.46167623308439482</v>
      </c>
      <c r="AR34" s="107">
        <f>1000*'1 Utsläpp'!AQ35/'6 FV'!AR35</f>
        <v>0.48079411468018124</v>
      </c>
      <c r="AS34" s="107">
        <f>1000*'1 Utsläpp'!AR35/'6 FV'!AS35</f>
        <v>0.50970550006399595</v>
      </c>
      <c r="AT34" s="107">
        <f>1000*'1 Utsläpp'!AS35/'6 FV'!AT35</f>
        <v>0.52387452701505077</v>
      </c>
      <c r="AU34" s="107">
        <f>1000*'1 Utsläpp'!AT35/'6 FV'!AU35</f>
        <v>0.46582691009287486</v>
      </c>
      <c r="AV34" s="107">
        <f>1000*'1 Utsläpp'!AU35/'6 FV'!AV35</f>
        <v>0.45670391920540343</v>
      </c>
      <c r="AW34" s="107">
        <f>1000*'1 Utsläpp'!AV35/'6 FV'!AW35</f>
        <v>0.50109694431892782</v>
      </c>
      <c r="AX34" s="107">
        <f>1000*'1 Utsläpp'!AW35/'6 FV'!AX35</f>
        <v>0.50586173291921266</v>
      </c>
      <c r="AY34" s="107">
        <f>1000*'1 Utsläpp'!AX35/'6 FV'!AY35</f>
        <v>0.44282095721127385</v>
      </c>
      <c r="AZ34" s="107">
        <f>1000*'1 Utsläpp'!AY35/'6 FV'!AZ35</f>
        <v>0.4440983984868172</v>
      </c>
      <c r="BA34" s="107">
        <f>1000*'1 Utsläpp'!AZ35/'6 FV'!BA35</f>
        <v>0.45129672458984926</v>
      </c>
      <c r="BB34" s="107">
        <f>1000*'1 Utsläpp'!BA35/'6 FV'!BB35</f>
        <v>0.47884284493950918</v>
      </c>
      <c r="BC34" s="107">
        <f>1000*'1 Utsläpp'!BB35/'6 FV'!BC35</f>
        <v>0.42214168366392085</v>
      </c>
      <c r="BD34" s="107">
        <f>1000*'1 Utsläpp'!BC35/'6 FV'!BD35</f>
        <v>0.41365728607130609</v>
      </c>
      <c r="BE34" s="107">
        <f>1000*'1 Utsläpp'!BD35/'6 FV'!BE35</f>
        <v>0.46398814268132915</v>
      </c>
      <c r="BF34" s="107">
        <f>1000*'1 Utsläpp'!BE35/'6 FV'!BF35</f>
        <v>0.4690835910897343</v>
      </c>
      <c r="BG34" s="236">
        <f>1000*'1 Utsläpp'!BF35/'6 FV'!BG35</f>
        <v>0.39416929602637446</v>
      </c>
      <c r="BH34" s="236">
        <f>1000*'1 Utsläpp'!BG35/'6 FV'!BH35</f>
        <v>0.36872806637123795</v>
      </c>
      <c r="BI34" s="236">
        <f>1000*'1 Utsläpp'!BH35/'6 FV'!BI35</f>
        <v>0.39341683053626608</v>
      </c>
      <c r="BJ34" s="236">
        <f>1000*'1 Utsläpp'!BI35/'6 FV'!BJ35</f>
        <v>0.42339790616989664</v>
      </c>
      <c r="BK34" s="236">
        <f>1000*'1 Utsläpp'!BJ35/'6 FV'!BK35</f>
        <v>0.36834784724246361</v>
      </c>
      <c r="BL34" s="236">
        <f>1000*'1 Utsläpp'!BK35/'6 FV'!BL35</f>
        <v>0.35853391061431295</v>
      </c>
      <c r="BM34" s="236">
        <f>1000*'1 Utsläpp'!BL35/'6 FV'!BM35</f>
        <v>0.39463212258979508</v>
      </c>
      <c r="BN34" s="236">
        <f>1000*'1 Utsläpp'!BM35/'6 FV'!BN35</f>
        <v>0.41182955282281097</v>
      </c>
      <c r="BO34" s="223">
        <f>1000*'1 Utsläpp'!BN35/'6 FV'!BO35</f>
        <v>0.35202177049190359</v>
      </c>
    </row>
    <row r="35" spans="1:67" s="56" customFormat="1" ht="12.75" x14ac:dyDescent="0.2">
      <c r="A35" s="85">
        <v>31</v>
      </c>
      <c r="B35" s="56" t="s">
        <v>165</v>
      </c>
      <c r="C35" s="85" t="s">
        <v>19</v>
      </c>
      <c r="D35" s="107">
        <f>1000*'1 Utsläpp'!C36/'6 FV'!D36</f>
        <v>5.1464948330027633</v>
      </c>
      <c r="E35" s="107">
        <f>1000*'1 Utsläpp'!D36/'6 FV'!E36</f>
        <v>5.2976799539027608</v>
      </c>
      <c r="F35" s="107">
        <f>1000*'1 Utsläpp'!E36/'6 FV'!F36</f>
        <v>5.3806121912882441</v>
      </c>
      <c r="G35" s="107">
        <f>1000*'1 Utsläpp'!F36/'6 FV'!G36</f>
        <v>4.7447644238042024</v>
      </c>
      <c r="H35" s="107">
        <f>1000*'1 Utsläpp'!G36/'6 FV'!H36</f>
        <v>5.4731177498186909</v>
      </c>
      <c r="I35" s="107">
        <f>1000*'1 Utsläpp'!H36/'6 FV'!I36</f>
        <v>5.4659139741447067</v>
      </c>
      <c r="J35" s="107">
        <f>1000*'1 Utsläpp'!I36/'6 FV'!J36</f>
        <v>5.9259554830102932</v>
      </c>
      <c r="K35" s="107">
        <f>1000*'1 Utsläpp'!J36/'6 FV'!K36</f>
        <v>4.8459793656854355</v>
      </c>
      <c r="L35" s="107">
        <f>1000*'1 Utsläpp'!K36/'6 FV'!L36</f>
        <v>5.0076062866199313</v>
      </c>
      <c r="M35" s="107">
        <f>1000*'1 Utsläpp'!L36/'6 FV'!M36</f>
        <v>5.1810982884916079</v>
      </c>
      <c r="N35" s="107">
        <f>1000*'1 Utsläpp'!M36/'6 FV'!N36</f>
        <v>5.8215509263127077</v>
      </c>
      <c r="O35" s="107">
        <f>1000*'1 Utsläpp'!N36/'6 FV'!O36</f>
        <v>5.1138262391710381</v>
      </c>
      <c r="P35" s="107">
        <f>1000*'1 Utsläpp'!O36/'6 FV'!P36</f>
        <v>5.1705119321870123</v>
      </c>
      <c r="Q35" s="107">
        <f>1000*'1 Utsläpp'!P36/'6 FV'!Q36</f>
        <v>5.4397238587627337</v>
      </c>
      <c r="R35" s="107">
        <f>1000*'1 Utsläpp'!Q36/'6 FV'!R36</f>
        <v>5.7512022360506769</v>
      </c>
      <c r="S35" s="107">
        <f>1000*'1 Utsläpp'!R36/'6 FV'!S36</f>
        <v>5.349549863799167</v>
      </c>
      <c r="T35" s="107">
        <f>1000*'1 Utsläpp'!S36/'6 FV'!T36</f>
        <v>5.0629319594283517</v>
      </c>
      <c r="U35" s="107">
        <f>1000*'1 Utsläpp'!T36/'6 FV'!U36</f>
        <v>5.3517930272737653</v>
      </c>
      <c r="V35" s="107">
        <f>1000*'1 Utsläpp'!U36/'6 FV'!V36</f>
        <v>5.5773987397477631</v>
      </c>
      <c r="W35" s="107">
        <f>1000*'1 Utsläpp'!V36/'6 FV'!W36</f>
        <v>5.3812689860492311</v>
      </c>
      <c r="X35" s="107">
        <f>1000*'1 Utsläpp'!W36/'6 FV'!X36</f>
        <v>4.828863878252192</v>
      </c>
      <c r="Y35" s="107">
        <f>1000*'1 Utsläpp'!X36/'6 FV'!Y36</f>
        <v>5.0840932720135097</v>
      </c>
      <c r="Z35" s="107">
        <f>1000*'1 Utsläpp'!Y36/'6 FV'!Z36</f>
        <v>5.2396730005153325</v>
      </c>
      <c r="AA35" s="107">
        <f>1000*'1 Utsläpp'!Z36/'6 FV'!AA36</f>
        <v>4.9551367028393063</v>
      </c>
      <c r="AB35" s="107">
        <f>1000*'1 Utsläpp'!AA36/'6 FV'!AB36</f>
        <v>4.6523579671997188</v>
      </c>
      <c r="AC35" s="107">
        <f>1000*'1 Utsläpp'!AB36/'6 FV'!AC36</f>
        <v>5.3197825522483058</v>
      </c>
      <c r="AD35" s="107">
        <f>1000*'1 Utsläpp'!AC36/'6 FV'!AD36</f>
        <v>5.3774406036475897</v>
      </c>
      <c r="AE35" s="107">
        <f>1000*'1 Utsläpp'!AD36/'6 FV'!AE36</f>
        <v>5.3207986739545934</v>
      </c>
      <c r="AF35" s="107">
        <f>1000*'1 Utsläpp'!AE36/'6 FV'!AF36</f>
        <v>4.7630788649280635</v>
      </c>
      <c r="AG35" s="107">
        <f>1000*'1 Utsläpp'!AF36/'6 FV'!AG36</f>
        <v>5.1529672203027621</v>
      </c>
      <c r="AH35" s="107">
        <f>1000*'1 Utsläpp'!AG36/'6 FV'!AH36</f>
        <v>5.0577448654348443</v>
      </c>
      <c r="AI35" s="107">
        <f>1000*'1 Utsläpp'!AH36/'6 FV'!AI36</f>
        <v>4.7177847023623061</v>
      </c>
      <c r="AJ35" s="107">
        <f>1000*'1 Utsläpp'!AI36/'6 FV'!AJ36</f>
        <v>4.2451472559466046</v>
      </c>
      <c r="AK35" s="107">
        <f>1000*'1 Utsläpp'!AJ36/'6 FV'!AK36</f>
        <v>4.7966948057583823</v>
      </c>
      <c r="AL35" s="107">
        <f>1000*'1 Utsläpp'!AK36/'6 FV'!AL36</f>
        <v>4.8633654526828298</v>
      </c>
      <c r="AM35" s="107">
        <f>1000*'1 Utsläpp'!AL36/'6 FV'!AM36</f>
        <v>4.2706482211766854</v>
      </c>
      <c r="AN35" s="107">
        <f>1000*'1 Utsläpp'!AM36/'6 FV'!AN36</f>
        <v>4.1916668996168713</v>
      </c>
      <c r="AO35" s="107">
        <f>1000*'1 Utsläpp'!AN36/'6 FV'!AO36</f>
        <v>4.6524721049013937</v>
      </c>
      <c r="AP35" s="107">
        <f>1000*'1 Utsläpp'!AO36/'6 FV'!AP36</f>
        <v>4.3151867808720414</v>
      </c>
      <c r="AQ35" s="107">
        <f>1000*'1 Utsläpp'!AP36/'6 FV'!AQ36</f>
        <v>4.1348402279340446</v>
      </c>
      <c r="AR35" s="107">
        <f>1000*'1 Utsläpp'!AQ36/'6 FV'!AR36</f>
        <v>3.9591292430022107</v>
      </c>
      <c r="AS35" s="107">
        <f>1000*'1 Utsläpp'!AR36/'6 FV'!AS36</f>
        <v>4.4531880281520397</v>
      </c>
      <c r="AT35" s="107">
        <f>1000*'1 Utsläpp'!AS36/'6 FV'!AT36</f>
        <v>4.2732064532494674</v>
      </c>
      <c r="AU35" s="107">
        <f>1000*'1 Utsläpp'!AT36/'6 FV'!AU36</f>
        <v>3.7248777367395505</v>
      </c>
      <c r="AV35" s="107">
        <f>1000*'1 Utsläpp'!AU36/'6 FV'!AV36</f>
        <v>3.3953688099460817</v>
      </c>
      <c r="AW35" s="107">
        <f>1000*'1 Utsläpp'!AV36/'6 FV'!AW36</f>
        <v>3.8914129690935497</v>
      </c>
      <c r="AX35" s="107">
        <f>1000*'1 Utsläpp'!AW36/'6 FV'!AX36</f>
        <v>3.8978008458445146</v>
      </c>
      <c r="AY35" s="107">
        <f>1000*'1 Utsläpp'!AX36/'6 FV'!AY36</f>
        <v>3.5325731640068398</v>
      </c>
      <c r="AZ35" s="107">
        <f>1000*'1 Utsläpp'!AY36/'6 FV'!AZ36</f>
        <v>3.3771907619459371</v>
      </c>
      <c r="BA35" s="107">
        <f>1000*'1 Utsläpp'!AZ36/'6 FV'!BA36</f>
        <v>4.754777568135248</v>
      </c>
      <c r="BB35" s="107">
        <f>1000*'1 Utsläpp'!BA36/'6 FV'!BB36</f>
        <v>4.5815122127810479</v>
      </c>
      <c r="BC35" s="107">
        <f>1000*'1 Utsläpp'!BB36/'6 FV'!BC36</f>
        <v>4.2052016527780838</v>
      </c>
      <c r="BD35" s="107">
        <f>1000*'1 Utsläpp'!BC36/'6 FV'!BD36</f>
        <v>3.5928458310648295</v>
      </c>
      <c r="BE35" s="107">
        <f>1000*'1 Utsläpp'!BD36/'6 FV'!BE36</f>
        <v>4.979621708503279</v>
      </c>
      <c r="BF35" s="107">
        <f>1000*'1 Utsläpp'!BE36/'6 FV'!BF36</f>
        <v>4.4421256182587356</v>
      </c>
      <c r="BG35" s="236">
        <f>1000*'1 Utsläpp'!BF36/'6 FV'!BG36</f>
        <v>3.8453587591976808</v>
      </c>
      <c r="BH35" s="236">
        <f>1000*'1 Utsläpp'!BG36/'6 FV'!BH36</f>
        <v>2.9733232874807083</v>
      </c>
      <c r="BI35" s="236">
        <f>1000*'1 Utsläpp'!BH36/'6 FV'!BI36</f>
        <v>3.5798002280857961</v>
      </c>
      <c r="BJ35" s="236">
        <f>1000*'1 Utsläpp'!BI36/'6 FV'!BJ36</f>
        <v>3.5760080661957607</v>
      </c>
      <c r="BK35" s="236">
        <f>1000*'1 Utsläpp'!BJ36/'6 FV'!BK36</f>
        <v>3.2979380138385199</v>
      </c>
      <c r="BL35" s="236">
        <f>1000*'1 Utsläpp'!BK36/'6 FV'!BL36</f>
        <v>2.5193142441444838</v>
      </c>
      <c r="BM35" s="236">
        <f>1000*'1 Utsläpp'!BL36/'6 FV'!BM36</f>
        <v>3.1864913698335897</v>
      </c>
      <c r="BN35" s="236">
        <f>1000*'1 Utsläpp'!BM36/'6 FV'!BN36</f>
        <v>2.8886126966552079</v>
      </c>
      <c r="BO35" s="223">
        <f>1000*'1 Utsläpp'!BN36/'6 FV'!BO36</f>
        <v>2.8569643347500779</v>
      </c>
    </row>
    <row r="36" spans="1:67" s="56" customFormat="1" ht="12.75" x14ac:dyDescent="0.2">
      <c r="A36" s="85">
        <v>32</v>
      </c>
      <c r="B36" s="56" t="s">
        <v>166</v>
      </c>
      <c r="C36" s="85" t="s">
        <v>20</v>
      </c>
      <c r="D36" s="107">
        <f>1000*'1 Utsläpp'!C37/'6 FV'!D37</f>
        <v>4.1002233432320754</v>
      </c>
      <c r="E36" s="107">
        <f>1000*'1 Utsläpp'!D37/'6 FV'!E37</f>
        <v>3.9001480022427546</v>
      </c>
      <c r="F36" s="107">
        <f>1000*'1 Utsläpp'!E37/'6 FV'!F37</f>
        <v>3.9732867514133616</v>
      </c>
      <c r="G36" s="107">
        <f>1000*'1 Utsläpp'!F37/'6 FV'!G37</f>
        <v>3.5282830981709514</v>
      </c>
      <c r="H36" s="107">
        <f>1000*'1 Utsläpp'!G37/'6 FV'!H37</f>
        <v>3.8569293798873816</v>
      </c>
      <c r="I36" s="107">
        <f>1000*'1 Utsläpp'!H37/'6 FV'!I37</f>
        <v>3.7020340232366538</v>
      </c>
      <c r="J36" s="107">
        <f>1000*'1 Utsläpp'!I37/'6 FV'!J37</f>
        <v>4.1498242752731018</v>
      </c>
      <c r="K36" s="107">
        <f>1000*'1 Utsläpp'!J37/'6 FV'!K37</f>
        <v>3.5632027675102202</v>
      </c>
      <c r="L36" s="107">
        <f>1000*'1 Utsläpp'!K37/'6 FV'!L37</f>
        <v>4.4341717814735118</v>
      </c>
      <c r="M36" s="107">
        <f>1000*'1 Utsläpp'!L37/'6 FV'!M37</f>
        <v>3.6619086502218336</v>
      </c>
      <c r="N36" s="107">
        <f>1000*'1 Utsläpp'!M37/'6 FV'!N37</f>
        <v>4.0264153022279636</v>
      </c>
      <c r="O36" s="107">
        <f>1000*'1 Utsläpp'!N37/'6 FV'!O37</f>
        <v>3.6445578276254498</v>
      </c>
      <c r="P36" s="107">
        <f>1000*'1 Utsläpp'!O37/'6 FV'!P37</f>
        <v>4.4783934624403461</v>
      </c>
      <c r="Q36" s="107">
        <f>1000*'1 Utsläpp'!P37/'6 FV'!Q37</f>
        <v>3.7863044351924624</v>
      </c>
      <c r="R36" s="107">
        <f>1000*'1 Utsläpp'!Q37/'6 FV'!R37</f>
        <v>3.9513190853048132</v>
      </c>
      <c r="S36" s="107">
        <f>1000*'1 Utsläpp'!R37/'6 FV'!S37</f>
        <v>3.4638602770364386</v>
      </c>
      <c r="T36" s="107">
        <f>1000*'1 Utsläpp'!S37/'6 FV'!T37</f>
        <v>3.9334687022487986</v>
      </c>
      <c r="U36" s="107">
        <f>1000*'1 Utsläpp'!T37/'6 FV'!U37</f>
        <v>3.2501262987981168</v>
      </c>
      <c r="V36" s="107">
        <f>1000*'1 Utsläpp'!U37/'6 FV'!V37</f>
        <v>3.5577369161567081</v>
      </c>
      <c r="W36" s="107">
        <f>1000*'1 Utsläpp'!V37/'6 FV'!W37</f>
        <v>3.3686596215176756</v>
      </c>
      <c r="X36" s="107">
        <f>1000*'1 Utsläpp'!W37/'6 FV'!X37</f>
        <v>3.9505766431472278</v>
      </c>
      <c r="Y36" s="107">
        <f>1000*'1 Utsläpp'!X37/'6 FV'!Y37</f>
        <v>3.264709217054556</v>
      </c>
      <c r="Z36" s="107">
        <f>1000*'1 Utsläpp'!Y37/'6 FV'!Z37</f>
        <v>3.4540137427317914</v>
      </c>
      <c r="AA36" s="107">
        <f>1000*'1 Utsläpp'!Z37/'6 FV'!AA37</f>
        <v>3.1537552508824138</v>
      </c>
      <c r="AB36" s="107">
        <f>1000*'1 Utsläpp'!AA37/'6 FV'!AB37</f>
        <v>3.5929489990603227</v>
      </c>
      <c r="AC36" s="107">
        <f>1000*'1 Utsläpp'!AB37/'6 FV'!AC37</f>
        <v>3.2156395524276542</v>
      </c>
      <c r="AD36" s="107">
        <f>1000*'1 Utsläpp'!AC37/'6 FV'!AD37</f>
        <v>3.4379094901040586</v>
      </c>
      <c r="AE36" s="107">
        <f>1000*'1 Utsläpp'!AD37/'6 FV'!AE37</f>
        <v>3.1086168215277752</v>
      </c>
      <c r="AF36" s="107">
        <f>1000*'1 Utsläpp'!AE37/'6 FV'!AF37</f>
        <v>3.3704647578415701</v>
      </c>
      <c r="AG36" s="107">
        <f>1000*'1 Utsläpp'!AF37/'6 FV'!AG37</f>
        <v>2.9712954646144838</v>
      </c>
      <c r="AH36" s="107">
        <f>1000*'1 Utsläpp'!AG37/'6 FV'!AH37</f>
        <v>3.3539684859045202</v>
      </c>
      <c r="AI36" s="107">
        <f>1000*'1 Utsläpp'!AH37/'6 FV'!AI37</f>
        <v>2.9752036612332091</v>
      </c>
      <c r="AJ36" s="107">
        <f>1000*'1 Utsläpp'!AI37/'6 FV'!AJ37</f>
        <v>2.9674802867125147</v>
      </c>
      <c r="AK36" s="107">
        <f>1000*'1 Utsläpp'!AJ37/'6 FV'!AK37</f>
        <v>2.7971771562862151</v>
      </c>
      <c r="AL36" s="107">
        <f>1000*'1 Utsläpp'!AK37/'6 FV'!AL37</f>
        <v>3.1461869806440963</v>
      </c>
      <c r="AM36" s="107">
        <f>1000*'1 Utsläpp'!AL37/'6 FV'!AM37</f>
        <v>3.0185914927190565</v>
      </c>
      <c r="AN36" s="107">
        <f>1000*'1 Utsläpp'!AM37/'6 FV'!AN37</f>
        <v>2.8760952583050599</v>
      </c>
      <c r="AO36" s="107">
        <f>1000*'1 Utsläpp'!AN37/'6 FV'!AO37</f>
        <v>2.6324934524087267</v>
      </c>
      <c r="AP36" s="107">
        <f>1000*'1 Utsläpp'!AO37/'6 FV'!AP37</f>
        <v>2.9183223622530585</v>
      </c>
      <c r="AQ36" s="107">
        <f>1000*'1 Utsläpp'!AP37/'6 FV'!AQ37</f>
        <v>2.5149253619651275</v>
      </c>
      <c r="AR36" s="107">
        <f>1000*'1 Utsläpp'!AQ37/'6 FV'!AR37</f>
        <v>2.5434894877986944</v>
      </c>
      <c r="AS36" s="107">
        <f>1000*'1 Utsläpp'!AR37/'6 FV'!AS37</f>
        <v>2.395677856042322</v>
      </c>
      <c r="AT36" s="107">
        <f>1000*'1 Utsläpp'!AS37/'6 FV'!AT37</f>
        <v>2.8718169812319352</v>
      </c>
      <c r="AU36" s="107">
        <f>1000*'1 Utsläpp'!AT37/'6 FV'!AU37</f>
        <v>2.6090908376648518</v>
      </c>
      <c r="AV36" s="107">
        <f>1000*'1 Utsläpp'!AU37/'6 FV'!AV37</f>
        <v>2.6456942682313818</v>
      </c>
      <c r="AW36" s="107">
        <f>1000*'1 Utsläpp'!AV37/'6 FV'!AW37</f>
        <v>2.4143639161197776</v>
      </c>
      <c r="AX36" s="107">
        <f>1000*'1 Utsläpp'!AW37/'6 FV'!AX37</f>
        <v>2.8590778480093606</v>
      </c>
      <c r="AY36" s="107">
        <f>1000*'1 Utsläpp'!AX37/'6 FV'!AY37</f>
        <v>2.7791692597873361</v>
      </c>
      <c r="AZ36" s="107">
        <f>1000*'1 Utsläpp'!AY37/'6 FV'!AZ37</f>
        <v>2.6145650364737953</v>
      </c>
      <c r="BA36" s="107">
        <f>1000*'1 Utsläpp'!AZ37/'6 FV'!BA37</f>
        <v>2.3020090457259164</v>
      </c>
      <c r="BB36" s="107">
        <f>1000*'1 Utsläpp'!BA37/'6 FV'!BB37</f>
        <v>2.844435038903582</v>
      </c>
      <c r="BC36" s="107">
        <f>1000*'1 Utsläpp'!BB37/'6 FV'!BC37</f>
        <v>3.0903722074090498</v>
      </c>
      <c r="BD36" s="107">
        <f>1000*'1 Utsläpp'!BC37/'6 FV'!BD37</f>
        <v>2.6025987581837184</v>
      </c>
      <c r="BE36" s="107">
        <f>1000*'1 Utsläpp'!BD37/'6 FV'!BE37</f>
        <v>2.5217193593543903</v>
      </c>
      <c r="BF36" s="107">
        <f>1000*'1 Utsläpp'!BE37/'6 FV'!BF37</f>
        <v>2.9244948377480724</v>
      </c>
      <c r="BG36" s="236">
        <f>1000*'1 Utsläpp'!BF37/'6 FV'!BG37</f>
        <v>2.6257965101924325</v>
      </c>
      <c r="BH36" s="236">
        <f>1000*'1 Utsläpp'!BG37/'6 FV'!BH37</f>
        <v>2.3508857718145069</v>
      </c>
      <c r="BI36" s="236">
        <f>1000*'1 Utsläpp'!BH37/'6 FV'!BI37</f>
        <v>2.0981031994187958</v>
      </c>
      <c r="BJ36" s="236">
        <f>1000*'1 Utsläpp'!BI37/'6 FV'!BJ37</f>
        <v>2.5710704651416143</v>
      </c>
      <c r="BK36" s="236">
        <f>1000*'1 Utsläpp'!BJ37/'6 FV'!BK37</f>
        <v>2.5745634594606277</v>
      </c>
      <c r="BL36" s="236">
        <f>1000*'1 Utsläpp'!BK37/'6 FV'!BL37</f>
        <v>2.0872478472217209</v>
      </c>
      <c r="BM36" s="236">
        <f>1000*'1 Utsläpp'!BL37/'6 FV'!BM37</f>
        <v>1.8863703481572796</v>
      </c>
      <c r="BN36" s="236">
        <f>1000*'1 Utsläpp'!BM37/'6 FV'!BN37</f>
        <v>2.3430855196996028</v>
      </c>
      <c r="BO36" s="223">
        <f>1000*'1 Utsläpp'!BN37/'6 FV'!BO37</f>
        <v>2.1896430036651693</v>
      </c>
    </row>
    <row r="37" spans="1:67" s="56" customFormat="1" ht="12.75" x14ac:dyDescent="0.2">
      <c r="A37" s="85">
        <v>33</v>
      </c>
      <c r="B37" s="56" t="s">
        <v>167</v>
      </c>
      <c r="C37" s="85" t="s">
        <v>50</v>
      </c>
      <c r="D37" s="107">
        <f>1000*'1 Utsläpp'!C38/'6 FV'!D38</f>
        <v>0.38378381764185898</v>
      </c>
      <c r="E37" s="107">
        <f>1000*'1 Utsläpp'!D38/'6 FV'!E38</f>
        <v>0.35704642829149441</v>
      </c>
      <c r="F37" s="107">
        <f>1000*'1 Utsläpp'!E38/'6 FV'!F38</f>
        <v>0.42392019584864044</v>
      </c>
      <c r="G37" s="107">
        <f>1000*'1 Utsläpp'!F38/'6 FV'!G38</f>
        <v>0.3602821622564335</v>
      </c>
      <c r="H37" s="107">
        <f>1000*'1 Utsläpp'!G38/'6 FV'!H38</f>
        <v>0.37956148872260359</v>
      </c>
      <c r="I37" s="107">
        <f>1000*'1 Utsläpp'!H38/'6 FV'!I38</f>
        <v>0.34787682100183187</v>
      </c>
      <c r="J37" s="107">
        <f>1000*'1 Utsläpp'!I38/'6 FV'!J38</f>
        <v>0.4296650525772524</v>
      </c>
      <c r="K37" s="107">
        <f>1000*'1 Utsläpp'!J38/'6 FV'!K38</f>
        <v>0.36468152641801593</v>
      </c>
      <c r="L37" s="107">
        <f>1000*'1 Utsläpp'!K38/'6 FV'!L38</f>
        <v>0.4007587287732865</v>
      </c>
      <c r="M37" s="107">
        <f>1000*'1 Utsläpp'!L38/'6 FV'!M38</f>
        <v>0.35819144953551579</v>
      </c>
      <c r="N37" s="107">
        <f>1000*'1 Utsläpp'!M38/'6 FV'!N38</f>
        <v>0.44251297871174683</v>
      </c>
      <c r="O37" s="107">
        <f>1000*'1 Utsläpp'!N38/'6 FV'!O38</f>
        <v>0.40157629434130454</v>
      </c>
      <c r="P37" s="107">
        <f>1000*'1 Utsläpp'!O38/'6 FV'!P38</f>
        <v>0.38925060461251276</v>
      </c>
      <c r="Q37" s="107">
        <f>1000*'1 Utsläpp'!P38/'6 FV'!Q38</f>
        <v>0.35076431551032233</v>
      </c>
      <c r="R37" s="107">
        <f>1000*'1 Utsläpp'!Q38/'6 FV'!R38</f>
        <v>0.42376199694967664</v>
      </c>
      <c r="S37" s="107">
        <f>1000*'1 Utsläpp'!R38/'6 FV'!S38</f>
        <v>0.36584923921162527</v>
      </c>
      <c r="T37" s="107">
        <f>1000*'1 Utsläpp'!S38/'6 FV'!T38</f>
        <v>0.39271311887832244</v>
      </c>
      <c r="U37" s="107">
        <f>1000*'1 Utsläpp'!T38/'6 FV'!U38</f>
        <v>0.34002167799656918</v>
      </c>
      <c r="V37" s="107">
        <f>1000*'1 Utsläpp'!U38/'6 FV'!V38</f>
        <v>0.40759922491546563</v>
      </c>
      <c r="W37" s="107">
        <f>1000*'1 Utsläpp'!V38/'6 FV'!W38</f>
        <v>0.3659996560344968</v>
      </c>
      <c r="X37" s="107">
        <f>1000*'1 Utsläpp'!W38/'6 FV'!X38</f>
        <v>0.36750988313465716</v>
      </c>
      <c r="Y37" s="107">
        <f>1000*'1 Utsläpp'!X38/'6 FV'!Y38</f>
        <v>0.3407769141333517</v>
      </c>
      <c r="Z37" s="107">
        <f>1000*'1 Utsläpp'!Y38/'6 FV'!Z38</f>
        <v>0.39768444326646024</v>
      </c>
      <c r="AA37" s="107">
        <f>1000*'1 Utsläpp'!Z38/'6 FV'!AA38</f>
        <v>0.34885277268507064</v>
      </c>
      <c r="AB37" s="107">
        <f>1000*'1 Utsläpp'!AA38/'6 FV'!AB38</f>
        <v>0.34926833137408025</v>
      </c>
      <c r="AC37" s="107">
        <f>1000*'1 Utsläpp'!AB38/'6 FV'!AC38</f>
        <v>0.33443820570485588</v>
      </c>
      <c r="AD37" s="107">
        <f>1000*'1 Utsläpp'!AC38/'6 FV'!AD38</f>
        <v>0.37968157185310325</v>
      </c>
      <c r="AE37" s="107">
        <f>1000*'1 Utsläpp'!AD38/'6 FV'!AE38</f>
        <v>0.34238667087790486</v>
      </c>
      <c r="AF37" s="107">
        <f>1000*'1 Utsläpp'!AE38/'6 FV'!AF38</f>
        <v>0.35365572685119734</v>
      </c>
      <c r="AG37" s="107">
        <f>1000*'1 Utsläpp'!AF38/'6 FV'!AG38</f>
        <v>0.33105988142532139</v>
      </c>
      <c r="AH37" s="107">
        <f>1000*'1 Utsläpp'!AG38/'6 FV'!AH38</f>
        <v>0.37362165726785995</v>
      </c>
      <c r="AI37" s="107">
        <f>1000*'1 Utsläpp'!AH38/'6 FV'!AI38</f>
        <v>0.34052393291071209</v>
      </c>
      <c r="AJ37" s="107">
        <f>1000*'1 Utsläpp'!AI38/'6 FV'!AJ38</f>
        <v>0.31648490603521962</v>
      </c>
      <c r="AK37" s="107">
        <f>1000*'1 Utsläpp'!AJ38/'6 FV'!AK38</f>
        <v>0.30387782463015439</v>
      </c>
      <c r="AL37" s="107">
        <f>1000*'1 Utsläpp'!AK38/'6 FV'!AL38</f>
        <v>0.34755251501828327</v>
      </c>
      <c r="AM37" s="107">
        <f>1000*'1 Utsläpp'!AL38/'6 FV'!AM38</f>
        <v>0.31244947673522022</v>
      </c>
      <c r="AN37" s="107">
        <f>1000*'1 Utsläpp'!AM38/'6 FV'!AN38</f>
        <v>0.29795305959133594</v>
      </c>
      <c r="AO37" s="107">
        <f>1000*'1 Utsläpp'!AN38/'6 FV'!AO38</f>
        <v>0.28972089576730914</v>
      </c>
      <c r="AP37" s="107">
        <f>1000*'1 Utsläpp'!AO38/'6 FV'!AP38</f>
        <v>0.32198529895086414</v>
      </c>
      <c r="AQ37" s="107">
        <f>1000*'1 Utsläpp'!AP38/'6 FV'!AQ38</f>
        <v>0.28479155380838689</v>
      </c>
      <c r="AR37" s="107">
        <f>1000*'1 Utsläpp'!AQ38/'6 FV'!AR38</f>
        <v>0.28147573453088787</v>
      </c>
      <c r="AS37" s="107">
        <f>1000*'1 Utsläpp'!AR38/'6 FV'!AS38</f>
        <v>0.28062060325600535</v>
      </c>
      <c r="AT37" s="107">
        <f>1000*'1 Utsläpp'!AS38/'6 FV'!AT38</f>
        <v>0.31138322126998019</v>
      </c>
      <c r="AU37" s="107">
        <f>1000*'1 Utsläpp'!AT38/'6 FV'!AU38</f>
        <v>0.27784365491343577</v>
      </c>
      <c r="AV37" s="107">
        <f>1000*'1 Utsläpp'!AU38/'6 FV'!AV38</f>
        <v>0.28058045777384194</v>
      </c>
      <c r="AW37" s="107">
        <f>1000*'1 Utsläpp'!AV38/'6 FV'!AW38</f>
        <v>0.28181906371448118</v>
      </c>
      <c r="AX37" s="107">
        <f>1000*'1 Utsläpp'!AW38/'6 FV'!AX38</f>
        <v>0.31663529923387712</v>
      </c>
      <c r="AY37" s="107">
        <f>1000*'1 Utsläpp'!AX38/'6 FV'!AY38</f>
        <v>0.28003398873596841</v>
      </c>
      <c r="AZ37" s="107">
        <f>1000*'1 Utsläpp'!AY38/'6 FV'!AZ38</f>
        <v>0.26936333659553802</v>
      </c>
      <c r="BA37" s="107">
        <f>1000*'1 Utsläpp'!AZ38/'6 FV'!BA38</f>
        <v>0.26081081813209994</v>
      </c>
      <c r="BB37" s="107">
        <f>1000*'1 Utsläpp'!BA38/'6 FV'!BB38</f>
        <v>0.29668523572943456</v>
      </c>
      <c r="BC37" s="107">
        <f>1000*'1 Utsläpp'!BB38/'6 FV'!BC38</f>
        <v>0.27045957659141262</v>
      </c>
      <c r="BD37" s="107">
        <f>1000*'1 Utsläpp'!BC38/'6 FV'!BD38</f>
        <v>0.24974952364178585</v>
      </c>
      <c r="BE37" s="107">
        <f>1000*'1 Utsläpp'!BD38/'6 FV'!BE38</f>
        <v>0.25555961541262118</v>
      </c>
      <c r="BF37" s="107">
        <f>1000*'1 Utsläpp'!BE38/'6 FV'!BF38</f>
        <v>0.27789437944566381</v>
      </c>
      <c r="BG37" s="236">
        <f>1000*'1 Utsläpp'!BF38/'6 FV'!BG38</f>
        <v>0.2400246621223045</v>
      </c>
      <c r="BH37" s="236">
        <f>1000*'1 Utsläpp'!BG38/'6 FV'!BH38</f>
        <v>0.23109952964347968</v>
      </c>
      <c r="BI37" s="236">
        <f>1000*'1 Utsläpp'!BH38/'6 FV'!BI38</f>
        <v>0.20658374072787716</v>
      </c>
      <c r="BJ37" s="236">
        <f>1000*'1 Utsläpp'!BI38/'6 FV'!BJ38</f>
        <v>0.22832853848929568</v>
      </c>
      <c r="BK37" s="236">
        <f>1000*'1 Utsläpp'!BJ38/'6 FV'!BK38</f>
        <v>0.21257553884098718</v>
      </c>
      <c r="BL37" s="236">
        <f>1000*'1 Utsläpp'!BK38/'6 FV'!BL38</f>
        <v>0.21635205657761161</v>
      </c>
      <c r="BM37" s="236">
        <f>1000*'1 Utsläpp'!BL38/'6 FV'!BM38</f>
        <v>0.20543418043041276</v>
      </c>
      <c r="BN37" s="236">
        <f>1000*'1 Utsläpp'!BM38/'6 FV'!BN38</f>
        <v>0.22186654463975769</v>
      </c>
      <c r="BO37" s="223">
        <f>1000*'1 Utsläpp'!BN38/'6 FV'!BO38</f>
        <v>0.20452301351265781</v>
      </c>
    </row>
    <row r="38" spans="1:67" s="56" customFormat="1" ht="12.75" x14ac:dyDescent="0.2">
      <c r="A38" s="85">
        <v>34</v>
      </c>
      <c r="B38" s="56" t="s">
        <v>168</v>
      </c>
      <c r="C38" s="85" t="s">
        <v>47</v>
      </c>
      <c r="D38" s="107">
        <f>1000*'1 Utsläpp'!C39/'6 FV'!D39</f>
        <v>0.4891256537379739</v>
      </c>
      <c r="E38" s="107">
        <f>1000*'1 Utsläpp'!D39/'6 FV'!E39</f>
        <v>0.48699656372385169</v>
      </c>
      <c r="F38" s="107">
        <f>1000*'1 Utsläpp'!E39/'6 FV'!F39</f>
        <v>0.59385073195645977</v>
      </c>
      <c r="G38" s="107">
        <f>1000*'1 Utsläpp'!F39/'6 FV'!G39</f>
        <v>0.53696880622263587</v>
      </c>
      <c r="H38" s="107">
        <f>1000*'1 Utsläpp'!G39/'6 FV'!H39</f>
        <v>0.41197976789980734</v>
      </c>
      <c r="I38" s="107">
        <f>1000*'1 Utsläpp'!H39/'6 FV'!I39</f>
        <v>0.40028614610422042</v>
      </c>
      <c r="J38" s="107">
        <f>1000*'1 Utsläpp'!I39/'6 FV'!J39</f>
        <v>0.48518850177043127</v>
      </c>
      <c r="K38" s="107">
        <f>1000*'1 Utsläpp'!J39/'6 FV'!K39</f>
        <v>0.44145978079429882</v>
      </c>
      <c r="L38" s="107">
        <f>1000*'1 Utsläpp'!K39/'6 FV'!L39</f>
        <v>0.41159623376190019</v>
      </c>
      <c r="M38" s="107">
        <f>1000*'1 Utsläpp'!L39/'6 FV'!M39</f>
        <v>0.35752637735362702</v>
      </c>
      <c r="N38" s="107">
        <f>1000*'1 Utsläpp'!M39/'6 FV'!N39</f>
        <v>0.44347497318903573</v>
      </c>
      <c r="O38" s="107">
        <f>1000*'1 Utsläpp'!N39/'6 FV'!O39</f>
        <v>0.44602121937154532</v>
      </c>
      <c r="P38" s="107">
        <f>1000*'1 Utsläpp'!O39/'6 FV'!P39</f>
        <v>0.38239505138137581</v>
      </c>
      <c r="Q38" s="107">
        <f>1000*'1 Utsläpp'!P39/'6 FV'!Q39</f>
        <v>0.35151407780047567</v>
      </c>
      <c r="R38" s="107">
        <f>1000*'1 Utsläpp'!Q39/'6 FV'!R39</f>
        <v>0.43241665308063476</v>
      </c>
      <c r="S38" s="107">
        <f>1000*'1 Utsläpp'!R39/'6 FV'!S39</f>
        <v>0.38501492266654441</v>
      </c>
      <c r="T38" s="107">
        <f>1000*'1 Utsläpp'!S39/'6 FV'!T39</f>
        <v>0.3244387206512892</v>
      </c>
      <c r="U38" s="107">
        <f>1000*'1 Utsläpp'!T39/'6 FV'!U39</f>
        <v>0.32295579988635925</v>
      </c>
      <c r="V38" s="107">
        <f>1000*'1 Utsläpp'!U39/'6 FV'!V39</f>
        <v>0.40471351327833888</v>
      </c>
      <c r="W38" s="107">
        <f>1000*'1 Utsläpp'!V39/'6 FV'!W39</f>
        <v>0.35680969151060443</v>
      </c>
      <c r="X38" s="107">
        <f>1000*'1 Utsläpp'!W39/'6 FV'!X39</f>
        <v>0.29069641072109054</v>
      </c>
      <c r="Y38" s="107">
        <f>1000*'1 Utsläpp'!X39/'6 FV'!Y39</f>
        <v>0.29433187340695049</v>
      </c>
      <c r="Z38" s="107">
        <f>1000*'1 Utsläpp'!Y39/'6 FV'!Z39</f>
        <v>0.36358448263873661</v>
      </c>
      <c r="AA38" s="107">
        <f>1000*'1 Utsläpp'!Z39/'6 FV'!AA39</f>
        <v>0.30099898575457668</v>
      </c>
      <c r="AB38" s="107">
        <f>1000*'1 Utsläpp'!AA39/'6 FV'!AB39</f>
        <v>0.26645067331335026</v>
      </c>
      <c r="AC38" s="107">
        <f>1000*'1 Utsläpp'!AB39/'6 FV'!AC39</f>
        <v>0.27528651859966929</v>
      </c>
      <c r="AD38" s="107">
        <f>1000*'1 Utsläpp'!AC39/'6 FV'!AD39</f>
        <v>0.33951717119536523</v>
      </c>
      <c r="AE38" s="107">
        <f>1000*'1 Utsläpp'!AD39/'6 FV'!AE39</f>
        <v>0.28178797720973642</v>
      </c>
      <c r="AF38" s="107">
        <f>1000*'1 Utsläpp'!AE39/'6 FV'!AF39</f>
        <v>0.25984762776588</v>
      </c>
      <c r="AG38" s="107">
        <f>1000*'1 Utsläpp'!AF39/'6 FV'!AG39</f>
        <v>0.27335931623106785</v>
      </c>
      <c r="AH38" s="107">
        <f>1000*'1 Utsläpp'!AG39/'6 FV'!AH39</f>
        <v>0.33870306857166904</v>
      </c>
      <c r="AI38" s="107">
        <f>1000*'1 Utsläpp'!AH39/'6 FV'!AI39</f>
        <v>0.28067193580795041</v>
      </c>
      <c r="AJ38" s="107">
        <f>1000*'1 Utsläpp'!AI39/'6 FV'!AJ39</f>
        <v>0.25187892530489181</v>
      </c>
      <c r="AK38" s="107">
        <f>1000*'1 Utsläpp'!AJ39/'6 FV'!AK39</f>
        <v>0.25901191282363206</v>
      </c>
      <c r="AL38" s="107">
        <f>1000*'1 Utsläpp'!AK39/'6 FV'!AL39</f>
        <v>0.32516372421299577</v>
      </c>
      <c r="AM38" s="107">
        <f>1000*'1 Utsläpp'!AL39/'6 FV'!AM39</f>
        <v>0.27695336961291561</v>
      </c>
      <c r="AN38" s="107">
        <f>1000*'1 Utsläpp'!AM39/'6 FV'!AN39</f>
        <v>0.24576144106899284</v>
      </c>
      <c r="AO38" s="107">
        <f>1000*'1 Utsläpp'!AN39/'6 FV'!AO39</f>
        <v>0.26110560952811279</v>
      </c>
      <c r="AP38" s="107">
        <f>1000*'1 Utsläpp'!AO39/'6 FV'!AP39</f>
        <v>0.31756694475869257</v>
      </c>
      <c r="AQ38" s="107">
        <f>1000*'1 Utsläpp'!AP39/'6 FV'!AQ39</f>
        <v>0.26220363283136738</v>
      </c>
      <c r="AR38" s="107">
        <f>1000*'1 Utsläpp'!AQ39/'6 FV'!AR39</f>
        <v>0.23667730859975114</v>
      </c>
      <c r="AS38" s="107">
        <f>1000*'1 Utsläpp'!AR39/'6 FV'!AS39</f>
        <v>0.25016530039911267</v>
      </c>
      <c r="AT38" s="107">
        <f>1000*'1 Utsläpp'!AS39/'6 FV'!AT39</f>
        <v>0.31607378751548992</v>
      </c>
      <c r="AU38" s="107">
        <f>1000*'1 Utsläpp'!AT39/'6 FV'!AU39</f>
        <v>0.25279217309215035</v>
      </c>
      <c r="AV38" s="107">
        <f>1000*'1 Utsläpp'!AU39/'6 FV'!AV39</f>
        <v>0.24850482506734065</v>
      </c>
      <c r="AW38" s="107">
        <f>1000*'1 Utsläpp'!AV39/'6 FV'!AW39</f>
        <v>0.25831365109332627</v>
      </c>
      <c r="AX38" s="107">
        <f>1000*'1 Utsläpp'!AW39/'6 FV'!AX39</f>
        <v>0.32080932865826983</v>
      </c>
      <c r="AY38" s="107">
        <f>1000*'1 Utsläpp'!AX39/'6 FV'!AY39</f>
        <v>0.26525524636901832</v>
      </c>
      <c r="AZ38" s="107">
        <f>1000*'1 Utsläpp'!AY39/'6 FV'!AZ39</f>
        <v>0.25709636301471456</v>
      </c>
      <c r="BA38" s="107">
        <f>1000*'1 Utsläpp'!AZ39/'6 FV'!BA39</f>
        <v>0.23646723573782938</v>
      </c>
      <c r="BB38" s="107">
        <f>1000*'1 Utsläpp'!BA39/'6 FV'!BB39</f>
        <v>0.31143336935603494</v>
      </c>
      <c r="BC38" s="107">
        <f>1000*'1 Utsläpp'!BB39/'6 FV'!BC39</f>
        <v>0.25533111547605336</v>
      </c>
      <c r="BD38" s="107">
        <f>1000*'1 Utsläpp'!BC39/'6 FV'!BD39</f>
        <v>0.2379603036836003</v>
      </c>
      <c r="BE38" s="107">
        <f>1000*'1 Utsläpp'!BD39/'6 FV'!BE39</f>
        <v>0.24852559848407377</v>
      </c>
      <c r="BF38" s="107">
        <f>1000*'1 Utsläpp'!BE39/'6 FV'!BF39</f>
        <v>0.31761995103221713</v>
      </c>
      <c r="BG38" s="236">
        <f>1000*'1 Utsläpp'!BF39/'6 FV'!BG39</f>
        <v>0.25391437322479665</v>
      </c>
      <c r="BH38" s="236">
        <f>1000*'1 Utsläpp'!BG39/'6 FV'!BH39</f>
        <v>0.23406110085999854</v>
      </c>
      <c r="BI38" s="236">
        <f>1000*'1 Utsläpp'!BH39/'6 FV'!BI39</f>
        <v>0.22341322029641481</v>
      </c>
      <c r="BJ38" s="236">
        <f>1000*'1 Utsläpp'!BI39/'6 FV'!BJ39</f>
        <v>0.27492332035183359</v>
      </c>
      <c r="BK38" s="236">
        <f>1000*'1 Utsläpp'!BJ39/'6 FV'!BK39</f>
        <v>0.23625580189562742</v>
      </c>
      <c r="BL38" s="236">
        <f>1000*'1 Utsläpp'!BK39/'6 FV'!BL39</f>
        <v>0.21908328314076872</v>
      </c>
      <c r="BM38" s="236">
        <f>1000*'1 Utsläpp'!BL39/'6 FV'!BM39</f>
        <v>0.22058512970979385</v>
      </c>
      <c r="BN38" s="236">
        <f>1000*'1 Utsläpp'!BM39/'6 FV'!BN39</f>
        <v>0.27017201721144207</v>
      </c>
      <c r="BO38" s="223">
        <f>1000*'1 Utsläpp'!BN39/'6 FV'!BO39</f>
        <v>0.22529416629795282</v>
      </c>
    </row>
    <row r="39" spans="1:67" s="56" customFormat="1" ht="12.75" x14ac:dyDescent="0.2">
      <c r="A39" s="85">
        <v>35</v>
      </c>
      <c r="B39" s="56" t="s">
        <v>169</v>
      </c>
      <c r="C39" s="85" t="s">
        <v>48</v>
      </c>
      <c r="D39" s="107">
        <f>1000*'1 Utsläpp'!C40/'6 FV'!D40</f>
        <v>0.76904437006878656</v>
      </c>
      <c r="E39" s="107">
        <f>1000*'1 Utsläpp'!D40/'6 FV'!E40</f>
        <v>0.73138149262189744</v>
      </c>
      <c r="F39" s="107">
        <f>1000*'1 Utsläpp'!E40/'6 FV'!F40</f>
        <v>0.92444071800120908</v>
      </c>
      <c r="G39" s="107">
        <f>1000*'1 Utsläpp'!F40/'6 FV'!G40</f>
        <v>0.83029171851179973</v>
      </c>
      <c r="H39" s="107">
        <f>1000*'1 Utsläpp'!G40/'6 FV'!H40</f>
        <v>0.76499228002499198</v>
      </c>
      <c r="I39" s="107">
        <f>1000*'1 Utsläpp'!H40/'6 FV'!I40</f>
        <v>0.69662019258013674</v>
      </c>
      <c r="J39" s="107">
        <f>1000*'1 Utsläpp'!I40/'6 FV'!J40</f>
        <v>0.89231587971279291</v>
      </c>
      <c r="K39" s="107">
        <f>1000*'1 Utsläpp'!J40/'6 FV'!K40</f>
        <v>0.81257113628348587</v>
      </c>
      <c r="L39" s="107">
        <f>1000*'1 Utsläpp'!K40/'6 FV'!L40</f>
        <v>0.8693536900875195</v>
      </c>
      <c r="M39" s="107">
        <f>1000*'1 Utsläpp'!L40/'6 FV'!M40</f>
        <v>0.69453783252483259</v>
      </c>
      <c r="N39" s="107">
        <f>1000*'1 Utsläpp'!M40/'6 FV'!N40</f>
        <v>0.89013466186193113</v>
      </c>
      <c r="O39" s="107">
        <f>1000*'1 Utsläpp'!N40/'6 FV'!O40</f>
        <v>0.92039025462538826</v>
      </c>
      <c r="P39" s="107">
        <f>1000*'1 Utsläpp'!O40/'6 FV'!P40</f>
        <v>0.74249121088818293</v>
      </c>
      <c r="Q39" s="107">
        <f>1000*'1 Utsläpp'!P40/'6 FV'!Q40</f>
        <v>0.65869949292340169</v>
      </c>
      <c r="R39" s="107">
        <f>1000*'1 Utsläpp'!Q40/'6 FV'!R40</f>
        <v>0.85606391587483976</v>
      </c>
      <c r="S39" s="107">
        <f>1000*'1 Utsläpp'!R40/'6 FV'!S40</f>
        <v>0.71881368864189377</v>
      </c>
      <c r="T39" s="107">
        <f>1000*'1 Utsläpp'!S40/'6 FV'!T40</f>
        <v>0.71410993921440957</v>
      </c>
      <c r="U39" s="107">
        <f>1000*'1 Utsläpp'!T40/'6 FV'!U40</f>
        <v>0.6876935033375785</v>
      </c>
      <c r="V39" s="107">
        <f>1000*'1 Utsläpp'!U40/'6 FV'!V40</f>
        <v>0.91532562418542152</v>
      </c>
      <c r="W39" s="107">
        <f>1000*'1 Utsläpp'!V40/'6 FV'!W40</f>
        <v>0.80156661000496987</v>
      </c>
      <c r="X39" s="107">
        <f>1000*'1 Utsläpp'!W40/'6 FV'!X40</f>
        <v>0.64674196336036116</v>
      </c>
      <c r="Y39" s="107">
        <f>1000*'1 Utsläpp'!X40/'6 FV'!Y40</f>
        <v>0.62419941790339384</v>
      </c>
      <c r="Z39" s="107">
        <f>1000*'1 Utsläpp'!Y40/'6 FV'!Z40</f>
        <v>0.78295927420090827</v>
      </c>
      <c r="AA39" s="107">
        <f>1000*'1 Utsläpp'!Z40/'6 FV'!AA40</f>
        <v>0.62396589479933751</v>
      </c>
      <c r="AB39" s="107">
        <f>1000*'1 Utsläpp'!AA40/'6 FV'!AB40</f>
        <v>0.59158950966925994</v>
      </c>
      <c r="AC39" s="107">
        <f>1000*'1 Utsläpp'!AB40/'6 FV'!AC40</f>
        <v>0.56370722645842086</v>
      </c>
      <c r="AD39" s="107">
        <f>1000*'1 Utsläpp'!AC40/'6 FV'!AD40</f>
        <v>0.73705203084838944</v>
      </c>
      <c r="AE39" s="107">
        <f>1000*'1 Utsläpp'!AD40/'6 FV'!AE40</f>
        <v>0.57958468480370129</v>
      </c>
      <c r="AF39" s="107">
        <f>1000*'1 Utsläpp'!AE40/'6 FV'!AF40</f>
        <v>0.53444289063549577</v>
      </c>
      <c r="AG39" s="107">
        <f>1000*'1 Utsläpp'!AF40/'6 FV'!AG40</f>
        <v>0.55932633934276865</v>
      </c>
      <c r="AH39" s="107">
        <f>1000*'1 Utsläpp'!AG40/'6 FV'!AH40</f>
        <v>0.71721741361971347</v>
      </c>
      <c r="AI39" s="107">
        <f>1000*'1 Utsläpp'!AH40/'6 FV'!AI40</f>
        <v>0.55975014535443846</v>
      </c>
      <c r="AJ39" s="107">
        <f>1000*'1 Utsläpp'!AI40/'6 FV'!AJ40</f>
        <v>0.53664914552638054</v>
      </c>
      <c r="AK39" s="107">
        <f>1000*'1 Utsläpp'!AJ40/'6 FV'!AK40</f>
        <v>0.50026939788829583</v>
      </c>
      <c r="AL39" s="107">
        <f>1000*'1 Utsläpp'!AK40/'6 FV'!AL40</f>
        <v>0.65786348541002015</v>
      </c>
      <c r="AM39" s="107">
        <f>1000*'1 Utsläpp'!AL40/'6 FV'!AM40</f>
        <v>0.53408801331796907</v>
      </c>
      <c r="AN39" s="107">
        <f>1000*'1 Utsläpp'!AM40/'6 FV'!AN40</f>
        <v>0.48400622473124222</v>
      </c>
      <c r="AO39" s="107">
        <f>1000*'1 Utsläpp'!AN40/'6 FV'!AO40</f>
        <v>0.48982131926790123</v>
      </c>
      <c r="AP39" s="107">
        <f>1000*'1 Utsläpp'!AO40/'6 FV'!AP40</f>
        <v>0.61702804065580552</v>
      </c>
      <c r="AQ39" s="107">
        <f>1000*'1 Utsläpp'!AP40/'6 FV'!AQ40</f>
        <v>0.47692381593374716</v>
      </c>
      <c r="AR39" s="107">
        <f>1000*'1 Utsläpp'!AQ40/'6 FV'!AR40</f>
        <v>0.46258708385732045</v>
      </c>
      <c r="AS39" s="107">
        <f>1000*'1 Utsläpp'!AR40/'6 FV'!AS40</f>
        <v>0.4594317654458715</v>
      </c>
      <c r="AT39" s="107">
        <f>1000*'1 Utsläpp'!AS40/'6 FV'!AT40</f>
        <v>0.59829612187935055</v>
      </c>
      <c r="AU39" s="107">
        <f>1000*'1 Utsläpp'!AT40/'6 FV'!AU40</f>
        <v>0.45787566571215071</v>
      </c>
      <c r="AV39" s="107">
        <f>1000*'1 Utsläpp'!AU40/'6 FV'!AV40</f>
        <v>0.52196056877674157</v>
      </c>
      <c r="AW39" s="107">
        <f>1000*'1 Utsläpp'!AV40/'6 FV'!AW40</f>
        <v>0.4983179521796709</v>
      </c>
      <c r="AX39" s="107">
        <f>1000*'1 Utsläpp'!AW40/'6 FV'!AX40</f>
        <v>0.6171203727672383</v>
      </c>
      <c r="AY39" s="107">
        <f>1000*'1 Utsläpp'!AX40/'6 FV'!AY40</f>
        <v>0.51048756852336963</v>
      </c>
      <c r="AZ39" s="107">
        <f>1000*'1 Utsläpp'!AY40/'6 FV'!AZ40</f>
        <v>0.5333487387190583</v>
      </c>
      <c r="BA39" s="107">
        <f>1000*'1 Utsläpp'!AZ40/'6 FV'!BA40</f>
        <v>0.47714610850443062</v>
      </c>
      <c r="BB39" s="107">
        <f>1000*'1 Utsläpp'!BA40/'6 FV'!BB40</f>
        <v>0.60716913109921877</v>
      </c>
      <c r="BC39" s="107">
        <f>1000*'1 Utsläpp'!BB40/'6 FV'!BC40</f>
        <v>0.51340040825642164</v>
      </c>
      <c r="BD39" s="107">
        <f>1000*'1 Utsläpp'!BC40/'6 FV'!BD40</f>
        <v>0.50506295832857906</v>
      </c>
      <c r="BE39" s="107">
        <f>1000*'1 Utsläpp'!BD40/'6 FV'!BE40</f>
        <v>0.4721670713795787</v>
      </c>
      <c r="BF39" s="107">
        <f>1000*'1 Utsläpp'!BE40/'6 FV'!BF40</f>
        <v>0.58641465059157671</v>
      </c>
      <c r="BG39" s="236">
        <f>1000*'1 Utsläpp'!BF40/'6 FV'!BG40</f>
        <v>0.4904734725462972</v>
      </c>
      <c r="BH39" s="236">
        <f>1000*'1 Utsläpp'!BG40/'6 FV'!BH40</f>
        <v>0.48959558837691025</v>
      </c>
      <c r="BI39" s="236">
        <f>1000*'1 Utsläpp'!BH40/'6 FV'!BI40</f>
        <v>0.42211132569059029</v>
      </c>
      <c r="BJ39" s="236">
        <f>1000*'1 Utsläpp'!BI40/'6 FV'!BJ40</f>
        <v>0.51301500141012235</v>
      </c>
      <c r="BK39" s="236">
        <f>1000*'1 Utsläpp'!BJ40/'6 FV'!BK40</f>
        <v>0.45310239871929908</v>
      </c>
      <c r="BL39" s="236">
        <f>1000*'1 Utsläpp'!BK40/'6 FV'!BL40</f>
        <v>0.46507388533399097</v>
      </c>
      <c r="BM39" s="236">
        <f>1000*'1 Utsläpp'!BL40/'6 FV'!BM40</f>
        <v>0.42210587007000033</v>
      </c>
      <c r="BN39" s="236">
        <f>1000*'1 Utsläpp'!BM40/'6 FV'!BN40</f>
        <v>0.51578414416808283</v>
      </c>
      <c r="BO39" s="223">
        <f>1000*'1 Utsläpp'!BN40/'6 FV'!BO40</f>
        <v>0.44638357704092385</v>
      </c>
    </row>
    <row r="40" spans="1:67" s="56" customFormat="1" ht="12.75" x14ac:dyDescent="0.2">
      <c r="A40" s="109">
        <v>36</v>
      </c>
      <c r="B40" s="65" t="s">
        <v>170</v>
      </c>
      <c r="C40" s="109" t="s">
        <v>278</v>
      </c>
      <c r="D40" s="110">
        <f>1000*'1 Utsläpp'!C41/'6 FV'!D41</f>
        <v>0.32371091646461203</v>
      </c>
      <c r="E40" s="110">
        <f>1000*'1 Utsläpp'!D41/'6 FV'!E41</f>
        <v>0.35605211291190758</v>
      </c>
      <c r="F40" s="110">
        <f>1000*'1 Utsläpp'!E41/'6 FV'!F41</f>
        <v>0.42837878224441772</v>
      </c>
      <c r="G40" s="110">
        <f>1000*'1 Utsläpp'!F41/'6 FV'!G41</f>
        <v>0.33880557507786324</v>
      </c>
      <c r="H40" s="110">
        <f>1000*'1 Utsläpp'!G41/'6 FV'!H41</f>
        <v>0.31954716326547006</v>
      </c>
      <c r="I40" s="110">
        <f>1000*'1 Utsläpp'!H41/'6 FV'!I41</f>
        <v>0.3490010764989267</v>
      </c>
      <c r="J40" s="110">
        <f>1000*'1 Utsläpp'!I41/'6 FV'!J41</f>
        <v>0.41927125424037126</v>
      </c>
      <c r="K40" s="110">
        <f>1000*'1 Utsläpp'!J41/'6 FV'!K41</f>
        <v>0.32442813636069989</v>
      </c>
      <c r="L40" s="110">
        <f>1000*'1 Utsläpp'!K41/'6 FV'!L41</f>
        <v>0.3259433329819752</v>
      </c>
      <c r="M40" s="110">
        <f>1000*'1 Utsläpp'!L41/'6 FV'!M41</f>
        <v>0.33499787055010372</v>
      </c>
      <c r="N40" s="110">
        <f>1000*'1 Utsläpp'!M41/'6 FV'!N41</f>
        <v>0.40232438501794476</v>
      </c>
      <c r="O40" s="110">
        <f>1000*'1 Utsläpp'!N41/'6 FV'!O41</f>
        <v>0.33835810117859744</v>
      </c>
      <c r="P40" s="110">
        <f>1000*'1 Utsläpp'!O41/'6 FV'!P41</f>
        <v>0.30325735564600265</v>
      </c>
      <c r="Q40" s="110">
        <f>1000*'1 Utsläpp'!P41/'6 FV'!Q41</f>
        <v>0.32345460533462267</v>
      </c>
      <c r="R40" s="110">
        <f>1000*'1 Utsläpp'!Q41/'6 FV'!R41</f>
        <v>0.3839780233895948</v>
      </c>
      <c r="S40" s="110">
        <f>1000*'1 Utsläpp'!R41/'6 FV'!S41</f>
        <v>0.297803463339118</v>
      </c>
      <c r="T40" s="110">
        <f>1000*'1 Utsläpp'!S41/'6 FV'!T41</f>
        <v>0.30201634383246517</v>
      </c>
      <c r="U40" s="110">
        <f>1000*'1 Utsläpp'!T41/'6 FV'!U41</f>
        <v>0.32911059888163041</v>
      </c>
      <c r="V40" s="110">
        <f>1000*'1 Utsläpp'!U41/'6 FV'!V41</f>
        <v>0.39317286242618676</v>
      </c>
      <c r="W40" s="110">
        <f>1000*'1 Utsläpp'!V41/'6 FV'!W41</f>
        <v>0.31948502500069204</v>
      </c>
      <c r="X40" s="110">
        <f>1000*'1 Utsläpp'!W41/'6 FV'!X41</f>
        <v>0.28362368125991638</v>
      </c>
      <c r="Y40" s="110">
        <f>1000*'1 Utsläpp'!X41/'6 FV'!Y41</f>
        <v>0.31479109216355267</v>
      </c>
      <c r="Z40" s="110">
        <f>1000*'1 Utsläpp'!Y41/'6 FV'!Z41</f>
        <v>0.37166334494891617</v>
      </c>
      <c r="AA40" s="110">
        <f>1000*'1 Utsläpp'!Z41/'6 FV'!AA41</f>
        <v>0.28627360435444171</v>
      </c>
      <c r="AB40" s="110">
        <f>1000*'1 Utsläpp'!AA41/'6 FV'!AB41</f>
        <v>0.2697023431129067</v>
      </c>
      <c r="AC40" s="110">
        <f>1000*'1 Utsläpp'!AB41/'6 FV'!AC41</f>
        <v>0.30111646537154607</v>
      </c>
      <c r="AD40" s="110">
        <f>1000*'1 Utsläpp'!AC41/'6 FV'!AD41</f>
        <v>0.35601724238342675</v>
      </c>
      <c r="AE40" s="110">
        <f>1000*'1 Utsläpp'!AD41/'6 FV'!AE41</f>
        <v>0.27941933166100497</v>
      </c>
      <c r="AF40" s="110">
        <f>1000*'1 Utsläpp'!AE41/'6 FV'!AF41</f>
        <v>0.26685440501985908</v>
      </c>
      <c r="AG40" s="110">
        <f>1000*'1 Utsläpp'!AF41/'6 FV'!AG41</f>
        <v>0.30394198882907009</v>
      </c>
      <c r="AH40" s="110">
        <f>1000*'1 Utsläpp'!AG41/'6 FV'!AH41</f>
        <v>0.36581910811591006</v>
      </c>
      <c r="AI40" s="110">
        <f>1000*'1 Utsläpp'!AH41/'6 FV'!AI41</f>
        <v>0.28421696630086879</v>
      </c>
      <c r="AJ40" s="110">
        <f>1000*'1 Utsläpp'!AI41/'6 FV'!AJ41</f>
        <v>0.27235774032513405</v>
      </c>
      <c r="AK40" s="110">
        <f>1000*'1 Utsläpp'!AJ41/'6 FV'!AK41</f>
        <v>0.29613369135667034</v>
      </c>
      <c r="AL40" s="110">
        <f>1000*'1 Utsläpp'!AK41/'6 FV'!AL41</f>
        <v>0.36533310216453752</v>
      </c>
      <c r="AM40" s="110">
        <f>1000*'1 Utsläpp'!AL41/'6 FV'!AM41</f>
        <v>0.28685460397224255</v>
      </c>
      <c r="AN40" s="110">
        <f>1000*'1 Utsläpp'!AM41/'6 FV'!AN41</f>
        <v>0.26240832417213289</v>
      </c>
      <c r="AO40" s="110">
        <f>1000*'1 Utsläpp'!AN41/'6 FV'!AO41</f>
        <v>0.29956573727968799</v>
      </c>
      <c r="AP40" s="110">
        <f>1000*'1 Utsläpp'!AO41/'6 FV'!AP41</f>
        <v>0.3579216980768255</v>
      </c>
      <c r="AQ40" s="110">
        <f>1000*'1 Utsläpp'!AP41/'6 FV'!AQ41</f>
        <v>0.27174231461999754</v>
      </c>
      <c r="AR40" s="110">
        <f>1000*'1 Utsläpp'!AQ41/'6 FV'!AR41</f>
        <v>0.26228333421846761</v>
      </c>
      <c r="AS40" s="110">
        <f>1000*'1 Utsläpp'!AR41/'6 FV'!AS41</f>
        <v>0.29757479803060349</v>
      </c>
      <c r="AT40" s="110">
        <f>1000*'1 Utsläpp'!AS41/'6 FV'!AT41</f>
        <v>0.36485597291320165</v>
      </c>
      <c r="AU40" s="110">
        <f>1000*'1 Utsläpp'!AT41/'6 FV'!AU41</f>
        <v>0.27525321321830964</v>
      </c>
      <c r="AV40" s="110">
        <f>1000*'1 Utsläpp'!AU41/'6 FV'!AV41</f>
        <v>0.27612079173303433</v>
      </c>
      <c r="AW40" s="110">
        <f>1000*'1 Utsläpp'!AV41/'6 FV'!AW41</f>
        <v>0.30706394530405329</v>
      </c>
      <c r="AX40" s="110">
        <f>1000*'1 Utsläpp'!AW41/'6 FV'!AX41</f>
        <v>0.36997686350925857</v>
      </c>
      <c r="AY40" s="110">
        <f>1000*'1 Utsläpp'!AX41/'6 FV'!AY41</f>
        <v>0.28378728422491928</v>
      </c>
      <c r="AZ40" s="110">
        <f>1000*'1 Utsläpp'!AY41/'6 FV'!AZ41</f>
        <v>0.30091357948928699</v>
      </c>
      <c r="BA40" s="110">
        <f>1000*'1 Utsläpp'!AZ41/'6 FV'!BA41</f>
        <v>0.35017256158133692</v>
      </c>
      <c r="BB40" s="110">
        <f>1000*'1 Utsläpp'!BA41/'6 FV'!BB41</f>
        <v>0.40476058543108606</v>
      </c>
      <c r="BC40" s="110">
        <f>1000*'1 Utsläpp'!BB41/'6 FV'!BC41</f>
        <v>0.31237114885659278</v>
      </c>
      <c r="BD40" s="110">
        <f>1000*'1 Utsläpp'!BC41/'6 FV'!BD41</f>
        <v>0.2904079260595489</v>
      </c>
      <c r="BE40" s="110">
        <f>1000*'1 Utsläpp'!BD41/'6 FV'!BE41</f>
        <v>0.30787636298279408</v>
      </c>
      <c r="BF40" s="110">
        <f>1000*'1 Utsläpp'!BE41/'6 FV'!BF41</f>
        <v>0.38581163446073713</v>
      </c>
      <c r="BG40" s="236">
        <f>1000*'1 Utsläpp'!BF41/'6 FV'!BG41</f>
        <v>0.2954472173228016</v>
      </c>
      <c r="BH40" s="236">
        <f>1000*'1 Utsläpp'!BG41/'6 FV'!BH41</f>
        <v>0.27910610992367857</v>
      </c>
      <c r="BI40" s="236">
        <f>1000*'1 Utsläpp'!BH41/'6 FV'!BI41</f>
        <v>0.29064245886660744</v>
      </c>
      <c r="BJ40" s="236">
        <f>1000*'1 Utsläpp'!BI41/'6 FV'!BJ41</f>
        <v>0.36353429080181504</v>
      </c>
      <c r="BK40" s="236">
        <f>1000*'1 Utsläpp'!BJ41/'6 FV'!BK41</f>
        <v>0.28052543109190714</v>
      </c>
      <c r="BL40" s="236">
        <f>1000*'1 Utsläpp'!BK41/'6 FV'!BL41</f>
        <v>0.28251397832385966</v>
      </c>
      <c r="BM40" s="110">
        <f>1000*'1 Utsläpp'!BL41/'6 FV'!BM41</f>
        <v>0.30060183387247114</v>
      </c>
      <c r="BN40" s="110">
        <f>1000*'1 Utsläpp'!BM41/'6 FV'!BN41</f>
        <v>0.37284576130017244</v>
      </c>
      <c r="BO40" s="366">
        <f>1000*'1 Utsläpp'!BN41/'6 FV'!BO41</f>
        <v>0.27401474243327245</v>
      </c>
    </row>
    <row r="41" spans="1:67" s="56" customFormat="1" ht="12.75" x14ac:dyDescent="0.2">
      <c r="A41" s="85"/>
      <c r="B41" s="61" t="s">
        <v>130</v>
      </c>
      <c r="C41" s="61" t="s">
        <v>210</v>
      </c>
      <c r="D41" s="180">
        <f>1000*'1 Utsläpp'!C43/'6 FV'!D42</f>
        <v>15.136483132969959</v>
      </c>
      <c r="E41" s="180">
        <f>1000*'1 Utsläpp'!D43/'6 FV'!E42</f>
        <v>13.803717967738653</v>
      </c>
      <c r="F41" s="180">
        <f>1000*'1 Utsläpp'!E43/'6 FV'!F42</f>
        <v>14.986051575366995</v>
      </c>
      <c r="G41" s="180">
        <f>1000*'1 Utsläpp'!F43/'6 FV'!G42</f>
        <v>15.530296683542703</v>
      </c>
      <c r="H41" s="180">
        <f>1000*'1 Utsläpp'!G43/'6 FV'!H42</f>
        <v>15.204471589702596</v>
      </c>
      <c r="I41" s="180">
        <f>1000*'1 Utsläpp'!H43/'6 FV'!I42</f>
        <v>13.348345915123376</v>
      </c>
      <c r="J41" s="180">
        <f>1000*'1 Utsläpp'!I43/'6 FV'!J42</f>
        <v>13.883671152197875</v>
      </c>
      <c r="K41" s="180">
        <f>1000*'1 Utsläpp'!J43/'6 FV'!K42</f>
        <v>14.668345346428815</v>
      </c>
      <c r="L41" s="180">
        <f>1000*'1 Utsläpp'!K43/'6 FV'!L42</f>
        <v>16.902744282899679</v>
      </c>
      <c r="M41" s="180">
        <f>1000*'1 Utsläpp'!L43/'6 FV'!M42</f>
        <v>13.600206198343534</v>
      </c>
      <c r="N41" s="180">
        <f>1000*'1 Utsläpp'!M43/'6 FV'!N42</f>
        <v>13.92386752099249</v>
      </c>
      <c r="O41" s="180">
        <f>1000*'1 Utsläpp'!N43/'6 FV'!O42</f>
        <v>14.831853916043006</v>
      </c>
      <c r="P41" s="180">
        <f>1000*'1 Utsläpp'!O43/'6 FV'!P42</f>
        <v>14.87006347294273</v>
      </c>
      <c r="Q41" s="180">
        <f>1000*'1 Utsläpp'!P43/'6 FV'!Q42</f>
        <v>12.564231882413777</v>
      </c>
      <c r="R41" s="180">
        <f>1000*'1 Utsläpp'!Q43/'6 FV'!R42</f>
        <v>12.843590870011324</v>
      </c>
      <c r="S41" s="180">
        <f>1000*'1 Utsläpp'!R43/'6 FV'!S42</f>
        <v>12.635550882300119</v>
      </c>
      <c r="T41" s="180">
        <f>1000*'1 Utsläpp'!S43/'6 FV'!T42</f>
        <v>13.555275106080911</v>
      </c>
      <c r="U41" s="180">
        <f>1000*'1 Utsläpp'!T43/'6 FV'!U42</f>
        <v>11.6905298716967</v>
      </c>
      <c r="V41" s="180">
        <f>1000*'1 Utsläpp'!U43/'6 FV'!V42</f>
        <v>12.24288420165586</v>
      </c>
      <c r="W41" s="180">
        <f>1000*'1 Utsläpp'!V43/'6 FV'!W42</f>
        <v>12.702251004246889</v>
      </c>
      <c r="X41" s="180">
        <f>1000*'1 Utsläpp'!W43/'6 FV'!X42</f>
        <v>13.256063542932015</v>
      </c>
      <c r="Y41" s="180">
        <f>1000*'1 Utsläpp'!X43/'6 FV'!Y42</f>
        <v>11.549577346301438</v>
      </c>
      <c r="Z41" s="180">
        <f>1000*'1 Utsläpp'!Y43/'6 FV'!Z42</f>
        <v>12.097309868887612</v>
      </c>
      <c r="AA41" s="180">
        <f>1000*'1 Utsläpp'!Z43/'6 FV'!AA42</f>
        <v>11.574697432552167</v>
      </c>
      <c r="AB41" s="180">
        <f>1000*'1 Utsläpp'!AA43/'6 FV'!AB42</f>
        <v>11.999995848287023</v>
      </c>
      <c r="AC41" s="180">
        <f>1000*'1 Utsläpp'!AB43/'6 FV'!AC42</f>
        <v>10.985770525237047</v>
      </c>
      <c r="AD41" s="180">
        <f>1000*'1 Utsläpp'!AC43/'6 FV'!AD42</f>
        <v>11.734151872942588</v>
      </c>
      <c r="AE41" s="180">
        <f>1000*'1 Utsläpp'!AD43/'6 FV'!AE42</f>
        <v>11.272752017802352</v>
      </c>
      <c r="AF41" s="180">
        <f>1000*'1 Utsläpp'!AE43/'6 FV'!AF42</f>
        <v>11.96827905458971</v>
      </c>
      <c r="AG41" s="180">
        <f>1000*'1 Utsläpp'!AF43/'6 FV'!AG42</f>
        <v>10.720355975261288</v>
      </c>
      <c r="AH41" s="180">
        <f>1000*'1 Utsläpp'!AG43/'6 FV'!AH42</f>
        <v>11.130559889213572</v>
      </c>
      <c r="AI41" s="180">
        <f>1000*'1 Utsläpp'!AH43/'6 FV'!AI42</f>
        <v>10.62079293672347</v>
      </c>
      <c r="AJ41" s="180">
        <f>1000*'1 Utsläpp'!AI43/'6 FV'!AJ42</f>
        <v>11.791242558789556</v>
      </c>
      <c r="AK41" s="180">
        <f>1000*'1 Utsläpp'!AJ43/'6 FV'!AK42</f>
        <v>10.256175823478952</v>
      </c>
      <c r="AL41" s="180">
        <f>1000*'1 Utsläpp'!AK43/'6 FV'!AL42</f>
        <v>11.357245453498267</v>
      </c>
      <c r="AM41" s="180">
        <f>1000*'1 Utsläpp'!AL43/'6 FV'!AM42</f>
        <v>10.86507778267481</v>
      </c>
      <c r="AN41" s="180">
        <f>1000*'1 Utsläpp'!AM43/'6 FV'!AN42</f>
        <v>10.921385243451819</v>
      </c>
      <c r="AO41" s="180">
        <f>1000*'1 Utsläpp'!AN43/'6 FV'!AO42</f>
        <v>10.009799806090628</v>
      </c>
      <c r="AP41" s="180">
        <f>1000*'1 Utsläpp'!AO43/'6 FV'!AP42</f>
        <v>10.883430241587536</v>
      </c>
      <c r="AQ41" s="180">
        <f>1000*'1 Utsläpp'!AP43/'6 FV'!AQ42</f>
        <v>10.207308129717026</v>
      </c>
      <c r="AR41" s="180">
        <f>1000*'1 Utsläpp'!AQ43/'6 FV'!AR42</f>
        <v>10.616074985310195</v>
      </c>
      <c r="AS41" s="180">
        <f>1000*'1 Utsläpp'!AR43/'6 FV'!AS42</f>
        <v>9.5468609056436478</v>
      </c>
      <c r="AT41" s="180">
        <f>1000*'1 Utsläpp'!AS43/'6 FV'!AT42</f>
        <v>10.577977911238886</v>
      </c>
      <c r="AU41" s="180">
        <f>1000*'1 Utsläpp'!AT43/'6 FV'!AU42</f>
        <v>9.8591426368992714</v>
      </c>
      <c r="AV41" s="180">
        <f>1000*'1 Utsläpp'!AU43/'6 FV'!AV42</f>
        <v>10.155375147072135</v>
      </c>
      <c r="AW41" s="180">
        <f>1000*'1 Utsläpp'!AV43/'6 FV'!AW42</f>
        <v>9.2025277227385125</v>
      </c>
      <c r="AX41" s="180">
        <f>1000*'1 Utsläpp'!AW43/'6 FV'!AX42</f>
        <v>10.237954233909534</v>
      </c>
      <c r="AY41" s="180">
        <f>1000*'1 Utsläpp'!AX43/'6 FV'!AY42</f>
        <v>9.1835434548902679</v>
      </c>
      <c r="AZ41" s="180">
        <f>1000*'1 Utsläpp'!AY43/'6 FV'!AZ42</f>
        <v>9.5144589942880202</v>
      </c>
      <c r="BA41" s="180">
        <f>1000*'1 Utsläpp'!AZ43/'6 FV'!BA42</f>
        <v>8.6716553351765633</v>
      </c>
      <c r="BB41" s="180">
        <f>1000*'1 Utsläpp'!BA43/'6 FV'!BB42</f>
        <v>8.987587014504502</v>
      </c>
      <c r="BC41" s="180">
        <f>1000*'1 Utsläpp'!BB43/'6 FV'!BC42</f>
        <v>8.3384795589855933</v>
      </c>
      <c r="BD41" s="180">
        <f>1000*'1 Utsläpp'!BC43/'6 FV'!BD42</f>
        <v>8.9705553569617607</v>
      </c>
      <c r="BE41" s="180">
        <f>1000*'1 Utsläpp'!BD43/'6 FV'!BE42</f>
        <v>8.5786620968337655</v>
      </c>
      <c r="BF41" s="180">
        <f>1000*'1 Utsläpp'!BE43/'6 FV'!BF42</f>
        <v>9.0258234098186474</v>
      </c>
      <c r="BG41" s="238">
        <f>1000*'1 Utsläpp'!BF43/'6 FV'!BG42</f>
        <v>8.4020931135769317</v>
      </c>
      <c r="BH41" s="238">
        <f>1000*'1 Utsläpp'!BG43/'6 FV'!BH42</f>
        <v>8.5171390859892249</v>
      </c>
      <c r="BI41" s="238">
        <f>1000*'1 Utsläpp'!BH43/'6 FV'!BI42</f>
        <v>7.6170181333773277</v>
      </c>
      <c r="BJ41" s="238">
        <f>1000*'1 Utsläpp'!BI43/'6 FV'!BJ42</f>
        <v>8.5316449839103612</v>
      </c>
      <c r="BK41" s="238">
        <f>1000*'1 Utsläpp'!BJ43/'6 FV'!BK42</f>
        <v>8.257339346626221</v>
      </c>
      <c r="BL41" s="238">
        <f>1000*'1 Utsläpp'!BK43/'6 FV'!BL42</f>
        <v>8.1541116416425403</v>
      </c>
      <c r="BM41" s="238">
        <f>1000*'1 Utsläpp'!BL43/'6 FV'!BM42</f>
        <v>7.8226353539002034</v>
      </c>
      <c r="BN41" s="238">
        <f>1000*'1 Utsläpp'!BM43/'6 FV'!BN42</f>
        <v>8.4899532995094837</v>
      </c>
      <c r="BO41" s="344">
        <f>1000*'1 Utsläpp'!BN43/'6 FV'!BO42</f>
        <v>7.989385106323228</v>
      </c>
    </row>
    <row r="42" spans="1:67" s="56" customFormat="1" x14ac:dyDescent="0.25">
      <c r="A42" s="85"/>
      <c r="B42" s="85"/>
      <c r="C42" s="85"/>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8"/>
      <c r="AM42" s="108"/>
      <c r="AN42" s="108"/>
      <c r="AO42" s="108"/>
      <c r="AP42" s="108"/>
      <c r="AQ42" s="108"/>
      <c r="AX42" s="200"/>
      <c r="BC42" s="189"/>
      <c r="BD42" s="189"/>
      <c r="BE42" s="189"/>
      <c r="BF42" s="189"/>
      <c r="BG42" s="189"/>
      <c r="BH42" s="189"/>
      <c r="BI42" s="189"/>
      <c r="BJ42" s="189"/>
    </row>
    <row r="43" spans="1:67" x14ac:dyDescent="0.25">
      <c r="B43" s="59" t="s">
        <v>175</v>
      </c>
      <c r="C43" s="59" t="s">
        <v>82</v>
      </c>
      <c r="AI43" s="112"/>
      <c r="AJ43" s="112"/>
      <c r="AK43" s="112"/>
      <c r="BA43" s="57"/>
      <c r="BB43" s="57"/>
    </row>
    <row r="44" spans="1:67" x14ac:dyDescent="0.25">
      <c r="B44" s="59" t="s">
        <v>318</v>
      </c>
      <c r="C44" s="59" t="s">
        <v>319</v>
      </c>
      <c r="AI44" s="112"/>
      <c r="AJ44" s="112"/>
      <c r="AK44" s="112"/>
      <c r="BA44" s="57"/>
      <c r="BB44" s="57"/>
    </row>
    <row r="45" spans="1:67" ht="12.75" x14ac:dyDescent="0.2">
      <c r="B45" s="70" t="s">
        <v>131</v>
      </c>
      <c r="C45" s="89" t="s">
        <v>208</v>
      </c>
      <c r="D45" s="113" t="s">
        <v>83</v>
      </c>
      <c r="E45" s="113" t="s">
        <v>84</v>
      </c>
      <c r="F45" s="113" t="s">
        <v>85</v>
      </c>
      <c r="G45" s="113" t="s">
        <v>86</v>
      </c>
      <c r="H45" s="113" t="s">
        <v>87</v>
      </c>
      <c r="I45" s="113" t="s">
        <v>88</v>
      </c>
      <c r="J45" s="113" t="s">
        <v>89</v>
      </c>
      <c r="K45" s="113" t="s">
        <v>90</v>
      </c>
      <c r="L45" s="113" t="s">
        <v>91</v>
      </c>
      <c r="M45" s="113" t="s">
        <v>92</v>
      </c>
      <c r="N45" s="113" t="s">
        <v>93</v>
      </c>
      <c r="O45" s="113" t="s">
        <v>94</v>
      </c>
      <c r="P45" s="113" t="s">
        <v>95</v>
      </c>
      <c r="Q45" s="113" t="s">
        <v>96</v>
      </c>
      <c r="R45" s="113" t="s">
        <v>97</v>
      </c>
      <c r="S45" s="113" t="s">
        <v>98</v>
      </c>
      <c r="T45" s="113" t="s">
        <v>99</v>
      </c>
      <c r="U45" s="113" t="s">
        <v>100</v>
      </c>
      <c r="V45" s="113" t="s">
        <v>101</v>
      </c>
      <c r="W45" s="113" t="s">
        <v>102</v>
      </c>
      <c r="X45" s="113" t="s">
        <v>103</v>
      </c>
      <c r="Y45" s="113" t="s">
        <v>104</v>
      </c>
      <c r="Z45" s="113" t="s">
        <v>105</v>
      </c>
      <c r="AA45" s="113" t="s">
        <v>106</v>
      </c>
      <c r="AB45" s="113" t="s">
        <v>107</v>
      </c>
      <c r="AC45" s="113" t="s">
        <v>108</v>
      </c>
      <c r="AD45" s="113" t="s">
        <v>109</v>
      </c>
      <c r="AE45" s="113" t="s">
        <v>110</v>
      </c>
      <c r="AF45" s="113" t="s">
        <v>111</v>
      </c>
      <c r="AG45" s="113" t="s">
        <v>112</v>
      </c>
      <c r="AH45" s="113" t="s">
        <v>179</v>
      </c>
      <c r="AI45" s="113" t="s">
        <v>180</v>
      </c>
      <c r="AJ45" s="113" t="s">
        <v>194</v>
      </c>
      <c r="AK45" s="113" t="s">
        <v>196</v>
      </c>
      <c r="AL45" s="113" t="s">
        <v>198</v>
      </c>
      <c r="AM45" s="106" t="s">
        <v>200</v>
      </c>
      <c r="AN45" s="106" t="s">
        <v>201</v>
      </c>
      <c r="AO45" s="106" t="s">
        <v>205</v>
      </c>
      <c r="AP45" s="106" t="s">
        <v>209</v>
      </c>
      <c r="AQ45" s="106" t="s">
        <v>211</v>
      </c>
      <c r="AR45" s="91" t="s">
        <v>251</v>
      </c>
      <c r="AS45" s="91" t="s">
        <v>263</v>
      </c>
      <c r="AT45" s="91" t="s">
        <v>264</v>
      </c>
      <c r="AU45" s="91" t="s">
        <v>269</v>
      </c>
      <c r="AV45" s="91" t="s">
        <v>270</v>
      </c>
      <c r="AW45" s="91" t="s">
        <v>271</v>
      </c>
      <c r="AX45" s="91" t="s">
        <v>272</v>
      </c>
      <c r="AY45" s="91" t="s">
        <v>274</v>
      </c>
      <c r="AZ45" s="91" t="s">
        <v>277</v>
      </c>
      <c r="BA45" s="91" t="s">
        <v>279</v>
      </c>
      <c r="BB45" s="91" t="s">
        <v>280</v>
      </c>
      <c r="BC45" s="91" t="s">
        <v>282</v>
      </c>
      <c r="BD45" s="91" t="s">
        <v>283</v>
      </c>
      <c r="BE45" s="91" t="s">
        <v>284</v>
      </c>
      <c r="BF45" s="91" t="s">
        <v>287</v>
      </c>
      <c r="BG45" s="116" t="s">
        <v>289</v>
      </c>
      <c r="BH45" s="91" t="s">
        <v>290</v>
      </c>
      <c r="BI45" s="91" t="s">
        <v>291</v>
      </c>
      <c r="BJ45" s="91" t="s">
        <v>293</v>
      </c>
      <c r="BK45" s="91" t="s">
        <v>310</v>
      </c>
      <c r="BL45" s="91" t="s">
        <v>314</v>
      </c>
      <c r="BM45" s="91" t="s">
        <v>329</v>
      </c>
      <c r="BN45" s="91" t="s">
        <v>332</v>
      </c>
      <c r="BO45" s="222" t="s">
        <v>337</v>
      </c>
    </row>
    <row r="46" spans="1:67" ht="12.75" x14ac:dyDescent="0.2">
      <c r="B46" s="71" t="s">
        <v>122</v>
      </c>
      <c r="C46" s="71" t="s">
        <v>22</v>
      </c>
      <c r="D46" s="108">
        <f t="shared" ref="D46:AI46" si="0">D5</f>
        <v>109.81387029906695</v>
      </c>
      <c r="E46" s="108">
        <f t="shared" si="0"/>
        <v>107.1097132809398</v>
      </c>
      <c r="F46" s="108">
        <f t="shared" si="0"/>
        <v>117.92938366038146</v>
      </c>
      <c r="G46" s="108">
        <f t="shared" si="0"/>
        <v>129.32356216999048</v>
      </c>
      <c r="H46" s="108">
        <f t="shared" si="0"/>
        <v>106.62013725190705</v>
      </c>
      <c r="I46" s="108">
        <f t="shared" si="0"/>
        <v>101.51778768014205</v>
      </c>
      <c r="J46" s="108">
        <f t="shared" si="0"/>
        <v>114.03054501557939</v>
      </c>
      <c r="K46" s="108">
        <f t="shared" si="0"/>
        <v>125.95726919506862</v>
      </c>
      <c r="L46" s="108">
        <f t="shared" si="0"/>
        <v>108.07728677494075</v>
      </c>
      <c r="M46" s="108">
        <f t="shared" si="0"/>
        <v>102.01260329955056</v>
      </c>
      <c r="N46" s="108">
        <f t="shared" si="0"/>
        <v>115.9089045232852</v>
      </c>
      <c r="O46" s="108">
        <f t="shared" si="0"/>
        <v>132.75504975259358</v>
      </c>
      <c r="P46" s="108">
        <f t="shared" si="0"/>
        <v>102.20327301412506</v>
      </c>
      <c r="Q46" s="108">
        <f t="shared" si="0"/>
        <v>101.4246306012908</v>
      </c>
      <c r="R46" s="108">
        <f t="shared" si="0"/>
        <v>114.25410218579029</v>
      </c>
      <c r="S46" s="108">
        <f t="shared" si="0"/>
        <v>128.0759413509729</v>
      </c>
      <c r="T46" s="108">
        <f t="shared" si="0"/>
        <v>98.923376074631008</v>
      </c>
      <c r="U46" s="108">
        <f t="shared" si="0"/>
        <v>97.622818581004296</v>
      </c>
      <c r="V46" s="108">
        <f t="shared" si="0"/>
        <v>114.34275354861335</v>
      </c>
      <c r="W46" s="108">
        <f t="shared" si="0"/>
        <v>126.89652341812933</v>
      </c>
      <c r="X46" s="108">
        <f t="shared" si="0"/>
        <v>100.07871372137743</v>
      </c>
      <c r="Y46" s="108">
        <f t="shared" si="0"/>
        <v>96.931923148393963</v>
      </c>
      <c r="Z46" s="108">
        <f t="shared" si="0"/>
        <v>113.31758945393027</v>
      </c>
      <c r="AA46" s="108">
        <f t="shared" si="0"/>
        <v>125.87725836734366</v>
      </c>
      <c r="AB46" s="108">
        <f t="shared" si="0"/>
        <v>91.191687615759506</v>
      </c>
      <c r="AC46" s="108">
        <f t="shared" si="0"/>
        <v>91.690618976840867</v>
      </c>
      <c r="AD46" s="108">
        <f t="shared" si="0"/>
        <v>106.87336150762755</v>
      </c>
      <c r="AE46" s="108">
        <f t="shared" si="0"/>
        <v>119.55578140638774</v>
      </c>
      <c r="AF46" s="108">
        <f t="shared" si="0"/>
        <v>87.811110249615112</v>
      </c>
      <c r="AG46" s="108">
        <f t="shared" si="0"/>
        <v>88.727546948550383</v>
      </c>
      <c r="AH46" s="108">
        <f t="shared" si="0"/>
        <v>102.32612233893219</v>
      </c>
      <c r="AI46" s="108">
        <f t="shared" si="0"/>
        <v>117.88491610600309</v>
      </c>
      <c r="AJ46" s="108">
        <f t="shared" ref="AJ46:BJ46" si="1">AJ5</f>
        <v>89.240229045217788</v>
      </c>
      <c r="AK46" s="108">
        <f t="shared" si="1"/>
        <v>89.093499214165149</v>
      </c>
      <c r="AL46" s="108">
        <f t="shared" si="1"/>
        <v>100.95790234695542</v>
      </c>
      <c r="AM46" s="108">
        <f t="shared" si="1"/>
        <v>114.73074646577308</v>
      </c>
      <c r="AN46" s="108">
        <f t="shared" si="1"/>
        <v>83.383354476788284</v>
      </c>
      <c r="AO46" s="108">
        <f t="shared" si="1"/>
        <v>84.037017239814389</v>
      </c>
      <c r="AP46" s="108">
        <f t="shared" si="1"/>
        <v>96.907677474309097</v>
      </c>
      <c r="AQ46" s="108">
        <f t="shared" si="1"/>
        <v>111.13161111050111</v>
      </c>
      <c r="AR46" s="108">
        <f t="shared" si="1"/>
        <v>86.768078236211039</v>
      </c>
      <c r="AS46" s="108">
        <f t="shared" si="1"/>
        <v>91.592733056604544</v>
      </c>
      <c r="AT46" s="108">
        <f t="shared" si="1"/>
        <v>104.35588215218125</v>
      </c>
      <c r="AU46" s="108">
        <f t="shared" si="1"/>
        <v>116.57100194841779</v>
      </c>
      <c r="AV46" s="108">
        <f t="shared" si="1"/>
        <v>92.304989622432998</v>
      </c>
      <c r="AW46" s="108">
        <f t="shared" si="1"/>
        <v>92.142242506425887</v>
      </c>
      <c r="AX46" s="108">
        <f t="shared" si="1"/>
        <v>89.941336340374335</v>
      </c>
      <c r="AY46" s="108">
        <f t="shared" si="1"/>
        <v>105.43832194322927</v>
      </c>
      <c r="AZ46" s="108">
        <f t="shared" si="1"/>
        <v>89.690579980178242</v>
      </c>
      <c r="BA46" s="108">
        <f t="shared" si="1"/>
        <v>89.162280151849416</v>
      </c>
      <c r="BB46" s="108">
        <f t="shared" si="1"/>
        <v>96.410257939101854</v>
      </c>
      <c r="BC46" s="108">
        <f t="shared" si="1"/>
        <v>119.97396498194151</v>
      </c>
      <c r="BD46" s="108">
        <f t="shared" si="1"/>
        <v>89.30878206753269</v>
      </c>
      <c r="BE46" s="108">
        <f t="shared" si="1"/>
        <v>85.602118256509883</v>
      </c>
      <c r="BF46" s="108">
        <f t="shared" si="1"/>
        <v>92.191096904119576</v>
      </c>
      <c r="BG46" s="108">
        <f t="shared" si="1"/>
        <v>121.61847477251669</v>
      </c>
      <c r="BH46" s="108">
        <f t="shared" si="1"/>
        <v>84.319235329830093</v>
      </c>
      <c r="BI46" s="108">
        <f t="shared" si="1"/>
        <v>81.97403905886982</v>
      </c>
      <c r="BJ46" s="108">
        <f t="shared" si="1"/>
        <v>91.348112612349439</v>
      </c>
      <c r="BK46" s="246">
        <f>BK5</f>
        <v>118.66955603623983</v>
      </c>
      <c r="BL46" s="246">
        <f>BL5</f>
        <v>79.887210909687298</v>
      </c>
      <c r="BM46" s="246">
        <f>BM5</f>
        <v>77.466674951764887</v>
      </c>
      <c r="BN46" s="246">
        <f>BN5</f>
        <v>100.74121153789713</v>
      </c>
      <c r="BO46" s="270">
        <f>BO5</f>
        <v>125.40999813267442</v>
      </c>
    </row>
    <row r="47" spans="1:67" ht="12.75" x14ac:dyDescent="0.2">
      <c r="B47" s="71" t="s">
        <v>123</v>
      </c>
      <c r="C47" s="71" t="s">
        <v>23</v>
      </c>
      <c r="D47" s="108">
        <f t="shared" ref="D47:AI47" si="2">D6</f>
        <v>13.024348737836812</v>
      </c>
      <c r="E47" s="108">
        <f t="shared" si="2"/>
        <v>16.187264225882167</v>
      </c>
      <c r="F47" s="108">
        <f t="shared" si="2"/>
        <v>16.722793405808947</v>
      </c>
      <c r="G47" s="108">
        <f t="shared" si="2"/>
        <v>18.195792182864981</v>
      </c>
      <c r="H47" s="108">
        <f t="shared" si="2"/>
        <v>12.368623554997104</v>
      </c>
      <c r="I47" s="108">
        <f t="shared" si="2"/>
        <v>14.054622494567369</v>
      </c>
      <c r="J47" s="108">
        <f t="shared" si="2"/>
        <v>15.55482756046179</v>
      </c>
      <c r="K47" s="108">
        <f t="shared" si="2"/>
        <v>17.688047379332279</v>
      </c>
      <c r="L47" s="108">
        <f t="shared" si="2"/>
        <v>15.849754910468754</v>
      </c>
      <c r="M47" s="108">
        <f t="shared" si="2"/>
        <v>16.371958882207451</v>
      </c>
      <c r="N47" s="108">
        <f t="shared" si="2"/>
        <v>16.752066005422751</v>
      </c>
      <c r="O47" s="108">
        <f t="shared" si="2"/>
        <v>19.939070488476105</v>
      </c>
      <c r="P47" s="108">
        <f t="shared" si="2"/>
        <v>16.120419422846979</v>
      </c>
      <c r="Q47" s="108">
        <f t="shared" si="2"/>
        <v>17.9292737796093</v>
      </c>
      <c r="R47" s="108">
        <f t="shared" si="2"/>
        <v>19.097499795199838</v>
      </c>
      <c r="S47" s="108">
        <f t="shared" si="2"/>
        <v>20.406209413514702</v>
      </c>
      <c r="T47" s="108">
        <f t="shared" si="2"/>
        <v>15.615644835039349</v>
      </c>
      <c r="U47" s="108">
        <f t="shared" si="2"/>
        <v>19.078789718898282</v>
      </c>
      <c r="V47" s="108">
        <f t="shared" si="2"/>
        <v>21.606313183635251</v>
      </c>
      <c r="W47" s="108">
        <f t="shared" si="2"/>
        <v>24.586759983318906</v>
      </c>
      <c r="X47" s="108">
        <f t="shared" si="2"/>
        <v>16.764066445392839</v>
      </c>
      <c r="Y47" s="108">
        <f t="shared" si="2"/>
        <v>21.996821869659794</v>
      </c>
      <c r="Z47" s="108">
        <f t="shared" si="2"/>
        <v>23.716748933467105</v>
      </c>
      <c r="AA47" s="108">
        <f t="shared" si="2"/>
        <v>25.013490435045554</v>
      </c>
      <c r="AB47" s="108">
        <f t="shared" si="2"/>
        <v>18.711432707803759</v>
      </c>
      <c r="AC47" s="108">
        <f t="shared" si="2"/>
        <v>24.068359549129116</v>
      </c>
      <c r="AD47" s="108">
        <f t="shared" si="2"/>
        <v>27.68901165354896</v>
      </c>
      <c r="AE47" s="108">
        <f t="shared" si="2"/>
        <v>30.01042061783323</v>
      </c>
      <c r="AF47" s="108">
        <f t="shared" si="2"/>
        <v>17.154952520526148</v>
      </c>
      <c r="AG47" s="108">
        <f t="shared" si="2"/>
        <v>23.599701616198445</v>
      </c>
      <c r="AH47" s="108">
        <f t="shared" si="2"/>
        <v>25.651339892476958</v>
      </c>
      <c r="AI47" s="108">
        <f t="shared" si="2"/>
        <v>28.539877386605397</v>
      </c>
      <c r="AJ47" s="237">
        <f t="shared" ref="AJ47:BL47" si="3">AJ6</f>
        <v>17.333177649809592</v>
      </c>
      <c r="AK47" s="237">
        <f t="shared" si="3"/>
        <v>22.198205029411355</v>
      </c>
      <c r="AL47" s="237">
        <f t="shared" si="3"/>
        <v>25.202224570028999</v>
      </c>
      <c r="AM47" s="237">
        <f t="shared" si="3"/>
        <v>25.792114885329624</v>
      </c>
      <c r="AN47" s="237">
        <f t="shared" si="3"/>
        <v>15.406827299087221</v>
      </c>
      <c r="AO47" s="237">
        <f t="shared" si="3"/>
        <v>21.285042441699936</v>
      </c>
      <c r="AP47" s="237">
        <f t="shared" si="3"/>
        <v>23.368596667080446</v>
      </c>
      <c r="AQ47" s="237">
        <f t="shared" si="3"/>
        <v>23.205059309246046</v>
      </c>
      <c r="AR47" s="237">
        <f t="shared" si="3"/>
        <v>14.675849947170557</v>
      </c>
      <c r="AS47" s="237">
        <f t="shared" si="3"/>
        <v>18.419442383077211</v>
      </c>
      <c r="AT47" s="237">
        <f t="shared" si="3"/>
        <v>20.999546457005454</v>
      </c>
      <c r="AU47" s="237">
        <f t="shared" si="3"/>
        <v>21.621958011883201</v>
      </c>
      <c r="AV47" s="237">
        <f t="shared" si="3"/>
        <v>13.690855345981459</v>
      </c>
      <c r="AW47" s="237">
        <f t="shared" si="3"/>
        <v>18.55975695949143</v>
      </c>
      <c r="AX47" s="237">
        <f t="shared" si="3"/>
        <v>21.707787118070126</v>
      </c>
      <c r="AY47" s="237">
        <f t="shared" si="3"/>
        <v>23.641342327655085</v>
      </c>
      <c r="AZ47" s="108">
        <f t="shared" si="3"/>
        <v>15.18412148064106</v>
      </c>
      <c r="BA47" s="108">
        <f t="shared" si="3"/>
        <v>20.810208258048373</v>
      </c>
      <c r="BB47" s="108">
        <f t="shared" si="3"/>
        <v>20.470665158640731</v>
      </c>
      <c r="BC47" s="108">
        <f t="shared" si="3"/>
        <v>21.817295761983438</v>
      </c>
      <c r="BD47" s="108">
        <f t="shared" si="3"/>
        <v>12.705097395773855</v>
      </c>
      <c r="BE47" s="108">
        <f t="shared" si="3"/>
        <v>18.167404544555858</v>
      </c>
      <c r="BF47" s="108">
        <f t="shared" si="3"/>
        <v>20.710734147650399</v>
      </c>
      <c r="BG47" s="108">
        <f t="shared" si="3"/>
        <v>19.225895446887801</v>
      </c>
      <c r="BH47" s="108">
        <f t="shared" si="3"/>
        <v>12.762032525115773</v>
      </c>
      <c r="BI47" s="108">
        <f t="shared" si="3"/>
        <v>16.872093205420249</v>
      </c>
      <c r="BJ47" s="108">
        <f t="shared" si="3"/>
        <v>18.489003361157938</v>
      </c>
      <c r="BK47" s="237">
        <f>BK6</f>
        <v>21.723079770138817</v>
      </c>
      <c r="BL47" s="237">
        <f t="shared" si="3"/>
        <v>13.579254311205814</v>
      </c>
      <c r="BM47" s="237">
        <f t="shared" ref="BM47:BN47" si="4">BM6</f>
        <v>20.146363859024934</v>
      </c>
      <c r="BN47" s="237">
        <f t="shared" si="4"/>
        <v>19.996637346097039</v>
      </c>
      <c r="BO47" s="218">
        <f t="shared" ref="BO47" si="5">BO6</f>
        <v>22.750556224677361</v>
      </c>
    </row>
    <row r="48" spans="1:67" ht="12.75" x14ac:dyDescent="0.2">
      <c r="B48" s="71" t="s">
        <v>124</v>
      </c>
      <c r="C48" s="71" t="s">
        <v>0</v>
      </c>
      <c r="D48" s="237">
        <f>'1 Utsläpp'!C51/'6 FV'!D50*1000</f>
        <v>24.513303040882803</v>
      </c>
      <c r="E48" s="237">
        <f>'1 Utsläpp'!D51/'6 FV'!E50*1000</f>
        <v>23.068446407374335</v>
      </c>
      <c r="F48" s="237">
        <f>'1 Utsläpp'!E51/'6 FV'!F50*1000</f>
        <v>24.325402350383371</v>
      </c>
      <c r="G48" s="237">
        <f>'1 Utsläpp'!F51/'6 FV'!G50*1000</f>
        <v>28.925650720831978</v>
      </c>
      <c r="H48" s="237">
        <f>'1 Utsläpp'!G51/'6 FV'!H50*1000</f>
        <v>27.281172338326041</v>
      </c>
      <c r="I48" s="237">
        <f>'1 Utsläpp'!H51/'6 FV'!I50*1000</f>
        <v>25.358570736260823</v>
      </c>
      <c r="J48" s="237">
        <f>'1 Utsläpp'!I51/'6 FV'!J50*1000</f>
        <v>23.335205563710389</v>
      </c>
      <c r="K48" s="237">
        <f>'1 Utsläpp'!J51/'6 FV'!K50*1000</f>
        <v>28.091611428105548</v>
      </c>
      <c r="L48" s="237">
        <f>'1 Utsläpp'!K51/'6 FV'!L50*1000</f>
        <v>29.128731781789327</v>
      </c>
      <c r="M48" s="237">
        <f>'1 Utsläpp'!L51/'6 FV'!M50*1000</f>
        <v>25.614943377081019</v>
      </c>
      <c r="N48" s="237">
        <f>'1 Utsläpp'!M51/'6 FV'!N50*1000</f>
        <v>24.235110970890563</v>
      </c>
      <c r="O48" s="237">
        <f>'1 Utsläpp'!N51/'6 FV'!O50*1000</f>
        <v>24.769796450700948</v>
      </c>
      <c r="P48" s="237">
        <f>'1 Utsläpp'!O51/'6 FV'!P50*1000</f>
        <v>23.724400378632392</v>
      </c>
      <c r="Q48" s="237">
        <f>'1 Utsläpp'!P51/'6 FV'!Q50*1000</f>
        <v>22.994134193895704</v>
      </c>
      <c r="R48" s="237">
        <f>'1 Utsläpp'!Q51/'6 FV'!R50*1000</f>
        <v>22.28611820525974</v>
      </c>
      <c r="S48" s="237">
        <f>'1 Utsläpp'!R51/'6 FV'!S50*1000</f>
        <v>23.187770277379826</v>
      </c>
      <c r="T48" s="237">
        <f>'1 Utsläpp'!S51/'6 FV'!T50*1000</f>
        <v>24.105425131535508</v>
      </c>
      <c r="U48" s="237">
        <f>'1 Utsläpp'!T51/'6 FV'!U50*1000</f>
        <v>23.077236668883241</v>
      </c>
      <c r="V48" s="237">
        <f>'1 Utsläpp'!U51/'6 FV'!V50*1000</f>
        <v>21.937992291188479</v>
      </c>
      <c r="W48" s="237">
        <f>'1 Utsläpp'!V51/'6 FV'!W50*1000</f>
        <v>25.569484933995199</v>
      </c>
      <c r="X48" s="237">
        <f>'1 Utsläpp'!W51/'6 FV'!X50*1000</f>
        <v>22.679127742507749</v>
      </c>
      <c r="Y48" s="237">
        <f>'1 Utsläpp'!X51/'6 FV'!Y50*1000</f>
        <v>22.755891890602268</v>
      </c>
      <c r="Z48" s="237">
        <f>'1 Utsläpp'!Y51/'6 FV'!Z50*1000</f>
        <v>23.116471645648598</v>
      </c>
      <c r="AA48" s="237">
        <f>'1 Utsläpp'!Z51/'6 FV'!AA50*1000</f>
        <v>23.464662587185941</v>
      </c>
      <c r="AB48" s="237">
        <f>'1 Utsläpp'!AA51/'6 FV'!AB50*1000</f>
        <v>23.013739789664427</v>
      </c>
      <c r="AC48" s="237">
        <f>'1 Utsläpp'!AB51/'6 FV'!AC50*1000</f>
        <v>22.499528148539586</v>
      </c>
      <c r="AD48" s="237">
        <f>'1 Utsläpp'!AC51/'6 FV'!AD50*1000</f>
        <v>23.198891198837313</v>
      </c>
      <c r="AE48" s="237">
        <f>'1 Utsläpp'!AD51/'6 FV'!AE50*1000</f>
        <v>23.531468603281819</v>
      </c>
      <c r="AF48" s="237">
        <f>'1 Utsläpp'!AE51/'6 FV'!AF50*1000</f>
        <v>23.070060244840057</v>
      </c>
      <c r="AG48" s="237">
        <f>'1 Utsläpp'!AF51/'6 FV'!AG50*1000</f>
        <v>23.106531306535619</v>
      </c>
      <c r="AH48" s="237">
        <f>'1 Utsläpp'!AG51/'6 FV'!AH50*1000</f>
        <v>22.102697063663133</v>
      </c>
      <c r="AI48" s="237">
        <f>'1 Utsläpp'!AH51/'6 FV'!AI50*1000</f>
        <v>20.829382759761469</v>
      </c>
      <c r="AJ48" s="237">
        <f>'1 Utsläpp'!AI51/'6 FV'!AJ50*1000</f>
        <v>21.833978700885652</v>
      </c>
      <c r="AK48" s="237">
        <f>'1 Utsläpp'!AJ51/'6 FV'!AK50*1000</f>
        <v>21.746649634896386</v>
      </c>
      <c r="AL48" s="237">
        <f>'1 Utsläpp'!AK51/'6 FV'!AL50*1000</f>
        <v>23.417395691950645</v>
      </c>
      <c r="AM48" s="237">
        <f>'1 Utsläpp'!AL51/'6 FV'!AM50*1000</f>
        <v>23.277516181794493</v>
      </c>
      <c r="AN48" s="237">
        <f>'1 Utsläpp'!AM51/'6 FV'!AN50*1000</f>
        <v>20.856114347205178</v>
      </c>
      <c r="AO48" s="237">
        <f>'1 Utsläpp'!AN51/'6 FV'!AO50*1000</f>
        <v>21.33029758769727</v>
      </c>
      <c r="AP48" s="237">
        <f>'1 Utsläpp'!AO51/'6 FV'!AP50*1000</f>
        <v>22.050029610490757</v>
      </c>
      <c r="AQ48" s="237">
        <f>'1 Utsläpp'!AP51/'6 FV'!AQ50*1000</f>
        <v>21.668719735500797</v>
      </c>
      <c r="AR48" s="237">
        <f>'1 Utsläpp'!AQ51/'6 FV'!AR50*1000</f>
        <v>20.124214265169467</v>
      </c>
      <c r="AS48" s="237">
        <f>'1 Utsläpp'!AR51/'6 FV'!AS50*1000</f>
        <v>20.993729204583769</v>
      </c>
      <c r="AT48" s="237">
        <f>'1 Utsläpp'!AS51/'6 FV'!AT50*1000</f>
        <v>21.647647191805778</v>
      </c>
      <c r="AU48" s="237">
        <f>'1 Utsläpp'!AT51/'6 FV'!AU50*1000</f>
        <v>21.275191676577574</v>
      </c>
      <c r="AV48" s="237">
        <f>'1 Utsläpp'!AU51/'6 FV'!AV50*1000</f>
        <v>20.391571398194603</v>
      </c>
      <c r="AW48" s="237">
        <f>'1 Utsläpp'!AV51/'6 FV'!AW50*1000</f>
        <v>21.416051690070351</v>
      </c>
      <c r="AX48" s="237">
        <f>'1 Utsläpp'!AW51/'6 FV'!AX50*1000</f>
        <v>22.601972995621615</v>
      </c>
      <c r="AY48" s="237">
        <f>'1 Utsläpp'!AX51/'6 FV'!AY50*1000</f>
        <v>21.336401785312052</v>
      </c>
      <c r="AZ48" s="237">
        <f>'1 Utsläpp'!AY51/'6 FV'!AZ50*1000</f>
        <v>20.435386600013079</v>
      </c>
      <c r="BA48" s="237">
        <f>'1 Utsläpp'!AZ51/'6 FV'!BA50*1000</f>
        <v>23.975065968923925</v>
      </c>
      <c r="BB48" s="237">
        <f>'1 Utsläpp'!BA51/'6 FV'!BB50*1000</f>
        <v>17.713407598486377</v>
      </c>
      <c r="BC48" s="237">
        <f>'1 Utsläpp'!BB51/'6 FV'!BC50*1000</f>
        <v>17.381399853870935</v>
      </c>
      <c r="BD48" s="237">
        <f>'1 Utsläpp'!BC51/'6 FV'!BD50*1000</f>
        <v>17.239595062377855</v>
      </c>
      <c r="BE48" s="237">
        <f>'1 Utsläpp'!BD51/'6 FV'!BE50*1000</f>
        <v>19.41089386023738</v>
      </c>
      <c r="BF48" s="237">
        <f>'1 Utsläpp'!BE51/'6 FV'!BF50*1000</f>
        <v>18.41758533653384</v>
      </c>
      <c r="BG48" s="237">
        <f>'1 Utsläpp'!BF51/'6 FV'!BG50*1000</f>
        <v>17.715258079494586</v>
      </c>
      <c r="BH48" s="237">
        <f>'1 Utsläpp'!BG51/'6 FV'!BH50*1000</f>
        <v>18.02959843285841</v>
      </c>
      <c r="BI48" s="237">
        <f>'1 Utsläpp'!BH51/'6 FV'!BI50*1000</f>
        <v>16.034220484528959</v>
      </c>
      <c r="BJ48" s="237">
        <f>'1 Utsläpp'!BI51/'6 FV'!BJ50*1000</f>
        <v>17.834684567180208</v>
      </c>
      <c r="BK48" s="237">
        <f>'1 Utsläpp'!BJ51/'6 FV'!BK50*1000</f>
        <v>17.135942522769071</v>
      </c>
      <c r="BL48" s="237">
        <f>'1 Utsläpp'!BK51/'6 FV'!BL50*1000</f>
        <v>17.464631323716628</v>
      </c>
      <c r="BM48" s="237">
        <f>'1 Utsläpp'!BL51/'6 FV'!BM50*1000</f>
        <v>19.254704343773913</v>
      </c>
      <c r="BN48" s="237">
        <f>'1 Utsläpp'!BM51/'6 FV'!BN50*1000</f>
        <v>19.054232224279321</v>
      </c>
      <c r="BO48" s="218">
        <f>'1 Utsläpp'!BN51/'6 FV'!BO50*1000</f>
        <v>18.084583124693324</v>
      </c>
    </row>
    <row r="49" spans="2:67" ht="12.75" x14ac:dyDescent="0.2">
      <c r="B49" s="71" t="s">
        <v>125</v>
      </c>
      <c r="C49" s="71" t="s">
        <v>28</v>
      </c>
      <c r="D49" s="108">
        <f t="shared" ref="D49:AI49" si="6">D19</f>
        <v>50.398504561921939</v>
      </c>
      <c r="E49" s="237">
        <f t="shared" si="6"/>
        <v>40.942620820609655</v>
      </c>
      <c r="F49" s="237">
        <f t="shared" si="6"/>
        <v>41.663361663539987</v>
      </c>
      <c r="G49" s="237">
        <f t="shared" si="6"/>
        <v>55.159800915901627</v>
      </c>
      <c r="H49" s="237">
        <f t="shared" si="6"/>
        <v>54.511560897153458</v>
      </c>
      <c r="I49" s="237">
        <f t="shared" si="6"/>
        <v>42.393277217891828</v>
      </c>
      <c r="J49" s="237">
        <f t="shared" si="6"/>
        <v>36.784320783791507</v>
      </c>
      <c r="K49" s="237">
        <f t="shared" si="6"/>
        <v>60.752656506404989</v>
      </c>
      <c r="L49" s="237">
        <f t="shared" si="6"/>
        <v>77.840277680047592</v>
      </c>
      <c r="M49" s="237">
        <f t="shared" si="6"/>
        <v>48.521274591966467</v>
      </c>
      <c r="N49" s="237">
        <f t="shared" si="6"/>
        <v>38.402183442943127</v>
      </c>
      <c r="O49" s="237">
        <f t="shared" si="6"/>
        <v>70.115121913656751</v>
      </c>
      <c r="P49" s="237">
        <f t="shared" si="6"/>
        <v>66.142538122066142</v>
      </c>
      <c r="Q49" s="237">
        <f t="shared" si="6"/>
        <v>43.23126929034585</v>
      </c>
      <c r="R49" s="237">
        <f t="shared" si="6"/>
        <v>33.963238285904907</v>
      </c>
      <c r="S49" s="237">
        <f t="shared" si="6"/>
        <v>47.003911868037477</v>
      </c>
      <c r="T49" s="237">
        <f t="shared" si="6"/>
        <v>51.600220993384298</v>
      </c>
      <c r="U49" s="237">
        <f t="shared" si="6"/>
        <v>33.092720112585049</v>
      </c>
      <c r="V49" s="237">
        <f t="shared" si="6"/>
        <v>29.68738298134706</v>
      </c>
      <c r="W49" s="237">
        <f t="shared" si="6"/>
        <v>44.631405098878481</v>
      </c>
      <c r="X49" s="237">
        <f t="shared" si="6"/>
        <v>51.942167231270481</v>
      </c>
      <c r="Y49" s="237">
        <f t="shared" si="6"/>
        <v>34.816291230279326</v>
      </c>
      <c r="Z49" s="237">
        <f t="shared" si="6"/>
        <v>32.034566336291114</v>
      </c>
      <c r="AA49" s="237">
        <f t="shared" si="6"/>
        <v>39.257590839703425</v>
      </c>
      <c r="AB49" s="237">
        <f t="shared" si="6"/>
        <v>38.309733916176356</v>
      </c>
      <c r="AC49" s="237">
        <f t="shared" si="6"/>
        <v>31.771599720500575</v>
      </c>
      <c r="AD49" s="237">
        <f t="shared" si="6"/>
        <v>28.488251531577127</v>
      </c>
      <c r="AE49" s="237">
        <f t="shared" si="6"/>
        <v>38.696968685186228</v>
      </c>
      <c r="AF49" s="237">
        <f t="shared" si="6"/>
        <v>40.399114817693963</v>
      </c>
      <c r="AG49" s="237">
        <f t="shared" si="6"/>
        <v>27.533025783190656</v>
      </c>
      <c r="AH49" s="237">
        <f t="shared" si="6"/>
        <v>22.748979347283804</v>
      </c>
      <c r="AI49" s="237">
        <f t="shared" si="6"/>
        <v>36.965264525298096</v>
      </c>
      <c r="AJ49" s="237">
        <f t="shared" ref="AJ49:BK49" si="7">AJ19</f>
        <v>42.142165081453641</v>
      </c>
      <c r="AK49" s="237">
        <f t="shared" si="7"/>
        <v>31.272592007778961</v>
      </c>
      <c r="AL49" s="237">
        <f t="shared" si="7"/>
        <v>28.342567080480737</v>
      </c>
      <c r="AM49" s="237">
        <f t="shared" si="7"/>
        <v>39.2818547239225</v>
      </c>
      <c r="AN49" s="237">
        <f t="shared" si="7"/>
        <v>38.024669856168551</v>
      </c>
      <c r="AO49" s="237">
        <f t="shared" si="7"/>
        <v>30.911618065271163</v>
      </c>
      <c r="AP49" s="237">
        <f t="shared" si="7"/>
        <v>32.488875787182373</v>
      </c>
      <c r="AQ49" s="237">
        <f t="shared" si="7"/>
        <v>39.996001432143387</v>
      </c>
      <c r="AR49" s="237">
        <f t="shared" si="7"/>
        <v>44.78999248120229</v>
      </c>
      <c r="AS49" s="237">
        <f t="shared" si="7"/>
        <v>32.709781855439971</v>
      </c>
      <c r="AT49" s="237">
        <f t="shared" si="7"/>
        <v>35.246522832328338</v>
      </c>
      <c r="AU49" s="237">
        <f t="shared" si="7"/>
        <v>44.075319868676566</v>
      </c>
      <c r="AV49" s="237">
        <f t="shared" si="7"/>
        <v>39.339792101488918</v>
      </c>
      <c r="AW49" s="237">
        <f t="shared" si="7"/>
        <v>23.352959448535913</v>
      </c>
      <c r="AX49" s="237">
        <f t="shared" si="7"/>
        <v>26.142524103301586</v>
      </c>
      <c r="AY49" s="237">
        <f t="shared" si="7"/>
        <v>28.349789910803025</v>
      </c>
      <c r="AZ49" s="237">
        <f t="shared" si="7"/>
        <v>23.03201238019539</v>
      </c>
      <c r="BA49" s="237">
        <f t="shared" si="7"/>
        <v>21.446144363661382</v>
      </c>
      <c r="BB49" s="237">
        <f t="shared" si="7"/>
        <v>23.159046318116527</v>
      </c>
      <c r="BC49" s="237">
        <f t="shared" si="7"/>
        <v>26.438951322935456</v>
      </c>
      <c r="BD49" s="237">
        <f t="shared" si="7"/>
        <v>30.749027599060746</v>
      </c>
      <c r="BE49" s="237">
        <f t="shared" si="7"/>
        <v>30.290796523425637</v>
      </c>
      <c r="BF49" s="237">
        <f t="shared" si="7"/>
        <v>29.778112447852315</v>
      </c>
      <c r="BG49" s="237">
        <f t="shared" si="7"/>
        <v>36.114834838206512</v>
      </c>
      <c r="BH49" s="237">
        <f t="shared" si="7"/>
        <v>27.628883479973027</v>
      </c>
      <c r="BI49" s="237">
        <f t="shared" si="7"/>
        <v>28.317141538344867</v>
      </c>
      <c r="BJ49" s="237">
        <f t="shared" si="7"/>
        <v>27.030841054222311</v>
      </c>
      <c r="BK49" s="237">
        <f t="shared" si="7"/>
        <v>35.860523144638208</v>
      </c>
      <c r="BL49" s="237">
        <f t="shared" ref="BL49:BN50" si="8">BL19</f>
        <v>26.400642595421733</v>
      </c>
      <c r="BM49" s="237">
        <f t="shared" si="8"/>
        <v>27.147505361758462</v>
      </c>
      <c r="BN49" s="237">
        <f t="shared" si="8"/>
        <v>28.345021222089883</v>
      </c>
      <c r="BO49" s="218">
        <f t="shared" ref="BO49" si="9">BO19</f>
        <v>31.023845110564469</v>
      </c>
    </row>
    <row r="50" spans="2:67" ht="12.75" x14ac:dyDescent="0.2">
      <c r="B50" s="71" t="s">
        <v>126</v>
      </c>
      <c r="C50" s="71" t="s">
        <v>24</v>
      </c>
      <c r="D50" s="108">
        <f t="shared" ref="D50:AI50" si="10">D20</f>
        <v>7.5193841525802503</v>
      </c>
      <c r="E50" s="237">
        <f t="shared" si="10"/>
        <v>5.9081766506746254</v>
      </c>
      <c r="F50" s="237">
        <f t="shared" si="10"/>
        <v>7.4416708428445766</v>
      </c>
      <c r="G50" s="237">
        <f t="shared" si="10"/>
        <v>6.8760424866399319</v>
      </c>
      <c r="H50" s="237">
        <f t="shared" si="10"/>
        <v>8.0104005965161775</v>
      </c>
      <c r="I50" s="237">
        <f t="shared" si="10"/>
        <v>5.7662842123903078</v>
      </c>
      <c r="J50" s="237">
        <f t="shared" si="10"/>
        <v>6.9775151666823483</v>
      </c>
      <c r="K50" s="237">
        <f t="shared" si="10"/>
        <v>6.2969271206788644</v>
      </c>
      <c r="L50" s="237">
        <f t="shared" si="10"/>
        <v>8.4422651593696809</v>
      </c>
      <c r="M50" s="237">
        <f t="shared" si="10"/>
        <v>5.9570149899834854</v>
      </c>
      <c r="N50" s="237">
        <f t="shared" si="10"/>
        <v>7.2228651697195421</v>
      </c>
      <c r="O50" s="237">
        <f t="shared" si="10"/>
        <v>7.0910218065738411</v>
      </c>
      <c r="P50" s="237">
        <f t="shared" si="10"/>
        <v>8.1884457816434271</v>
      </c>
      <c r="Q50" s="237">
        <f t="shared" si="10"/>
        <v>6.0368471308891349</v>
      </c>
      <c r="R50" s="237">
        <f t="shared" si="10"/>
        <v>7.2118191611676075</v>
      </c>
      <c r="S50" s="237">
        <f t="shared" si="10"/>
        <v>6.6893062653470023</v>
      </c>
      <c r="T50" s="237">
        <f t="shared" si="10"/>
        <v>7.5804205652455838</v>
      </c>
      <c r="U50" s="237">
        <f t="shared" si="10"/>
        <v>5.7314213735774242</v>
      </c>
      <c r="V50" s="237">
        <f t="shared" si="10"/>
        <v>7.4007364194600074</v>
      </c>
      <c r="W50" s="237">
        <f t="shared" si="10"/>
        <v>6.7447635749582462</v>
      </c>
      <c r="X50" s="237">
        <f t="shared" si="10"/>
        <v>7.6666410468650268</v>
      </c>
      <c r="Y50" s="237">
        <f t="shared" si="10"/>
        <v>5.8740232258697622</v>
      </c>
      <c r="Z50" s="237">
        <f t="shared" si="10"/>
        <v>7.6101204967799889</v>
      </c>
      <c r="AA50" s="237">
        <f t="shared" si="10"/>
        <v>7.0143861308555797</v>
      </c>
      <c r="AB50" s="237">
        <f t="shared" si="10"/>
        <v>7.0686128538898645</v>
      </c>
      <c r="AC50" s="237">
        <f t="shared" si="10"/>
        <v>5.5910859978695058</v>
      </c>
      <c r="AD50" s="237">
        <f t="shared" si="10"/>
        <v>7.1074074957101345</v>
      </c>
      <c r="AE50" s="237">
        <f t="shared" si="10"/>
        <v>6.5540762813358739</v>
      </c>
      <c r="AF50" s="237">
        <f t="shared" si="10"/>
        <v>6.756776222185378</v>
      </c>
      <c r="AG50" s="237">
        <f t="shared" si="10"/>
        <v>5.5642892370356947</v>
      </c>
      <c r="AH50" s="237">
        <f t="shared" si="10"/>
        <v>6.8331646431025117</v>
      </c>
      <c r="AI50" s="237">
        <f t="shared" si="10"/>
        <v>6.2360446900649258</v>
      </c>
      <c r="AJ50" s="237">
        <f t="shared" ref="AJ50:BK50" si="11">AJ20</f>
        <v>6.443414811419407</v>
      </c>
      <c r="AK50" s="237">
        <f t="shared" si="11"/>
        <v>5.5518170254196191</v>
      </c>
      <c r="AL50" s="237">
        <f t="shared" si="11"/>
        <v>7.186958568144707</v>
      </c>
      <c r="AM50" s="237">
        <f t="shared" si="11"/>
        <v>6.6634655585613283</v>
      </c>
      <c r="AN50" s="237">
        <f t="shared" si="11"/>
        <v>5.8766223778813238</v>
      </c>
      <c r="AO50" s="237">
        <f t="shared" si="11"/>
        <v>4.9495823743235219</v>
      </c>
      <c r="AP50" s="237">
        <f t="shared" si="11"/>
        <v>6.1797144008571339</v>
      </c>
      <c r="AQ50" s="237">
        <f t="shared" si="11"/>
        <v>5.557083021094666</v>
      </c>
      <c r="AR50" s="237">
        <f t="shared" si="11"/>
        <v>5.1171316272503446</v>
      </c>
      <c r="AS50" s="237">
        <f t="shared" si="11"/>
        <v>4.7237227235748094</v>
      </c>
      <c r="AT50" s="237">
        <f t="shared" si="11"/>
        <v>6.5428468831086173</v>
      </c>
      <c r="AU50" s="237">
        <f t="shared" si="11"/>
        <v>5.4676975098463245</v>
      </c>
      <c r="AV50" s="237">
        <f t="shared" si="11"/>
        <v>5.2572912352121026</v>
      </c>
      <c r="AW50" s="237">
        <f t="shared" si="11"/>
        <v>5.0951095143764888</v>
      </c>
      <c r="AX50" s="237">
        <f t="shared" si="11"/>
        <v>6.8971331906288507</v>
      </c>
      <c r="AY50" s="237">
        <f t="shared" si="11"/>
        <v>5.6533171793530679</v>
      </c>
      <c r="AZ50" s="237">
        <f t="shared" si="11"/>
        <v>5.3332705883201301</v>
      </c>
      <c r="BA50" s="237">
        <f t="shared" si="11"/>
        <v>4.5298902863504615</v>
      </c>
      <c r="BB50" s="237">
        <f t="shared" si="11"/>
        <v>6.4227210796699001</v>
      </c>
      <c r="BC50" s="237">
        <f t="shared" si="11"/>
        <v>5.9485319090621465</v>
      </c>
      <c r="BD50" s="237">
        <f t="shared" si="11"/>
        <v>5.6721133683668157</v>
      </c>
      <c r="BE50" s="237">
        <f t="shared" si="11"/>
        <v>5.2681237000167194</v>
      </c>
      <c r="BF50" s="237">
        <f t="shared" si="11"/>
        <v>7.0016283171332452</v>
      </c>
      <c r="BG50" s="237">
        <f t="shared" si="11"/>
        <v>5.799073483360238</v>
      </c>
      <c r="BH50" s="237">
        <f t="shared" si="11"/>
        <v>5.3048200042402511</v>
      </c>
      <c r="BI50" s="237">
        <f t="shared" si="11"/>
        <v>4.3630627319348561</v>
      </c>
      <c r="BJ50" s="237">
        <f t="shared" ref="BJ50" si="12">BJ20</f>
        <v>5.9583198490785039</v>
      </c>
      <c r="BK50" s="237">
        <f t="shared" si="11"/>
        <v>5.290406279843487</v>
      </c>
      <c r="BL50" s="237">
        <f t="shared" si="8"/>
        <v>5.0052149813064446</v>
      </c>
      <c r="BM50" s="237">
        <f t="shared" si="8"/>
        <v>4.2051857925765939</v>
      </c>
      <c r="BN50" s="237">
        <f t="shared" si="8"/>
        <v>5.4597686668168608</v>
      </c>
      <c r="BO50" s="218">
        <f t="shared" ref="BO50" si="13">BO20</f>
        <v>4.7440720179971168</v>
      </c>
    </row>
    <row r="51" spans="2:67" ht="12.75" x14ac:dyDescent="0.2">
      <c r="B51" s="71" t="s">
        <v>127</v>
      </c>
      <c r="C51" s="71" t="s">
        <v>199</v>
      </c>
      <c r="D51" s="108">
        <f t="shared" ref="D51:AI51" si="14">D22</f>
        <v>58.75353386237542</v>
      </c>
      <c r="E51" s="237">
        <f t="shared" si="14"/>
        <v>57.422127738046036</v>
      </c>
      <c r="F51" s="237">
        <f t="shared" si="14"/>
        <v>58.997421018476601</v>
      </c>
      <c r="G51" s="237">
        <f t="shared" si="14"/>
        <v>59.75088362644096</v>
      </c>
      <c r="H51" s="237">
        <f t="shared" si="14"/>
        <v>59.128126577802973</v>
      </c>
      <c r="I51" s="237">
        <f t="shared" si="14"/>
        <v>58.781843365261501</v>
      </c>
      <c r="J51" s="237">
        <f t="shared" si="14"/>
        <v>59.80064559595526</v>
      </c>
      <c r="K51" s="237">
        <f t="shared" si="14"/>
        <v>56.041836205571443</v>
      </c>
      <c r="L51" s="237">
        <f t="shared" si="14"/>
        <v>62.53842567119645</v>
      </c>
      <c r="M51" s="237">
        <f t="shared" si="14"/>
        <v>54.144106395048297</v>
      </c>
      <c r="N51" s="237">
        <f t="shared" si="14"/>
        <v>55.645194768151129</v>
      </c>
      <c r="O51" s="237">
        <f t="shared" si="14"/>
        <v>50.72654346650107</v>
      </c>
      <c r="P51" s="237">
        <f t="shared" si="14"/>
        <v>48.833780298332414</v>
      </c>
      <c r="Q51" s="237">
        <f t="shared" si="14"/>
        <v>44.205420790718392</v>
      </c>
      <c r="R51" s="237">
        <f t="shared" si="14"/>
        <v>44.713816403093062</v>
      </c>
      <c r="S51" s="237">
        <f t="shared" si="14"/>
        <v>39.361812689441734</v>
      </c>
      <c r="T51" s="237">
        <f t="shared" si="14"/>
        <v>39.882432090258753</v>
      </c>
      <c r="U51" s="237">
        <f t="shared" si="14"/>
        <v>38.418178374969806</v>
      </c>
      <c r="V51" s="237">
        <f t="shared" si="14"/>
        <v>40.311957717132643</v>
      </c>
      <c r="W51" s="237">
        <f t="shared" si="14"/>
        <v>38.124509375205676</v>
      </c>
      <c r="X51" s="237">
        <f t="shared" si="14"/>
        <v>43.084332555282714</v>
      </c>
      <c r="Y51" s="237">
        <f t="shared" si="14"/>
        <v>41.061165971160371</v>
      </c>
      <c r="Z51" s="237">
        <f t="shared" si="14"/>
        <v>38.449168324769516</v>
      </c>
      <c r="AA51" s="237">
        <f t="shared" si="14"/>
        <v>34.557090633448986</v>
      </c>
      <c r="AB51" s="237">
        <f t="shared" si="14"/>
        <v>38.154753239992985</v>
      </c>
      <c r="AC51" s="237">
        <f t="shared" si="14"/>
        <v>37.825820280384804</v>
      </c>
      <c r="AD51" s="237">
        <f t="shared" si="14"/>
        <v>43.053395709826752</v>
      </c>
      <c r="AE51" s="237">
        <f t="shared" si="14"/>
        <v>35.855963179732569</v>
      </c>
      <c r="AF51" s="237">
        <f t="shared" si="14"/>
        <v>45.345626513617539</v>
      </c>
      <c r="AG51" s="237">
        <f t="shared" si="14"/>
        <v>41.319474602056026</v>
      </c>
      <c r="AH51" s="237">
        <f t="shared" si="14"/>
        <v>44.039811919306921</v>
      </c>
      <c r="AI51" s="237">
        <f t="shared" si="14"/>
        <v>38.479012413142776</v>
      </c>
      <c r="AJ51" s="237">
        <f t="shared" ref="AJ51:BK51" si="15">AJ22</f>
        <v>48.08035161334945</v>
      </c>
      <c r="AK51" s="237">
        <f t="shared" si="15"/>
        <v>42.508051981414816</v>
      </c>
      <c r="AL51" s="237">
        <f t="shared" si="15"/>
        <v>48.270182704580471</v>
      </c>
      <c r="AM51" s="237">
        <f t="shared" si="15"/>
        <v>43.690928147818788</v>
      </c>
      <c r="AN51" s="237">
        <f t="shared" si="15"/>
        <v>45.228793159999555</v>
      </c>
      <c r="AO51" s="237">
        <f t="shared" si="15"/>
        <v>41.358940853162466</v>
      </c>
      <c r="AP51" s="237">
        <f t="shared" si="15"/>
        <v>43.696789475024488</v>
      </c>
      <c r="AQ51" s="237">
        <f t="shared" si="15"/>
        <v>39.151122328657515</v>
      </c>
      <c r="AR51" s="237">
        <f t="shared" si="15"/>
        <v>40.394735153259752</v>
      </c>
      <c r="AS51" s="237">
        <f t="shared" si="15"/>
        <v>39.238798961767408</v>
      </c>
      <c r="AT51" s="237">
        <f t="shared" si="15"/>
        <v>42.218872181661176</v>
      </c>
      <c r="AU51" s="237">
        <f t="shared" si="15"/>
        <v>35.865912187317811</v>
      </c>
      <c r="AV51" s="237">
        <f t="shared" si="15"/>
        <v>38.568530811916609</v>
      </c>
      <c r="AW51" s="237">
        <f t="shared" si="15"/>
        <v>38.00281467317415</v>
      </c>
      <c r="AX51" s="237">
        <f t="shared" si="15"/>
        <v>40.70616368119515</v>
      </c>
      <c r="AY51" s="237">
        <f t="shared" si="15"/>
        <v>35.551824259176293</v>
      </c>
      <c r="AZ51" s="237">
        <f t="shared" si="15"/>
        <v>41.405619160571675</v>
      </c>
      <c r="BA51" s="237">
        <f t="shared" si="15"/>
        <v>36.648460088158131</v>
      </c>
      <c r="BB51" s="237">
        <f t="shared" si="15"/>
        <v>36.458514491925165</v>
      </c>
      <c r="BC51" s="237">
        <f t="shared" si="15"/>
        <v>32.559331067128248</v>
      </c>
      <c r="BD51" s="237">
        <f t="shared" si="15"/>
        <v>38.058543295906645</v>
      </c>
      <c r="BE51" s="237">
        <f t="shared" si="15"/>
        <v>36.727423428817211</v>
      </c>
      <c r="BF51" s="237">
        <f t="shared" si="15"/>
        <v>38.194510168806701</v>
      </c>
      <c r="BG51" s="237">
        <f t="shared" si="15"/>
        <v>34.669220584560698</v>
      </c>
      <c r="BH51" s="112">
        <f t="shared" si="15"/>
        <v>36.979984402159182</v>
      </c>
      <c r="BI51" s="237">
        <f t="shared" si="15"/>
        <v>35.346767864479787</v>
      </c>
      <c r="BJ51" s="237">
        <f t="shared" ref="BJ51" si="16">BJ22</f>
        <v>40.941759437795184</v>
      </c>
      <c r="BK51" s="237">
        <f t="shared" si="15"/>
        <v>41.099293023617506</v>
      </c>
      <c r="BL51" s="237">
        <f>BL22</f>
        <v>36.049810246228681</v>
      </c>
      <c r="BM51" s="237">
        <f>BM22</f>
        <v>37.135112049129049</v>
      </c>
      <c r="BN51" s="237">
        <f>BN22</f>
        <v>40.317197581563441</v>
      </c>
      <c r="BO51" s="218">
        <f>BO22</f>
        <v>37.549056989074487</v>
      </c>
    </row>
    <row r="52" spans="2:67" ht="12.75" x14ac:dyDescent="0.2">
      <c r="B52" s="71" t="s">
        <v>128</v>
      </c>
      <c r="C52" s="71" t="s">
        <v>29</v>
      </c>
      <c r="D52" s="237">
        <f>'1 Utsläpp'!C55/'6 FV'!D54*1000</f>
        <v>2.6635777560886957</v>
      </c>
      <c r="E52" s="237">
        <f>'1 Utsläpp'!D55/'6 FV'!E54*1000</f>
        <v>2.6525958290593015</v>
      </c>
      <c r="F52" s="237">
        <f>'1 Utsläpp'!E55/'6 FV'!F54*1000</f>
        <v>2.7988854026815444</v>
      </c>
      <c r="G52" s="237">
        <f>'1 Utsläpp'!F55/'6 FV'!G54*1000</f>
        <v>2.6013781322814897</v>
      </c>
      <c r="H52" s="237">
        <f>'1 Utsläpp'!G55/'6 FV'!H54*1000</f>
        <v>2.5378397244360418</v>
      </c>
      <c r="I52" s="237">
        <f>'1 Utsläpp'!H55/'6 FV'!I54*1000</f>
        <v>2.512147119743104</v>
      </c>
      <c r="J52" s="237">
        <f>'1 Utsläpp'!I55/'6 FV'!J54*1000</f>
        <v>2.7060238921701067</v>
      </c>
      <c r="K52" s="237">
        <f>'1 Utsläpp'!J55/'6 FV'!K54*1000</f>
        <v>2.463126087090143</v>
      </c>
      <c r="L52" s="237">
        <f>'1 Utsläpp'!K55/'6 FV'!L54*1000</f>
        <v>2.6255433842497737</v>
      </c>
      <c r="M52" s="237">
        <f>'1 Utsläpp'!L55/'6 FV'!M54*1000</f>
        <v>2.4684446418919306</v>
      </c>
      <c r="N52" s="237">
        <f>'1 Utsläpp'!M55/'6 FV'!N54*1000</f>
        <v>2.6379961568608241</v>
      </c>
      <c r="O52" s="237">
        <f>'1 Utsläpp'!N55/'6 FV'!O54*1000</f>
        <v>2.468238683166486</v>
      </c>
      <c r="P52" s="237">
        <f>'1 Utsläpp'!O55/'6 FV'!P54*1000</f>
        <v>2.5264015456781146</v>
      </c>
      <c r="Q52" s="237">
        <f>'1 Utsläpp'!P55/'6 FV'!Q54*1000</f>
        <v>2.4215611241591759</v>
      </c>
      <c r="R52" s="237">
        <f>'1 Utsläpp'!Q55/'6 FV'!R54*1000</f>
        <v>2.5261945624693305</v>
      </c>
      <c r="S52" s="237">
        <f>'1 Utsläpp'!R55/'6 FV'!S54*1000</f>
        <v>2.3137026728093484</v>
      </c>
      <c r="T52" s="237">
        <f>'1 Utsläpp'!S55/'6 FV'!T54*1000</f>
        <v>2.2857782772749875</v>
      </c>
      <c r="U52" s="237">
        <f>'1 Utsläpp'!T55/'6 FV'!U54*1000</f>
        <v>2.1507464472357345</v>
      </c>
      <c r="V52" s="237">
        <f>'1 Utsläpp'!U55/'6 FV'!V54*1000</f>
        <v>2.3222459937160398</v>
      </c>
      <c r="W52" s="237">
        <f>'1 Utsläpp'!V55/'6 FV'!W54*1000</f>
        <v>2.1861268055749163</v>
      </c>
      <c r="X52" s="237">
        <f>'1 Utsläpp'!W55/'6 FV'!X54*1000</f>
        <v>2.1670085615515209</v>
      </c>
      <c r="Y52" s="237">
        <f>'1 Utsläpp'!X55/'6 FV'!Y54*1000</f>
        <v>2.1057214504574722</v>
      </c>
      <c r="Z52" s="237">
        <f>'1 Utsläpp'!Y55/'6 FV'!Z54*1000</f>
        <v>2.2178705191528176</v>
      </c>
      <c r="AA52" s="237">
        <f>'1 Utsläpp'!Z55/'6 FV'!AA54*1000</f>
        <v>1.978333626701378</v>
      </c>
      <c r="AB52" s="237">
        <f>'1 Utsläpp'!AA55/'6 FV'!AB54*1000</f>
        <v>1.9509599298447819</v>
      </c>
      <c r="AC52" s="237">
        <f>'1 Utsläpp'!AB55/'6 FV'!AC54*1000</f>
        <v>1.8991271631839191</v>
      </c>
      <c r="AD52" s="237">
        <f>'1 Utsläpp'!AC55/'6 FV'!AD54*1000</f>
        <v>1.9897762929393983</v>
      </c>
      <c r="AE52" s="237">
        <f>'1 Utsläpp'!AD55/'6 FV'!AE54*1000</f>
        <v>1.7888005666847939</v>
      </c>
      <c r="AF52" s="237">
        <f>'1 Utsläpp'!AE55/'6 FV'!AF54*1000</f>
        <v>1.8478478513420988</v>
      </c>
      <c r="AG52" s="237">
        <f>'1 Utsläpp'!AF55/'6 FV'!AG54*1000</f>
        <v>1.7923737471208183</v>
      </c>
      <c r="AH52" s="237">
        <f>'1 Utsläpp'!AG55/'6 FV'!AH54*1000</f>
        <v>1.8611873322569832</v>
      </c>
      <c r="AI52" s="237">
        <f>'1 Utsläpp'!AH55/'6 FV'!AI54*1000</f>
        <v>1.6920908870345768</v>
      </c>
      <c r="AJ52" s="237">
        <f>'1 Utsläpp'!AI55/'6 FV'!AJ54*1000</f>
        <v>1.7178213588756703</v>
      </c>
      <c r="AK52" s="237">
        <f>'1 Utsläpp'!AJ55/'6 FV'!AK54*1000</f>
        <v>1.6528227122889503</v>
      </c>
      <c r="AL52" s="237">
        <f>'1 Utsläpp'!AK55/'6 FV'!AL54*1000</f>
        <v>1.7952548112006836</v>
      </c>
      <c r="AM52" s="237">
        <f>'1 Utsläpp'!AL55/'6 FV'!AM54*1000</f>
        <v>1.6192539670031967</v>
      </c>
      <c r="AN52" s="237">
        <f>'1 Utsläpp'!AM55/'6 FV'!AN54*1000</f>
        <v>1.6529736675955906</v>
      </c>
      <c r="AO52" s="237">
        <f>'1 Utsläpp'!AN55/'6 FV'!AO54*1000</f>
        <v>1.608549640907839</v>
      </c>
      <c r="AP52" s="237">
        <f>'1 Utsläpp'!AO55/'6 FV'!AP54*1000</f>
        <v>1.7040724113135148</v>
      </c>
      <c r="AQ52" s="237">
        <f>'1 Utsläpp'!AP55/'6 FV'!AQ54*1000</f>
        <v>1.5157300450208631</v>
      </c>
      <c r="AR52" s="237">
        <f>'1 Utsläpp'!AQ55/'6 FV'!AR54*1000</f>
        <v>1.5691544077619031</v>
      </c>
      <c r="AS52" s="237">
        <f>'1 Utsläpp'!AR55/'6 FV'!AS54*1000</f>
        <v>1.5244503782048451</v>
      </c>
      <c r="AT52" s="237">
        <f>'1 Utsläpp'!AS55/'6 FV'!AT54*1000</f>
        <v>1.662776890823946</v>
      </c>
      <c r="AU52" s="237">
        <f>'1 Utsläpp'!AT55/'6 FV'!AU54*1000</f>
        <v>1.4338461385440469</v>
      </c>
      <c r="AV52" s="237">
        <f>'1 Utsläpp'!AU55/'6 FV'!AV54*1000</f>
        <v>1.5094745198669703</v>
      </c>
      <c r="AW52" s="237">
        <f>'1 Utsläpp'!AV55/'6 FV'!AW54*1000</f>
        <v>1.4813486974509937</v>
      </c>
      <c r="AX52" s="237">
        <f>'1 Utsläpp'!AW55/'6 FV'!AX54*1000</f>
        <v>1.5948539221733358</v>
      </c>
      <c r="AY52" s="237">
        <f>'1 Utsläpp'!AX55/'6 FV'!AY54*1000</f>
        <v>1.3916682899086452</v>
      </c>
      <c r="AZ52" s="237">
        <f>'1 Utsläpp'!AY55/'6 FV'!AZ54*1000</f>
        <v>1.4396997829909091</v>
      </c>
      <c r="BA52" s="237">
        <f>'1 Utsläpp'!AZ55/'6 FV'!BA54*1000</f>
        <v>1.3806407581667617</v>
      </c>
      <c r="BB52" s="237">
        <f>'1 Utsläpp'!BA55/'6 FV'!BB54*1000</f>
        <v>1.467518542571425</v>
      </c>
      <c r="BC52" s="237">
        <f>'1 Utsläpp'!BB55/'6 FV'!BC54*1000</f>
        <v>1.2963314735014453</v>
      </c>
      <c r="BD52" s="237">
        <f>'1 Utsläpp'!BC55/'6 FV'!BD54*1000</f>
        <v>1.3158279499248233</v>
      </c>
      <c r="BE52" s="237">
        <f>'1 Utsläpp'!BD55/'6 FV'!BE54*1000</f>
        <v>1.2933510389674261</v>
      </c>
      <c r="BF52" s="237">
        <f>'1 Utsläpp'!BE55/'6 FV'!BF54*1000</f>
        <v>1.347301950237463</v>
      </c>
      <c r="BG52" s="237">
        <f>'1 Utsläpp'!BF55/'6 FV'!BG54*1000</f>
        <v>1.1263940440401474</v>
      </c>
      <c r="BH52" s="237">
        <f>'1 Utsläpp'!BG55/'6 FV'!BH54*1000</f>
        <v>1.2148253192008789</v>
      </c>
      <c r="BI52" s="237">
        <f>'1 Utsläpp'!BH55/'6 FV'!BI54*1000</f>
        <v>1.11563237971202</v>
      </c>
      <c r="BJ52" s="237">
        <f>'1 Utsläpp'!BI55/'6 FV'!BJ54*1000</f>
        <v>1.1905490936982845</v>
      </c>
      <c r="BK52" s="237">
        <f>'1 Utsläpp'!BJ55/'6 FV'!BK54*1000</f>
        <v>1.0862893162990743</v>
      </c>
      <c r="BL52" s="237">
        <f>'1 Utsläpp'!BK55/'6 FV'!BL54*1000</f>
        <v>1.1430402944581803</v>
      </c>
      <c r="BM52" s="237">
        <f>'1 Utsläpp'!BL55/'6 FV'!BM54*1000</f>
        <v>1.1007177547281513</v>
      </c>
      <c r="BN52" s="237">
        <f>'1 Utsläpp'!BM55/'6 FV'!BN54*1000</f>
        <v>1.1542454684967109</v>
      </c>
      <c r="BO52" s="218">
        <f>'1 Utsläpp'!BN55/'6 FV'!BO54*1000</f>
        <v>1.0611006828611285</v>
      </c>
    </row>
    <row r="53" spans="2:67" ht="12.75" x14ac:dyDescent="0.2">
      <c r="B53" s="114" t="s">
        <v>129</v>
      </c>
      <c r="C53" s="114" t="s">
        <v>26</v>
      </c>
      <c r="D53" s="115">
        <f>'1 Utsläpp'!C56/'6 FV'!D55*1000</f>
        <v>0.58442314992513511</v>
      </c>
      <c r="E53" s="115">
        <f>'1 Utsläpp'!D56/'6 FV'!E55*1000</f>
        <v>0.57031190263388998</v>
      </c>
      <c r="F53" s="115">
        <f>'1 Utsläpp'!E56/'6 FV'!F55*1000</f>
        <v>0.70445636049113158</v>
      </c>
      <c r="G53" s="115">
        <f>'1 Utsläpp'!F56/'6 FV'!G55*1000</f>
        <v>0.62810585251676521</v>
      </c>
      <c r="H53" s="115">
        <f>'1 Utsläpp'!G56/'6 FV'!H55*1000</f>
        <v>0.56215646779797723</v>
      </c>
      <c r="I53" s="115">
        <f>'1 Utsläpp'!H56/'6 FV'!I55*1000</f>
        <v>0.52827656737671669</v>
      </c>
      <c r="J53" s="115">
        <f>'1 Utsläpp'!I56/'6 FV'!J55*1000</f>
        <v>0.65583786846092307</v>
      </c>
      <c r="K53" s="115">
        <f>'1 Utsläpp'!J56/'6 FV'!K55*1000</f>
        <v>0.59000637067951256</v>
      </c>
      <c r="L53" s="115">
        <f>'1 Utsläpp'!K56/'6 FV'!L55*1000</f>
        <v>0.60835086934312232</v>
      </c>
      <c r="M53" s="115">
        <f>'1 Utsläpp'!L56/'6 FV'!M55*1000</f>
        <v>0.50849103370812387</v>
      </c>
      <c r="N53" s="115">
        <f>'1 Utsläpp'!M56/'6 FV'!N55*1000</f>
        <v>0.63383868320599612</v>
      </c>
      <c r="O53" s="115">
        <f>'1 Utsläpp'!N56/'6 FV'!O55*1000</f>
        <v>0.64310585485109661</v>
      </c>
      <c r="P53" s="115">
        <f>'1 Utsläpp'!O56/'6 FV'!P55*1000</f>
        <v>0.53527811752182863</v>
      </c>
      <c r="Q53" s="115">
        <f>'1 Utsläpp'!P56/'6 FV'!Q55*1000</f>
        <v>0.4866165948413162</v>
      </c>
      <c r="R53" s="115">
        <f>'1 Utsläpp'!Q56/'6 FV'!R55*1000</f>
        <v>0.61037935933376641</v>
      </c>
      <c r="S53" s="115">
        <f>'1 Utsläpp'!R56/'6 FV'!S55*1000</f>
        <v>0.52156613513588934</v>
      </c>
      <c r="T53" s="115">
        <f>'1 Utsläpp'!S56/'6 FV'!T55*1000</f>
        <v>0.50383380784086063</v>
      </c>
      <c r="U53" s="115">
        <f>'1 Utsläpp'!T56/'6 FV'!U55*1000</f>
        <v>0.49129598067883773</v>
      </c>
      <c r="V53" s="115">
        <f>'1 Utsläpp'!U56/'6 FV'!V55*1000</f>
        <v>0.6292003166465836</v>
      </c>
      <c r="W53" s="115">
        <f>'1 Utsläpp'!V56/'6 FV'!W55*1000</f>
        <v>0.55731311433390973</v>
      </c>
      <c r="X53" s="115">
        <f>'1 Utsläpp'!W56/'6 FV'!X55*1000</f>
        <v>0.45618987395246446</v>
      </c>
      <c r="Y53" s="115">
        <f>'1 Utsläpp'!X56/'6 FV'!Y55*1000</f>
        <v>0.44815334159591846</v>
      </c>
      <c r="Z53" s="115">
        <f>'1 Utsläpp'!Y56/'6 FV'!Z55*1000</f>
        <v>0.55046952714231923</v>
      </c>
      <c r="AA53" s="115">
        <f>'1 Utsläpp'!Z56/'6 FV'!AA55*1000</f>
        <v>0.4482491783235939</v>
      </c>
      <c r="AB53" s="115">
        <f>'1 Utsläpp'!AA56/'6 FV'!AB55*1000</f>
        <v>0.42036375285809635</v>
      </c>
      <c r="AC53" s="115">
        <f>'1 Utsläpp'!AB56/'6 FV'!AC55*1000</f>
        <v>0.41240449135530277</v>
      </c>
      <c r="AD53" s="115">
        <f>'1 Utsläpp'!AC56/'6 FV'!AD55*1000</f>
        <v>0.51991021174173002</v>
      </c>
      <c r="AE53" s="115">
        <f>'1 Utsläpp'!AD56/'6 FV'!AE55*1000</f>
        <v>0.42097806059488169</v>
      </c>
      <c r="AF53" s="115">
        <f>'1 Utsläpp'!AE56/'6 FV'!AF55*1000</f>
        <v>0.39191856001594261</v>
      </c>
      <c r="AG53" s="115">
        <f>'1 Utsläpp'!AF56/'6 FV'!AG55*1000</f>
        <v>0.41183337408617582</v>
      </c>
      <c r="AH53" s="115">
        <f>'1 Utsläpp'!AG56/'6 FV'!AH55*1000</f>
        <v>0.51489541745339096</v>
      </c>
      <c r="AI53" s="115">
        <f>'1 Utsläpp'!AH56/'6 FV'!AI55*1000</f>
        <v>0.41397308257136145</v>
      </c>
      <c r="AJ53" s="115">
        <f>'1 Utsläpp'!AI56/'6 FV'!AJ55*1000</f>
        <v>0.39149494271944973</v>
      </c>
      <c r="AK53" s="115">
        <f>'1 Utsläpp'!AJ56/'6 FV'!AK55*1000</f>
        <v>0.38085683738441539</v>
      </c>
      <c r="AL53" s="115">
        <f>'1 Utsläpp'!AK56/'6 FV'!AL55*1000</f>
        <v>0.48616449113040028</v>
      </c>
      <c r="AM53" s="115">
        <f>'1 Utsläpp'!AL56/'6 FV'!AM55*1000</f>
        <v>0.40415353696351897</v>
      </c>
      <c r="AN53" s="115">
        <f>'1 Utsläpp'!AM56/'6 FV'!AN55*1000</f>
        <v>0.36460194724072598</v>
      </c>
      <c r="AO53" s="115">
        <f>'1 Utsläpp'!AN56/'6 FV'!AO55*1000</f>
        <v>0.37736399454694652</v>
      </c>
      <c r="AP53" s="115">
        <f>'1 Utsläpp'!AO56/'6 FV'!AP55*1000</f>
        <v>0.46475134114132938</v>
      </c>
      <c r="AQ53" s="115">
        <f>'1 Utsläpp'!AP56/'6 FV'!AQ55*1000</f>
        <v>0.36906439573557392</v>
      </c>
      <c r="AR53" s="115">
        <f>'1 Utsläpp'!AQ56/'6 FV'!AR55*1000</f>
        <v>0.35140742423883631</v>
      </c>
      <c r="AS53" s="115">
        <f>'1 Utsläpp'!AR56/'6 FV'!AS55*1000</f>
        <v>0.35969163401444443</v>
      </c>
      <c r="AT53" s="115">
        <f>'1 Utsläpp'!AS56/'6 FV'!AT55*1000</f>
        <v>0.45784800521718755</v>
      </c>
      <c r="AU53" s="115">
        <f>'1 Utsläpp'!AT56/'6 FV'!AU55*1000</f>
        <v>0.35768473724804734</v>
      </c>
      <c r="AV53" s="115">
        <f>'1 Utsläpp'!AU56/'6 FV'!AV55*1000</f>
        <v>0.38759134877316298</v>
      </c>
      <c r="AW53" s="115">
        <f>'1 Utsläpp'!AV56/'6 FV'!AW55*1000</f>
        <v>0.38239720788585996</v>
      </c>
      <c r="AX53" s="115">
        <f>'1 Utsläpp'!AW56/'6 FV'!AX55*1000</f>
        <v>0.46929285442139262</v>
      </c>
      <c r="AY53" s="115">
        <f>'1 Utsläpp'!AX56/'6 FV'!AY55*1000</f>
        <v>0.38812494241185075</v>
      </c>
      <c r="AZ53" s="115">
        <f>'1 Utsläpp'!AY56/'6 FV'!AZ55*1000</f>
        <v>0.40065662685217418</v>
      </c>
      <c r="BA53" s="115">
        <f>'1 Utsläpp'!AZ56/'6 FV'!BA55*1000</f>
        <v>0.37243229920624249</v>
      </c>
      <c r="BB53" s="115">
        <f>'1 Utsläpp'!BA56/'6 FV'!BB55*1000</f>
        <v>0.46773349645499596</v>
      </c>
      <c r="BC53" s="115">
        <f>'1 Utsläpp'!BB56/'6 FV'!BC55*1000</f>
        <v>0.39147224265131692</v>
      </c>
      <c r="BD53" s="115">
        <f>'1 Utsläpp'!BC56/'6 FV'!BD55*1000</f>
        <v>0.37603295589113078</v>
      </c>
      <c r="BE53" s="115">
        <f>'1 Utsläpp'!BD56/'6 FV'!BE55*1000</f>
        <v>0.36382329683107234</v>
      </c>
      <c r="BF53" s="115">
        <f>'1 Utsläpp'!BE56/'6 FV'!BF55*1000</f>
        <v>0.45480679375072031</v>
      </c>
      <c r="BG53" s="115">
        <f>'1 Utsläpp'!BF56/'6 FV'!BG55*1000</f>
        <v>0.37430831501677247</v>
      </c>
      <c r="BH53" s="115">
        <f>'1 Utsläpp'!BG56/'6 FV'!BH55*1000</f>
        <v>0.3653986555951988</v>
      </c>
      <c r="BI53" s="115">
        <f>'1 Utsläpp'!BH56/'6 FV'!BI55*1000</f>
        <v>0.33006199990934859</v>
      </c>
      <c r="BJ53" s="115">
        <f>'1 Utsläpp'!BI56/'6 FV'!BJ55*1000</f>
        <v>0.40379004050841366</v>
      </c>
      <c r="BK53" s="115">
        <f>'1 Utsläpp'!BJ56/'6 FV'!BK55*1000</f>
        <v>0.34910899090076697</v>
      </c>
      <c r="BL53" s="115">
        <f>'1 Utsläpp'!BK56/'6 FV'!BL55*1000</f>
        <v>0.35023986845463745</v>
      </c>
      <c r="BM53" s="115">
        <f>'1 Utsläpp'!BL56/'6 FV'!BM55*1000</f>
        <v>0.33086055042812934</v>
      </c>
      <c r="BN53" s="115">
        <f>'1 Utsläpp'!BM56/'6 FV'!BN55*1000</f>
        <v>0.40485281967641973</v>
      </c>
      <c r="BO53" s="221">
        <f>'1 Utsläpp'!BN56/'6 FV'!BO55*1000</f>
        <v>0.34026655868597983</v>
      </c>
    </row>
    <row r="54" spans="2:67" x14ac:dyDescent="0.25">
      <c r="BA54" s="57"/>
      <c r="BB54" s="57"/>
    </row>
    <row r="55" spans="2:67" s="56" customFormat="1" x14ac:dyDescent="0.25">
      <c r="B55" s="57"/>
      <c r="C55" s="57"/>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BC55" s="189"/>
      <c r="BD55" s="189"/>
      <c r="BE55" s="189"/>
      <c r="BF55" s="189"/>
      <c r="BG55" s="189"/>
      <c r="BH55" s="189"/>
      <c r="BI55" s="189"/>
      <c r="BJ55" s="189"/>
    </row>
    <row r="56" spans="2:67" ht="12.75" x14ac:dyDescent="0.2">
      <c r="B56" s="116" t="s">
        <v>203</v>
      </c>
      <c r="C56" s="116" t="s">
        <v>204</v>
      </c>
      <c r="D56" s="113" t="s">
        <v>83</v>
      </c>
      <c r="E56" s="113" t="s">
        <v>84</v>
      </c>
      <c r="F56" s="113" t="s">
        <v>85</v>
      </c>
      <c r="G56" s="113" t="s">
        <v>86</v>
      </c>
      <c r="H56" s="113" t="s">
        <v>87</v>
      </c>
      <c r="I56" s="113" t="s">
        <v>88</v>
      </c>
      <c r="J56" s="113" t="s">
        <v>89</v>
      </c>
      <c r="K56" s="113" t="s">
        <v>90</v>
      </c>
      <c r="L56" s="113" t="s">
        <v>91</v>
      </c>
      <c r="M56" s="113" t="s">
        <v>92</v>
      </c>
      <c r="N56" s="113" t="s">
        <v>93</v>
      </c>
      <c r="O56" s="113" t="s">
        <v>94</v>
      </c>
      <c r="P56" s="113" t="s">
        <v>95</v>
      </c>
      <c r="Q56" s="113" t="s">
        <v>96</v>
      </c>
      <c r="R56" s="113" t="s">
        <v>97</v>
      </c>
      <c r="S56" s="113" t="s">
        <v>98</v>
      </c>
      <c r="T56" s="113" t="s">
        <v>99</v>
      </c>
      <c r="U56" s="113" t="s">
        <v>100</v>
      </c>
      <c r="V56" s="113" t="s">
        <v>101</v>
      </c>
      <c r="W56" s="113" t="s">
        <v>102</v>
      </c>
      <c r="X56" s="113" t="s">
        <v>103</v>
      </c>
      <c r="Y56" s="113" t="s">
        <v>104</v>
      </c>
      <c r="Z56" s="113" t="s">
        <v>105</v>
      </c>
      <c r="AA56" s="113" t="s">
        <v>106</v>
      </c>
      <c r="AB56" s="113" t="s">
        <v>107</v>
      </c>
      <c r="AC56" s="113" t="s">
        <v>108</v>
      </c>
      <c r="AD56" s="113" t="s">
        <v>109</v>
      </c>
      <c r="AE56" s="113" t="s">
        <v>110</v>
      </c>
      <c r="AF56" s="113" t="s">
        <v>111</v>
      </c>
      <c r="AG56" s="113" t="s">
        <v>112</v>
      </c>
      <c r="AH56" s="113" t="s">
        <v>179</v>
      </c>
      <c r="AI56" s="113" t="s">
        <v>180</v>
      </c>
      <c r="AJ56" s="113" t="s">
        <v>194</v>
      </c>
      <c r="AK56" s="113" t="s">
        <v>196</v>
      </c>
      <c r="AL56" s="113" t="s">
        <v>198</v>
      </c>
      <c r="AM56" s="106" t="s">
        <v>200</v>
      </c>
      <c r="AN56" s="106" t="s">
        <v>201</v>
      </c>
      <c r="AO56" s="106" t="s">
        <v>205</v>
      </c>
      <c r="AP56" s="106" t="s">
        <v>209</v>
      </c>
      <c r="AQ56" s="106" t="s">
        <v>211</v>
      </c>
      <c r="AR56" s="91" t="s">
        <v>251</v>
      </c>
      <c r="AS56" s="91" t="s">
        <v>263</v>
      </c>
      <c r="AT56" s="91" t="s">
        <v>264</v>
      </c>
      <c r="AU56" s="91" t="s">
        <v>269</v>
      </c>
      <c r="AV56" s="91" t="s">
        <v>270</v>
      </c>
      <c r="AW56" s="91" t="s">
        <v>271</v>
      </c>
      <c r="AX56" s="91" t="s">
        <v>272</v>
      </c>
      <c r="AY56" s="91" t="s">
        <v>274</v>
      </c>
      <c r="AZ56" s="91" t="s">
        <v>277</v>
      </c>
      <c r="BA56" s="91" t="s">
        <v>279</v>
      </c>
      <c r="BB56" s="91" t="s">
        <v>280</v>
      </c>
      <c r="BC56" s="91" t="s">
        <v>282</v>
      </c>
      <c r="BD56" s="91" t="s">
        <v>283</v>
      </c>
      <c r="BE56" s="91" t="s">
        <v>284</v>
      </c>
      <c r="BF56" s="91" t="s">
        <v>287</v>
      </c>
      <c r="BG56" s="116" t="s">
        <v>289</v>
      </c>
      <c r="BH56" s="91" t="s">
        <v>290</v>
      </c>
      <c r="BI56" s="91" t="s">
        <v>291</v>
      </c>
      <c r="BJ56" s="91" t="s">
        <v>293</v>
      </c>
      <c r="BK56" s="91" t="s">
        <v>310</v>
      </c>
      <c r="BL56" s="91" t="s">
        <v>314</v>
      </c>
      <c r="BM56" s="91" t="s">
        <v>329</v>
      </c>
      <c r="BN56" s="91" t="s">
        <v>332</v>
      </c>
      <c r="BO56" s="367" t="s">
        <v>337</v>
      </c>
    </row>
    <row r="57" spans="2:67" ht="12.75" x14ac:dyDescent="0.2">
      <c r="B57" s="56" t="s">
        <v>117</v>
      </c>
      <c r="C57" s="56" t="s">
        <v>25</v>
      </c>
      <c r="D57" s="273">
        <f>'1 Utsläpp'!C43/'1 Utsläpp'!$C43</f>
        <v>1</v>
      </c>
      <c r="E57" s="273">
        <f>'1 Utsläpp'!D43/'1 Utsläpp'!$C43</f>
        <v>0.95638895404128987</v>
      </c>
      <c r="F57" s="273">
        <f>'1 Utsläpp'!E43/'1 Utsläpp'!$C43</f>
        <v>0.92733968007965961</v>
      </c>
      <c r="G57" s="273">
        <f>'1 Utsläpp'!F43/'1 Utsläpp'!$C43</f>
        <v>1.0345361088174585</v>
      </c>
      <c r="H57" s="273">
        <f>'1 Utsläpp'!G43/'1 Utsläpp'!$C43</f>
        <v>0.9489939532539643</v>
      </c>
      <c r="I57" s="273">
        <f>'1 Utsläpp'!H43/'1 Utsläpp'!$C43</f>
        <v>0.86904974832830306</v>
      </c>
      <c r="J57" s="273">
        <f>'1 Utsläpp'!I43/'1 Utsläpp'!$C43</f>
        <v>0.81735554616786887</v>
      </c>
      <c r="K57" s="273">
        <f>'1 Utsläpp'!J43/'1 Utsläpp'!$C43</f>
        <v>0.96813599191568422</v>
      </c>
      <c r="L57" s="273">
        <f>'1 Utsläpp'!K43/'1 Utsläpp'!$C43</f>
        <v>1.0881500012818464</v>
      </c>
      <c r="M57" s="273">
        <f>'1 Utsläpp'!L43/'1 Utsläpp'!$C43</f>
        <v>0.9371267701367092</v>
      </c>
      <c r="N57" s="273">
        <f>'1 Utsläpp'!M43/'1 Utsläpp'!$C43</f>
        <v>0.87534105740806611</v>
      </c>
      <c r="O57" s="273">
        <f>'1 Utsläpp'!N43/'1 Utsläpp'!$C43</f>
        <v>1.0570428449607054</v>
      </c>
      <c r="P57" s="273">
        <f>'1 Utsläpp'!O43/'1 Utsläpp'!$C43</f>
        <v>1.0125189504210217</v>
      </c>
      <c r="Q57" s="273">
        <f>'1 Utsläpp'!P43/'1 Utsläpp'!$C43</f>
        <v>0.89295013497210729</v>
      </c>
      <c r="R57" s="273">
        <f>'1 Utsläpp'!Q43/'1 Utsläpp'!$C43</f>
        <v>0.83802318888630745</v>
      </c>
      <c r="S57" s="273">
        <f>'1 Utsläpp'!R43/'1 Utsläpp'!$C43</f>
        <v>0.90409561419665307</v>
      </c>
      <c r="T57" s="273">
        <f>'1 Utsläpp'!S43/'1 Utsläpp'!$C43</f>
        <v>0.93068768989406236</v>
      </c>
      <c r="U57" s="273">
        <f>'1 Utsläpp'!T43/'1 Utsläpp'!$C43</f>
        <v>0.82949027222105476</v>
      </c>
      <c r="V57" s="273">
        <f>'1 Utsläpp'!U43/'1 Utsläpp'!$C43</f>
        <v>0.78570613739527151</v>
      </c>
      <c r="W57" s="273">
        <f>'1 Utsläpp'!V43/'1 Utsläpp'!$C43</f>
        <v>0.89613441462324273</v>
      </c>
      <c r="X57" s="273">
        <f>'1 Utsläpp'!W43/'1 Utsläpp'!$C43</f>
        <v>0.90892685432937859</v>
      </c>
      <c r="Y57" s="273">
        <f>'1 Utsläpp'!X43/'1 Utsläpp'!$C43</f>
        <v>0.82728922263748061</v>
      </c>
      <c r="Z57" s="273">
        <f>'1 Utsläpp'!Y43/'1 Utsläpp'!$C43</f>
        <v>0.78657637381339796</v>
      </c>
      <c r="AA57" s="273">
        <f>'1 Utsläpp'!Z43/'1 Utsläpp'!$C43</f>
        <v>0.83777701602333432</v>
      </c>
      <c r="AB57" s="273">
        <f>'1 Utsläpp'!AA43/'1 Utsläpp'!$C43</f>
        <v>0.8378178347346612</v>
      </c>
      <c r="AC57" s="273">
        <f>'1 Utsläpp'!AB43/'1 Utsläpp'!$C43</f>
        <v>0.80587610369781804</v>
      </c>
      <c r="AD57" s="273">
        <f>'1 Utsläpp'!AC43/'1 Utsläpp'!$C43</f>
        <v>0.78579467826076532</v>
      </c>
      <c r="AE57" s="273">
        <f>'1 Utsläpp'!AD43/'1 Utsläpp'!$C43</f>
        <v>0.84358548451427307</v>
      </c>
      <c r="AF57" s="273">
        <f>'1 Utsläpp'!AE43/'1 Utsläpp'!$C43</f>
        <v>0.8658496241802186</v>
      </c>
      <c r="AG57" s="273">
        <f>'1 Utsläpp'!AF43/'1 Utsläpp'!$C43</f>
        <v>0.82126298345845872</v>
      </c>
      <c r="AH57" s="273">
        <f>'1 Utsläpp'!AG43/'1 Utsläpp'!$C43</f>
        <v>0.77910626722524501</v>
      </c>
      <c r="AI57" s="273">
        <f>'1 Utsläpp'!AH43/'1 Utsläpp'!$C43</f>
        <v>0.83711103701964051</v>
      </c>
      <c r="AJ57" s="273">
        <f>'1 Utsläpp'!AI43/'1 Utsläpp'!$C43</f>
        <v>0.87443178084642548</v>
      </c>
      <c r="AK57" s="273">
        <f>'1 Utsläpp'!AJ43/'1 Utsläpp'!$C43</f>
        <v>0.80979103297012611</v>
      </c>
      <c r="AL57" s="273">
        <f>'1 Utsläpp'!AK43/'1 Utsläpp'!$C43</f>
        <v>0.80189918397868454</v>
      </c>
      <c r="AM57" s="273">
        <f>'1 Utsläpp'!AL43/'1 Utsläpp'!$C43</f>
        <v>0.87150097364070023</v>
      </c>
      <c r="AN57" s="273">
        <f>'1 Utsläpp'!AM43/'1 Utsläpp'!$C43</f>
        <v>0.83354077881137068</v>
      </c>
      <c r="AO57" s="273">
        <f>'1 Utsläpp'!AN43/'1 Utsläpp'!$C43</f>
        <v>0.80406061283240982</v>
      </c>
      <c r="AP57" s="273">
        <f>'1 Utsläpp'!AO43/'1 Utsläpp'!$C43</f>
        <v>0.79199222686070803</v>
      </c>
      <c r="AQ57" s="273">
        <f>'1 Utsläpp'!AP43/'1 Utsläpp'!$C43</f>
        <v>0.84025584516083052</v>
      </c>
      <c r="AR57" s="273">
        <f>'1 Utsläpp'!AQ43/'1 Utsläpp'!$C43</f>
        <v>0.82924578120354964</v>
      </c>
      <c r="AS57" s="273">
        <f>'1 Utsläpp'!AR43/'1 Utsläpp'!$C43</f>
        <v>0.79025385753772559</v>
      </c>
      <c r="AT57" s="273">
        <f>'1 Utsläpp'!AS43/'1 Utsläpp'!$C43</f>
        <v>0.77480993414635058</v>
      </c>
      <c r="AU57" s="273">
        <f>'1 Utsläpp'!AT43/'1 Utsläpp'!$C43</f>
        <v>0.82502962448549988</v>
      </c>
      <c r="AV57" s="273">
        <f>'1 Utsläpp'!AU43/'1 Utsläpp'!$C43</f>
        <v>0.81012338806429152</v>
      </c>
      <c r="AW57" s="273">
        <f>'1 Utsläpp'!AV43/'1 Utsläpp'!$C43</f>
        <v>0.77017031773588873</v>
      </c>
      <c r="AX57" s="273">
        <f>'1 Utsläpp'!AW43/'1 Utsläpp'!$C43</f>
        <v>0.77264638415870024</v>
      </c>
      <c r="AY57" s="273">
        <f>'1 Utsläpp'!AX43/'1 Utsläpp'!$C43</f>
        <v>0.78241378398360284</v>
      </c>
      <c r="AZ57" s="273">
        <f>'1 Utsläpp'!AY43/'1 Utsläpp'!$C43</f>
        <v>0.76610954515263296</v>
      </c>
      <c r="BA57" s="273">
        <f>'1 Utsläpp'!AZ43/'1 Utsläpp'!$C43</f>
        <v>0.67027836630090942</v>
      </c>
      <c r="BB57" s="273">
        <f>'1 Utsläpp'!BA43/'1 Utsläpp'!$C43</f>
        <v>0.67112895415911078</v>
      </c>
      <c r="BC57" s="273">
        <f>'1 Utsläpp'!BB43/'1 Utsläpp'!$C43</f>
        <v>0.7054948824935382</v>
      </c>
      <c r="BD57" s="273">
        <f>'1 Utsläpp'!BC43/'1 Utsläpp'!$C43</f>
        <v>0.72263388234817683</v>
      </c>
      <c r="BE57" s="273">
        <f>'1 Utsläpp'!BD43/'1 Utsläpp'!$C43</f>
        <v>0.7377543436914128</v>
      </c>
      <c r="BF57" s="273">
        <f>'1 Utsläpp'!BE43/'1 Utsläpp'!$C43</f>
        <v>0.71320565002779512</v>
      </c>
      <c r="BG57" s="274">
        <f>'1 Utsläpp'!BF43/'1 Utsläpp'!$C43</f>
        <v>0.76471233664021687</v>
      </c>
      <c r="BH57" s="275">
        <f>'1 Utsläpp'!BG43/'1 Utsläpp'!$C43</f>
        <v>0.72339144553812551</v>
      </c>
      <c r="BI57" s="275">
        <f>'1 Utsläpp'!BH43/'1 Utsläpp'!$C43</f>
        <v>0.67822493667670714</v>
      </c>
      <c r="BJ57" s="275">
        <f>'1 Utsläpp'!BI43/'1 Utsläpp'!$C43</f>
        <v>0.69108776169014341</v>
      </c>
      <c r="BK57" s="275">
        <f>'1 Utsläpp'!BJ43/'1 Utsläpp'!$C43</f>
        <v>0.74790524107196044</v>
      </c>
      <c r="BL57" s="275">
        <f>'1 Utsläpp'!BK43/'1 Utsläpp'!$C43</f>
        <v>0.7075290247902426</v>
      </c>
      <c r="BM57" s="275">
        <f>'1 Utsläpp'!BL43/'1 Utsläpp'!$C43</f>
        <v>0.69108539503561484</v>
      </c>
      <c r="BN57" s="275">
        <f>'1 Utsläpp'!BM43/'1 Utsläpp'!$C43</f>
        <v>0.6773150761191491</v>
      </c>
      <c r="BO57" s="276">
        <f>'1 Utsläpp'!BN43/'1 Utsläpp'!$C43</f>
        <v>0.71889757213637862</v>
      </c>
    </row>
    <row r="58" spans="2:67" ht="12.75" x14ac:dyDescent="0.2">
      <c r="B58" s="63" t="s">
        <v>202</v>
      </c>
      <c r="C58" s="56" t="s">
        <v>335</v>
      </c>
      <c r="D58" s="274">
        <f>'6 FV'!D42/'6 FV'!$D42</f>
        <v>1</v>
      </c>
      <c r="E58" s="274">
        <f>'6 FV'!E42/'6 FV'!$D42</f>
        <v>1.0487294296535319</v>
      </c>
      <c r="F58" s="274">
        <f>'6 FV'!F42/'6 FV'!$D42</f>
        <v>0.93664841305711177</v>
      </c>
      <c r="G58" s="274">
        <f>'6 FV'!G42/'6 FV'!$D42</f>
        <v>1.0083025894899851</v>
      </c>
      <c r="H58" s="274">
        <f>'6 FV'!H42/'6 FV'!$D42</f>
        <v>0.94475042305630585</v>
      </c>
      <c r="I58" s="274">
        <f>'6 FV'!I42/'6 FV'!$D42</f>
        <v>0.98546718379387788</v>
      </c>
      <c r="J58" s="274">
        <f>'6 FV'!J42/'6 FV'!$D42</f>
        <v>0.89111073739677604</v>
      </c>
      <c r="K58" s="274">
        <f>'6 FV'!K42/'6 FV'!$D42</f>
        <v>0.99903389005090693</v>
      </c>
      <c r="L58" s="274">
        <f>'6 FV'!L42/'6 FV'!$D42</f>
        <v>0.97444319483713648</v>
      </c>
      <c r="M58" s="274">
        <f>'6 FV'!M42/'6 FV'!$D42</f>
        <v>1.0429844476443735</v>
      </c>
      <c r="N58" s="274">
        <f>'6 FV'!N42/'6 FV'!$D42</f>
        <v>0.95157362931508671</v>
      </c>
      <c r="O58" s="274">
        <f>'6 FV'!O42/'6 FV'!$D42</f>
        <v>1.0787532889781133</v>
      </c>
      <c r="P58" s="274">
        <f>'6 FV'!P42/'6 FV'!$D42</f>
        <v>1.0306597576228966</v>
      </c>
      <c r="Q58" s="274">
        <f>'6 FV'!Q42/'6 FV'!$D42</f>
        <v>1.0757621144757079</v>
      </c>
      <c r="R58" s="274">
        <f>'6 FV'!R42/'6 FV'!$D42</f>
        <v>0.98763063943690588</v>
      </c>
      <c r="S58" s="274">
        <f>'6 FV'!S42/'6 FV'!$D42</f>
        <v>1.0830416609733624</v>
      </c>
      <c r="T58" s="274">
        <f>'6 FV'!T42/'6 FV'!$D42</f>
        <v>1.0392513917939339</v>
      </c>
      <c r="U58" s="274">
        <f>'6 FV'!U42/'6 FV'!$D42</f>
        <v>1.0739945624564242</v>
      </c>
      <c r="V58" s="274">
        <f>'6 FV'!V42/'6 FV'!$D42</f>
        <v>0.97140734979311405</v>
      </c>
      <c r="W58" s="274">
        <f>'6 FV'!W42/'6 FV'!$D42</f>
        <v>1.0678676911110878</v>
      </c>
      <c r="X58" s="274">
        <f>'6 FV'!X42/'6 FV'!$D42</f>
        <v>1.0378613496459641</v>
      </c>
      <c r="Y58" s="274">
        <f>'6 FV'!Y42/'6 FV'!$D42</f>
        <v>1.0842171093429751</v>
      </c>
      <c r="Z58" s="274">
        <f>'6 FV'!Z42/'6 FV'!$D42</f>
        <v>0.98418575237454586</v>
      </c>
      <c r="AA58" s="274">
        <f>'6 FV'!AA42/'6 FV'!$D42</f>
        <v>1.0955791929872505</v>
      </c>
      <c r="AB58" s="274">
        <f>'6 FV'!AB42/'6 FV'!$D42</f>
        <v>1.0568016592916478</v>
      </c>
      <c r="AC58" s="274">
        <f>'6 FV'!AC42/'6 FV'!$D42</f>
        <v>1.1103572592257807</v>
      </c>
      <c r="AD58" s="274">
        <f>'6 FV'!AD42/'6 FV'!$D42</f>
        <v>1.0136367776948598</v>
      </c>
      <c r="AE58" s="274">
        <f>'6 FV'!AE42/'6 FV'!$D42</f>
        <v>1.1327240621813939</v>
      </c>
      <c r="AF58" s="274">
        <f>'6 FV'!AF42/'6 FV'!$D42</f>
        <v>1.0950545330964918</v>
      </c>
      <c r="AG58" s="274">
        <f>'6 FV'!AG42/'6 FV'!$D42</f>
        <v>1.1595728094792641</v>
      </c>
      <c r="AH58" s="274">
        <f>'6 FV'!AH42/'6 FV'!$D42</f>
        <v>1.0595090444708379</v>
      </c>
      <c r="AI58" s="274">
        <f>'6 FV'!AI42/'6 FV'!$D42</f>
        <v>1.1930292933645852</v>
      </c>
      <c r="AJ58" s="274">
        <f>'6 FV'!AJ42/'6 FV'!$D42</f>
        <v>1.1225129019034905</v>
      </c>
      <c r="AK58" s="274">
        <f>'6 FV'!AK42/'6 FV'!$D42</f>
        <v>1.1951226775697823</v>
      </c>
      <c r="AL58" s="274">
        <f>'6 FV'!AL42/'6 FV'!$D42</f>
        <v>1.0687392046191091</v>
      </c>
      <c r="AM58" s="274">
        <f>'6 FV'!AM42/'6 FV'!$D42</f>
        <v>1.2141155407938393</v>
      </c>
      <c r="AN58" s="274">
        <f>'6 FV'!AN42/'6 FV'!$D42</f>
        <v>1.1552450223002351</v>
      </c>
      <c r="AO58" s="274">
        <f>'6 FV'!AO42/'6 FV'!$D42</f>
        <v>1.2158734579904211</v>
      </c>
      <c r="AP58" s="274">
        <f>'6 FV'!AP42/'6 FV'!$D42</f>
        <v>1.1014888428753113</v>
      </c>
      <c r="AQ58" s="274">
        <f>'6 FV'!AQ42/'6 FV'!$D42</f>
        <v>1.2460208182241796</v>
      </c>
      <c r="AR58" s="274">
        <f>'6 FV'!AR42/'6 FV'!$D42</f>
        <v>1.1823451508813234</v>
      </c>
      <c r="AS58" s="274">
        <f>'6 FV'!AS42/'6 FV'!$D42</f>
        <v>1.2529421244959236</v>
      </c>
      <c r="AT58" s="274">
        <f>'6 FV'!AT42/'6 FV'!$D42</f>
        <v>1.1087088286508096</v>
      </c>
      <c r="AU58" s="274">
        <f>'6 FV'!AU42/'6 FV'!$D42</f>
        <v>1.2666463459496957</v>
      </c>
      <c r="AV58" s="274">
        <f>'6 FV'!AV42/'6 FV'!$D42</f>
        <v>1.2074806515242289</v>
      </c>
      <c r="AW58" s="274">
        <f>'6 FV'!AW42/'6 FV'!$D42</f>
        <v>1.266789992397249</v>
      </c>
      <c r="AX58" s="274">
        <f>'6 FV'!AX42/'6 FV'!$D42</f>
        <v>1.1423326080939518</v>
      </c>
      <c r="AY58" s="274">
        <f>'6 FV'!AY42/'6 FV'!$D42</f>
        <v>1.2895886105884951</v>
      </c>
      <c r="AZ58" s="274">
        <f>'6 FV'!AZ42/'6 FV'!$D42</f>
        <v>1.218798064626887</v>
      </c>
      <c r="BA58" s="274">
        <f>'6 FV'!BA42/'6 FV'!$D42</f>
        <v>1.169979293890121</v>
      </c>
      <c r="BB58" s="274">
        <f>'6 FV'!BB42/'6 FV'!$D42</f>
        <v>1.1302847002519067</v>
      </c>
      <c r="BC58" s="274">
        <f>'6 FV'!BC42/'6 FV'!$D42</f>
        <v>1.2806545022650593</v>
      </c>
      <c r="BD58" s="274">
        <f>'6 FV'!BD42/'6 FV'!$D42</f>
        <v>1.2193376146981847</v>
      </c>
      <c r="BE58" s="274">
        <f>'6 FV'!BE42/'6 FV'!$D42</f>
        <v>1.3017188523699912</v>
      </c>
      <c r="BF58" s="274">
        <f>'6 FV'!BF42/'6 FV'!$D42</f>
        <v>1.1960598830507703</v>
      </c>
      <c r="BG58" s="274">
        <f>'6 FV'!BG42/'6 FV'!$D42</f>
        <v>1.3776395034737916</v>
      </c>
      <c r="BH58" s="274">
        <f>'6 FV'!BH42/'6 FV'!$D42</f>
        <v>1.2855962904180813</v>
      </c>
      <c r="BI58" s="274">
        <f>'6 FV'!BI42/'6 FV'!$D42</f>
        <v>1.3477636700616278</v>
      </c>
      <c r="BJ58" s="274">
        <f>'6 FV'!BJ42/'6 FV'!$D42</f>
        <v>1.2260986325558907</v>
      </c>
      <c r="BK58" s="274">
        <f>'6 FV'!BK42/'6 FV'!$D42</f>
        <v>1.3709809650939133</v>
      </c>
      <c r="BL58" s="274">
        <f>'6 FV'!BL42/'6 FV'!$D42</f>
        <v>1.3133866226618036</v>
      </c>
      <c r="BM58" s="274">
        <f>'6 FV'!BM42/'6 FV'!$D42</f>
        <v>1.3372222981329465</v>
      </c>
      <c r="BN58" s="274">
        <f>'6 FV'!BN42/'6 FV'!$D42</f>
        <v>1.2075647372496261</v>
      </c>
      <c r="BO58" s="277">
        <f>'6 FV'!BO42/'6 FV'!$D42</f>
        <v>1.3620048139077789</v>
      </c>
    </row>
    <row r="59" spans="2:67" ht="12.75" x14ac:dyDescent="0.2">
      <c r="B59" s="65" t="s">
        <v>273</v>
      </c>
      <c r="C59" s="65" t="s">
        <v>336</v>
      </c>
      <c r="D59" s="278">
        <f t="shared" ref="D59:AI59" si="17">D41/$D41</f>
        <v>1</v>
      </c>
      <c r="E59" s="278">
        <f t="shared" si="17"/>
        <v>0.91195014366789695</v>
      </c>
      <c r="F59" s="278">
        <f t="shared" si="17"/>
        <v>0.99006165723692463</v>
      </c>
      <c r="G59" s="278">
        <f t="shared" si="17"/>
        <v>1.026017506650204</v>
      </c>
      <c r="H59" s="278">
        <f t="shared" si="17"/>
        <v>1.0044916944137801</v>
      </c>
      <c r="I59" s="278">
        <f t="shared" si="17"/>
        <v>0.88186574106162741</v>
      </c>
      <c r="J59" s="278">
        <f t="shared" si="17"/>
        <v>0.91723229433373232</v>
      </c>
      <c r="K59" s="278">
        <f t="shared" si="17"/>
        <v>0.96907222223097145</v>
      </c>
      <c r="L59" s="278">
        <f t="shared" si="17"/>
        <v>1.1166890045999185</v>
      </c>
      <c r="M59" s="278">
        <f t="shared" si="17"/>
        <v>0.89850502781057906</v>
      </c>
      <c r="N59" s="278">
        <f t="shared" si="17"/>
        <v>0.91988788932508525</v>
      </c>
      <c r="O59" s="278">
        <f t="shared" si="17"/>
        <v>0.97987450491300609</v>
      </c>
      <c r="P59" s="278">
        <f t="shared" si="17"/>
        <v>0.98239884009470346</v>
      </c>
      <c r="Q59" s="278">
        <f t="shared" si="17"/>
        <v>0.83006282054030367</v>
      </c>
      <c r="R59" s="278">
        <f t="shared" si="17"/>
        <v>0.84851882416700175</v>
      </c>
      <c r="S59" s="278">
        <f t="shared" si="17"/>
        <v>0.83477454910101523</v>
      </c>
      <c r="T59" s="278">
        <f t="shared" si="17"/>
        <v>0.89553663073525347</v>
      </c>
      <c r="U59" s="278">
        <f t="shared" si="17"/>
        <v>0.77234122147123085</v>
      </c>
      <c r="V59" s="278">
        <f t="shared" si="17"/>
        <v>0.8088328110371078</v>
      </c>
      <c r="W59" s="278">
        <f t="shared" si="17"/>
        <v>0.83918112897566821</v>
      </c>
      <c r="X59" s="278">
        <f t="shared" si="17"/>
        <v>0.8757690558950213</v>
      </c>
      <c r="Y59" s="278">
        <f t="shared" si="17"/>
        <v>0.76302911613229363</v>
      </c>
      <c r="Z59" s="278">
        <f t="shared" si="17"/>
        <v>0.79921536347749855</v>
      </c>
      <c r="AA59" s="278">
        <f t="shared" si="17"/>
        <v>0.76468868830834369</v>
      </c>
      <c r="AB59" s="278">
        <f t="shared" si="17"/>
        <v>0.79278625971900252</v>
      </c>
      <c r="AC59" s="278">
        <f t="shared" si="17"/>
        <v>0.72578091150566415</v>
      </c>
      <c r="AD59" s="278">
        <f t="shared" si="17"/>
        <v>0.77522313273573529</v>
      </c>
      <c r="AE59" s="278">
        <f t="shared" si="17"/>
        <v>0.74474050007351367</v>
      </c>
      <c r="AF59" s="278">
        <f t="shared" si="17"/>
        <v>0.79069087247358427</v>
      </c>
      <c r="AG59" s="278">
        <f t="shared" si="17"/>
        <v>0.70824615474320063</v>
      </c>
      <c r="AH59" s="278">
        <f t="shared" si="17"/>
        <v>0.73534649967463239</v>
      </c>
      <c r="AI59" s="278">
        <f t="shared" si="17"/>
        <v>0.70166846839009056</v>
      </c>
      <c r="AJ59" s="278">
        <f t="shared" ref="AJ59:BI59" si="18">AJ41/$D41</f>
        <v>0.77899485998211349</v>
      </c>
      <c r="AK59" s="278">
        <f t="shared" si="18"/>
        <v>0.67757984026944618</v>
      </c>
      <c r="AL59" s="278">
        <f t="shared" si="18"/>
        <v>0.75032260490946945</v>
      </c>
      <c r="AM59" s="278">
        <f t="shared" si="18"/>
        <v>0.71780727975104952</v>
      </c>
      <c r="AN59" s="278">
        <f t="shared" si="18"/>
        <v>0.72152726280671464</v>
      </c>
      <c r="AO59" s="278">
        <f t="shared" si="18"/>
        <v>0.66130287452885927</v>
      </c>
      <c r="AP59" s="278">
        <f t="shared" si="18"/>
        <v>0.71901974494203913</v>
      </c>
      <c r="AQ59" s="278">
        <f t="shared" si="18"/>
        <v>0.67435136947258834</v>
      </c>
      <c r="AR59" s="278">
        <f t="shared" si="18"/>
        <v>0.70135677436104638</v>
      </c>
      <c r="AS59" s="278">
        <f t="shared" si="18"/>
        <v>0.63071856400043702</v>
      </c>
      <c r="AT59" s="278">
        <f t="shared" si="18"/>
        <v>0.69883987041865514</v>
      </c>
      <c r="AU59" s="278">
        <f t="shared" si="18"/>
        <v>0.65134962661335127</v>
      </c>
      <c r="AV59" s="278">
        <f t="shared" si="18"/>
        <v>0.67092038869662651</v>
      </c>
      <c r="AW59" s="278">
        <f t="shared" si="18"/>
        <v>0.60797000478227115</v>
      </c>
      <c r="AX59" s="278">
        <f t="shared" si="18"/>
        <v>0.67637602103288075</v>
      </c>
      <c r="AY59" s="278">
        <f t="shared" si="18"/>
        <v>0.60671579878993642</v>
      </c>
      <c r="AZ59" s="278">
        <f t="shared" si="18"/>
        <v>0.62857791408387542</v>
      </c>
      <c r="BA59" s="278">
        <f t="shared" si="18"/>
        <v>0.57289763143779104</v>
      </c>
      <c r="BB59" s="278">
        <f t="shared" si="18"/>
        <v>0.59376982985750071</v>
      </c>
      <c r="BC59" s="278">
        <f t="shared" si="18"/>
        <v>0.55088619236940839</v>
      </c>
      <c r="BD59" s="278">
        <f t="shared" si="18"/>
        <v>0.59264462412819607</v>
      </c>
      <c r="BE59" s="278">
        <f t="shared" si="18"/>
        <v>0.56675398251182341</v>
      </c>
      <c r="BF59" s="278">
        <f t="shared" si="18"/>
        <v>0.59629593813366033</v>
      </c>
      <c r="BG59" s="278">
        <f t="shared" si="18"/>
        <v>0.55508885649108775</v>
      </c>
      <c r="BH59" s="278">
        <f t="shared" si="18"/>
        <v>0.56268943130107796</v>
      </c>
      <c r="BI59" s="278">
        <f t="shared" si="18"/>
        <v>0.50322245045060066</v>
      </c>
      <c r="BJ59" s="278">
        <f t="shared" ref="BJ59" si="19">BJ41/$D41</f>
        <v>0.56364777134570432</v>
      </c>
      <c r="BK59" s="278">
        <f>BK41/$D41</f>
        <v>0.54552562005901251</v>
      </c>
      <c r="BL59" s="278">
        <f>BL41/$D41</f>
        <v>0.53870582552174429</v>
      </c>
      <c r="BM59" s="278">
        <f>BM41/$D41</f>
        <v>0.51680666408309262</v>
      </c>
      <c r="BN59" s="278">
        <f>BN41/$D41</f>
        <v>0.5608933875146237</v>
      </c>
      <c r="BO59" s="279">
        <f>BO41/$D41</f>
        <v>0.52782307727221811</v>
      </c>
    </row>
    <row r="60" spans="2:67" x14ac:dyDescent="0.25">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BA60" s="57"/>
      <c r="BB60" s="57"/>
    </row>
    <row r="61" spans="2:67" x14ac:dyDescent="0.25">
      <c r="C61" s="74"/>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BA61" s="57"/>
      <c r="BB61" s="57"/>
    </row>
    <row r="62" spans="2:67" x14ac:dyDescent="0.25">
      <c r="C62" s="74"/>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BA62" s="57"/>
      <c r="BB62" s="57"/>
    </row>
    <row r="63" spans="2:67" x14ac:dyDescent="0.25">
      <c r="C63" s="74"/>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BA63" s="57"/>
      <c r="BB63" s="57"/>
    </row>
    <row r="64" spans="2:67" s="2" customFormat="1" x14ac:dyDescent="0.25">
      <c r="B64" s="77" t="s">
        <v>118</v>
      </c>
      <c r="C64" s="77" t="s">
        <v>120</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11"/>
      <c r="AM64" s="111"/>
      <c r="AN64" s="111"/>
      <c r="AO64" s="111"/>
      <c r="AP64" s="111"/>
      <c r="AQ64" s="111"/>
      <c r="BC64" s="189"/>
      <c r="BD64" s="189"/>
      <c r="BE64" s="189"/>
      <c r="BF64" s="189"/>
      <c r="BG64" s="189"/>
      <c r="BH64" s="189"/>
      <c r="BI64" s="189"/>
      <c r="BJ64" s="189"/>
    </row>
    <row r="65" spans="2:62" s="66" customFormat="1" x14ac:dyDescent="0.25">
      <c r="B65" s="204">
        <v>45441</v>
      </c>
      <c r="C65" s="204">
        <v>45441</v>
      </c>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11"/>
      <c r="AM65" s="111"/>
      <c r="AN65" s="111"/>
      <c r="AO65" s="111"/>
      <c r="AP65" s="111"/>
      <c r="AQ65" s="111"/>
      <c r="BC65" s="189"/>
      <c r="BD65" s="189"/>
      <c r="BE65" s="189"/>
      <c r="BF65" s="189"/>
      <c r="BG65" s="189"/>
      <c r="BH65" s="189"/>
      <c r="BI65" s="189"/>
      <c r="BJ65" s="189"/>
    </row>
    <row r="66" spans="2:62" s="66" customFormat="1" x14ac:dyDescent="0.25">
      <c r="C66" s="79"/>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11"/>
      <c r="AM66" s="111"/>
      <c r="AN66" s="111"/>
      <c r="AO66" s="111"/>
      <c r="AP66" s="111"/>
      <c r="AQ66" s="111"/>
      <c r="BC66" s="189"/>
      <c r="BD66" s="189"/>
      <c r="BE66" s="189"/>
      <c r="BF66" s="189"/>
      <c r="BG66" s="189"/>
      <c r="BH66" s="189"/>
      <c r="BI66" s="189"/>
      <c r="BJ66" s="189"/>
    </row>
    <row r="67" spans="2:62" s="66" customFormat="1" x14ac:dyDescent="0.25">
      <c r="B67" s="77" t="s">
        <v>119</v>
      </c>
      <c r="C67" s="77" t="s">
        <v>121</v>
      </c>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27"/>
      <c r="AM67" s="27"/>
      <c r="AN67" s="27"/>
      <c r="AO67" s="27"/>
      <c r="AP67" s="27"/>
      <c r="AQ67" s="27"/>
      <c r="BC67" s="189"/>
      <c r="BD67" s="189"/>
      <c r="BE67" s="189"/>
      <c r="BF67" s="189"/>
      <c r="BG67" s="189"/>
      <c r="BH67" s="189"/>
      <c r="BI67" s="189"/>
      <c r="BJ67" s="189"/>
    </row>
    <row r="68" spans="2:62" s="66" customFormat="1" x14ac:dyDescent="0.25">
      <c r="B68" s="79" t="s">
        <v>185</v>
      </c>
      <c r="C68" s="79" t="s">
        <v>184</v>
      </c>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08"/>
      <c r="AJ68" s="108"/>
      <c r="AK68" s="108"/>
      <c r="AL68" s="112"/>
      <c r="AM68" s="112"/>
      <c r="AN68" s="112"/>
      <c r="AO68" s="112"/>
      <c r="AP68" s="112"/>
      <c r="AQ68" s="112"/>
      <c r="BC68" s="189"/>
      <c r="BD68" s="189"/>
      <c r="BE68" s="189"/>
      <c r="BF68" s="189"/>
      <c r="BG68" s="189"/>
      <c r="BH68" s="189"/>
      <c r="BI68" s="189"/>
      <c r="BJ68" s="189"/>
    </row>
    <row r="69" spans="2:62" s="66" customFormat="1" x14ac:dyDescent="0.25">
      <c r="B69" s="56"/>
      <c r="C69" s="79"/>
      <c r="D69" s="118"/>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08"/>
      <c r="AJ69" s="108"/>
      <c r="AK69" s="108"/>
      <c r="AL69" s="112"/>
      <c r="AM69" s="112"/>
      <c r="AN69" s="112"/>
      <c r="AO69" s="112"/>
      <c r="AP69" s="112"/>
      <c r="AQ69" s="112"/>
      <c r="BA69" s="189"/>
      <c r="BB69" s="189"/>
      <c r="BC69" s="189"/>
      <c r="BD69" s="189"/>
      <c r="BE69" s="189"/>
      <c r="BF69" s="189"/>
      <c r="BG69" s="189"/>
      <c r="BH69" s="189"/>
      <c r="BI69" s="189"/>
      <c r="BJ69" s="189"/>
    </row>
    <row r="70" spans="2:62" x14ac:dyDescent="0.25">
      <c r="B70" s="77" t="s">
        <v>34</v>
      </c>
      <c r="C70" s="77" t="s">
        <v>33</v>
      </c>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row>
    <row r="71" spans="2:62" x14ac:dyDescent="0.25">
      <c r="B71" s="80" t="s">
        <v>357</v>
      </c>
      <c r="C71" s="80" t="s">
        <v>356</v>
      </c>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row>
    <row r="72" spans="2:62" x14ac:dyDescent="0.25">
      <c r="B72" s="80" t="s">
        <v>360</v>
      </c>
      <c r="C72" s="80" t="s">
        <v>358</v>
      </c>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row>
    <row r="73" spans="2:62" x14ac:dyDescent="0.25">
      <c r="B73" s="80" t="s">
        <v>359</v>
      </c>
      <c r="C73" s="80" t="s">
        <v>359</v>
      </c>
      <c r="AI73" s="112"/>
      <c r="AJ73" s="112"/>
      <c r="AK73" s="112"/>
    </row>
    <row r="74" spans="2:62" x14ac:dyDescent="0.25">
      <c r="C74" s="56"/>
      <c r="AI74" s="112"/>
      <c r="AJ74" s="112"/>
      <c r="AK74" s="112"/>
    </row>
    <row r="75" spans="2:62" x14ac:dyDescent="0.25">
      <c r="C75" s="56"/>
      <c r="AI75" s="112"/>
      <c r="AJ75" s="112"/>
      <c r="AK75" s="112"/>
    </row>
    <row r="76" spans="2:62" x14ac:dyDescent="0.25">
      <c r="C76" s="56"/>
      <c r="AI76" s="112"/>
      <c r="AJ76" s="112"/>
      <c r="AK76" s="112"/>
    </row>
    <row r="77" spans="2:62" x14ac:dyDescent="0.25">
      <c r="C77" s="56"/>
      <c r="AI77" s="112"/>
      <c r="AJ77" s="112"/>
      <c r="AK77" s="112"/>
    </row>
    <row r="78" spans="2:62" x14ac:dyDescent="0.25">
      <c r="C78" s="56"/>
    </row>
    <row r="79" spans="2:62" x14ac:dyDescent="0.25">
      <c r="C79" s="63"/>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73"/>
      <c r="AS79" s="73"/>
      <c r="AT79" s="73"/>
      <c r="AU79" s="73"/>
      <c r="AV79" s="73"/>
      <c r="AW79" s="73"/>
      <c r="AX79" s="73"/>
      <c r="AY79" s="73"/>
      <c r="AZ79" s="73"/>
    </row>
    <row r="80" spans="2:62" ht="15" customHeight="1" x14ac:dyDescent="0.25">
      <c r="C80" s="63"/>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73"/>
      <c r="AS80" s="73"/>
      <c r="AT80" s="73"/>
      <c r="AU80" s="73"/>
      <c r="AV80" s="73"/>
      <c r="AW80" s="73"/>
      <c r="AX80" s="73"/>
      <c r="AY80" s="73"/>
      <c r="AZ80" s="73"/>
    </row>
    <row r="81" spans="3:52" ht="15" customHeight="1" x14ac:dyDescent="0.25">
      <c r="C81" s="120"/>
      <c r="D81" s="121"/>
      <c r="E81" s="120"/>
      <c r="F81" s="121"/>
      <c r="G81" s="120"/>
      <c r="H81" s="121"/>
      <c r="I81" s="120"/>
      <c r="J81" s="121"/>
      <c r="K81" s="120"/>
      <c r="L81" s="121"/>
      <c r="M81" s="120"/>
      <c r="N81" s="121"/>
      <c r="O81" s="120"/>
      <c r="P81" s="121"/>
      <c r="Q81" s="120"/>
      <c r="R81" s="121"/>
      <c r="S81" s="120"/>
      <c r="T81" s="121"/>
      <c r="U81" s="120"/>
      <c r="V81" s="121"/>
      <c r="W81" s="120"/>
      <c r="X81" s="121"/>
      <c r="Y81" s="120"/>
      <c r="Z81" s="121"/>
      <c r="AA81" s="120"/>
      <c r="AB81" s="121"/>
      <c r="AC81" s="120"/>
      <c r="AD81" s="121"/>
      <c r="AE81" s="120"/>
      <c r="AF81" s="121"/>
      <c r="AG81" s="120"/>
      <c r="AH81" s="121"/>
      <c r="AI81" s="120"/>
      <c r="AJ81" s="121"/>
      <c r="AK81" s="120"/>
      <c r="AL81" s="121"/>
      <c r="AM81" s="120"/>
      <c r="AN81" s="121"/>
      <c r="AO81" s="120"/>
      <c r="AP81" s="121"/>
      <c r="AQ81" s="121"/>
      <c r="AR81" s="73"/>
      <c r="AS81" s="73"/>
      <c r="AT81" s="73"/>
      <c r="AU81" s="73"/>
      <c r="AV81" s="73"/>
      <c r="AW81" s="73"/>
      <c r="AX81" s="73"/>
      <c r="AY81" s="73"/>
      <c r="AZ81" s="73"/>
    </row>
    <row r="82" spans="3:52" x14ac:dyDescent="0.25">
      <c r="C82" s="72"/>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73"/>
      <c r="AS82" s="73"/>
      <c r="AT82" s="73"/>
      <c r="AU82" s="73"/>
      <c r="AV82" s="73"/>
      <c r="AW82" s="73"/>
      <c r="AX82" s="73"/>
      <c r="AY82" s="73"/>
      <c r="AZ82" s="73"/>
    </row>
    <row r="83" spans="3:52" x14ac:dyDescent="0.25">
      <c r="C83" s="72"/>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73"/>
      <c r="AS83" s="73"/>
      <c r="AT83" s="73"/>
      <c r="AU83" s="73"/>
      <c r="AV83" s="73"/>
      <c r="AW83" s="73"/>
      <c r="AX83" s="73"/>
      <c r="AY83" s="73"/>
      <c r="AZ83" s="73"/>
    </row>
    <row r="84" spans="3:52" x14ac:dyDescent="0.25">
      <c r="C84" s="72"/>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AR84" s="73"/>
      <c r="AS84" s="73"/>
      <c r="AT84" s="73"/>
      <c r="AU84" s="73"/>
      <c r="AV84" s="73"/>
      <c r="AW84" s="73"/>
      <c r="AX84" s="73"/>
      <c r="AY84" s="73"/>
      <c r="AZ84" s="73"/>
    </row>
    <row r="85" spans="3:52" x14ac:dyDescent="0.25">
      <c r="C85" s="72"/>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73"/>
      <c r="AS85" s="73"/>
      <c r="AT85" s="73"/>
      <c r="AU85" s="73"/>
      <c r="AV85" s="73"/>
      <c r="AW85" s="73"/>
      <c r="AX85" s="73"/>
      <c r="AY85" s="73"/>
      <c r="AZ85" s="73"/>
    </row>
    <row r="86" spans="3:52" x14ac:dyDescent="0.25">
      <c r="C86" s="72"/>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73"/>
      <c r="AS86" s="73"/>
      <c r="AT86" s="73"/>
      <c r="AU86" s="73"/>
      <c r="AV86" s="73"/>
      <c r="AW86" s="73"/>
      <c r="AX86" s="73"/>
      <c r="AY86" s="73"/>
      <c r="AZ86" s="73"/>
    </row>
    <row r="87" spans="3:52" x14ac:dyDescent="0.25">
      <c r="C87" s="72"/>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73"/>
      <c r="AS87" s="73"/>
      <c r="AT87" s="73"/>
      <c r="AU87" s="73"/>
      <c r="AV87" s="73"/>
      <c r="AW87" s="73"/>
      <c r="AX87" s="73"/>
      <c r="AY87" s="73"/>
      <c r="AZ87" s="73"/>
    </row>
    <row r="88" spans="3:52" ht="12.75" customHeight="1" x14ac:dyDescent="0.25">
      <c r="C88" s="72"/>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73"/>
      <c r="AS88" s="73"/>
      <c r="AT88" s="73"/>
      <c r="AU88" s="73"/>
      <c r="AV88" s="73"/>
      <c r="AW88" s="73"/>
      <c r="AX88" s="73"/>
      <c r="AY88" s="73"/>
      <c r="AZ88" s="73"/>
    </row>
    <row r="89" spans="3:52" ht="12.75" customHeight="1" x14ac:dyDescent="0.25">
      <c r="C89" s="72"/>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73"/>
      <c r="AS89" s="73"/>
      <c r="AT89" s="73"/>
      <c r="AU89" s="73"/>
      <c r="AV89" s="73"/>
      <c r="AW89" s="73"/>
      <c r="AX89" s="73"/>
      <c r="AY89" s="73"/>
      <c r="AZ89" s="73"/>
    </row>
    <row r="90" spans="3:52" x14ac:dyDescent="0.25">
      <c r="C90" s="73"/>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73"/>
      <c r="AS90" s="73"/>
      <c r="AT90" s="73"/>
      <c r="AU90" s="73"/>
      <c r="AV90" s="73"/>
      <c r="AW90" s="73"/>
      <c r="AX90" s="73"/>
      <c r="AY90" s="73"/>
      <c r="AZ90" s="73"/>
    </row>
    <row r="91" spans="3:52" x14ac:dyDescent="0.25">
      <c r="C91" s="73"/>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73"/>
      <c r="AS91" s="73"/>
      <c r="AT91" s="73"/>
      <c r="AU91" s="73"/>
      <c r="AV91" s="73"/>
      <c r="AW91" s="73"/>
      <c r="AX91" s="73"/>
      <c r="AY91" s="73"/>
      <c r="AZ91" s="73"/>
    </row>
    <row r="92" spans="3:52" x14ac:dyDescent="0.25">
      <c r="C92" s="73"/>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73"/>
      <c r="AS92" s="73"/>
      <c r="AT92" s="73"/>
      <c r="AU92" s="73"/>
      <c r="AV92" s="73"/>
      <c r="AW92" s="73"/>
      <c r="AX92" s="73"/>
      <c r="AY92" s="73"/>
      <c r="AZ92" s="73"/>
    </row>
    <row r="93" spans="3:52" x14ac:dyDescent="0.25">
      <c r="C93" s="73"/>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73"/>
      <c r="AS93" s="73"/>
      <c r="AT93" s="73"/>
      <c r="AU93" s="73"/>
      <c r="AV93" s="73"/>
      <c r="AW93" s="73"/>
      <c r="AX93" s="73"/>
      <c r="AY93" s="73"/>
      <c r="AZ93" s="73"/>
    </row>
    <row r="94" spans="3:52" x14ac:dyDescent="0.25">
      <c r="C94" s="73"/>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73"/>
      <c r="AS94" s="73"/>
      <c r="AT94" s="73"/>
      <c r="AU94" s="73"/>
      <c r="AV94" s="73"/>
      <c r="AW94" s="73"/>
      <c r="AX94" s="73"/>
      <c r="AY94" s="73"/>
      <c r="AZ94" s="73"/>
    </row>
    <row r="95" spans="3:52" x14ac:dyDescent="0.25">
      <c r="C95" s="73"/>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73"/>
      <c r="AS95" s="73"/>
      <c r="AT95" s="73"/>
      <c r="AU95" s="73"/>
      <c r="AV95" s="73"/>
      <c r="AW95" s="73"/>
      <c r="AX95" s="73"/>
      <c r="AY95" s="73"/>
      <c r="AZ95" s="73"/>
    </row>
    <row r="96" spans="3:52" x14ac:dyDescent="0.25">
      <c r="C96" s="73"/>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73"/>
      <c r="AS96" s="73"/>
      <c r="AT96" s="73"/>
      <c r="AU96" s="73"/>
      <c r="AV96" s="73"/>
      <c r="AW96" s="73"/>
      <c r="AX96" s="73"/>
      <c r="AY96" s="73"/>
      <c r="AZ96" s="73"/>
    </row>
    <row r="97" spans="3:52" x14ac:dyDescent="0.25">
      <c r="C97" s="73"/>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73"/>
      <c r="AS97" s="73"/>
      <c r="AT97" s="73"/>
      <c r="AU97" s="73"/>
      <c r="AV97" s="73"/>
      <c r="AW97" s="73"/>
      <c r="AX97" s="73"/>
      <c r="AY97" s="73"/>
      <c r="AZ97" s="73"/>
    </row>
    <row r="98" spans="3:52" x14ac:dyDescent="0.25">
      <c r="C98" s="73"/>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AR98" s="73"/>
      <c r="AS98" s="73"/>
      <c r="AT98" s="73"/>
      <c r="AU98" s="73"/>
      <c r="AV98" s="73"/>
      <c r="AW98" s="73"/>
      <c r="AX98" s="73"/>
      <c r="AY98" s="73"/>
      <c r="AZ98" s="73"/>
    </row>
    <row r="99" spans="3:52" x14ac:dyDescent="0.25">
      <c r="C99" s="73"/>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73"/>
      <c r="AS99" s="73"/>
      <c r="AT99" s="73"/>
      <c r="AU99" s="73"/>
      <c r="AV99" s="73"/>
      <c r="AW99" s="73"/>
      <c r="AX99" s="73"/>
      <c r="AY99" s="73"/>
      <c r="AZ99" s="73"/>
    </row>
    <row r="100" spans="3:52" x14ac:dyDescent="0.25">
      <c r="C100" s="73"/>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73"/>
      <c r="AS100" s="73"/>
      <c r="AT100" s="73"/>
      <c r="AU100" s="73"/>
      <c r="AV100" s="73"/>
      <c r="AW100" s="73"/>
      <c r="AX100" s="73"/>
      <c r="AY100" s="73"/>
      <c r="AZ100" s="73"/>
    </row>
    <row r="101" spans="3:52" x14ac:dyDescent="0.25">
      <c r="C101" s="73"/>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73"/>
      <c r="AS101" s="73"/>
      <c r="AT101" s="73"/>
      <c r="AU101" s="73"/>
      <c r="AV101" s="73"/>
      <c r="AW101" s="73"/>
      <c r="AX101" s="73"/>
      <c r="AY101" s="73"/>
      <c r="AZ101" s="73"/>
    </row>
    <row r="102" spans="3:52" x14ac:dyDescent="0.25">
      <c r="C102" s="73"/>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AR102" s="73"/>
      <c r="AS102" s="73"/>
      <c r="AT102" s="73"/>
      <c r="AU102" s="73"/>
      <c r="AV102" s="73"/>
      <c r="AW102" s="73"/>
      <c r="AX102" s="73"/>
      <c r="AY102" s="73"/>
      <c r="AZ102" s="73"/>
    </row>
    <row r="103" spans="3:52" x14ac:dyDescent="0.25">
      <c r="C103" s="73"/>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73"/>
      <c r="AS103" s="73"/>
      <c r="AT103" s="73"/>
      <c r="AU103" s="73"/>
      <c r="AV103" s="73"/>
      <c r="AW103" s="73"/>
      <c r="AX103" s="73"/>
      <c r="AY103" s="73"/>
      <c r="AZ103" s="73"/>
    </row>
    <row r="104" spans="3:52" x14ac:dyDescent="0.25">
      <c r="C104" s="73"/>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73"/>
      <c r="AS104" s="73"/>
      <c r="AT104" s="73"/>
      <c r="AU104" s="73"/>
      <c r="AV104" s="73"/>
      <c r="AW104" s="73"/>
      <c r="AX104" s="73"/>
      <c r="AY104" s="73"/>
      <c r="AZ104" s="73"/>
    </row>
    <row r="105" spans="3:52" x14ac:dyDescent="0.25">
      <c r="C105" s="73"/>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73"/>
      <c r="AS105" s="73"/>
      <c r="AT105" s="73"/>
      <c r="AU105" s="73"/>
      <c r="AV105" s="73"/>
      <c r="AW105" s="73"/>
      <c r="AX105" s="73"/>
      <c r="AY105" s="73"/>
      <c r="AZ105" s="73"/>
    </row>
    <row r="106" spans="3:52" x14ac:dyDescent="0.25">
      <c r="C106" s="73"/>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73"/>
      <c r="AS106" s="73"/>
      <c r="AT106" s="73"/>
      <c r="AU106" s="73"/>
      <c r="AV106" s="73"/>
      <c r="AW106" s="73"/>
      <c r="AX106" s="73"/>
      <c r="AY106" s="73"/>
      <c r="AZ106" s="73"/>
    </row>
    <row r="107" spans="3:52" x14ac:dyDescent="0.25">
      <c r="C107" s="73"/>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73"/>
      <c r="AS107" s="73"/>
      <c r="AT107" s="73"/>
      <c r="AU107" s="73"/>
      <c r="AV107" s="73"/>
      <c r="AW107" s="73"/>
      <c r="AX107" s="73"/>
      <c r="AY107" s="73"/>
      <c r="AZ107" s="73"/>
    </row>
    <row r="108" spans="3:52" x14ac:dyDescent="0.25">
      <c r="C108" s="73"/>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73"/>
      <c r="AS108" s="73"/>
      <c r="AT108" s="73"/>
      <c r="AU108" s="73"/>
      <c r="AV108" s="73"/>
      <c r="AW108" s="73"/>
      <c r="AX108" s="73"/>
      <c r="AY108" s="73"/>
      <c r="AZ108" s="73"/>
    </row>
    <row r="109" spans="3:52" x14ac:dyDescent="0.25">
      <c r="C109" s="73"/>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73"/>
      <c r="AS109" s="73"/>
      <c r="AT109" s="73"/>
      <c r="AU109" s="73"/>
      <c r="AV109" s="73"/>
      <c r="AW109" s="73"/>
      <c r="AX109" s="73"/>
      <c r="AY109" s="73"/>
      <c r="AZ109" s="73"/>
    </row>
    <row r="110" spans="3:52" x14ac:dyDescent="0.25">
      <c r="C110" s="73"/>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73"/>
      <c r="AS110" s="73"/>
      <c r="AT110" s="73"/>
      <c r="AU110" s="73"/>
      <c r="AV110" s="73"/>
      <c r="AW110" s="73"/>
      <c r="AX110" s="73"/>
      <c r="AY110" s="73"/>
      <c r="AZ110" s="73"/>
    </row>
    <row r="111" spans="3:52" x14ac:dyDescent="0.25">
      <c r="C111" s="73"/>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73"/>
      <c r="AS111" s="73"/>
      <c r="AT111" s="73"/>
      <c r="AU111" s="73"/>
      <c r="AV111" s="73"/>
      <c r="AW111" s="73"/>
      <c r="AX111" s="73"/>
      <c r="AY111" s="73"/>
      <c r="AZ111" s="73"/>
    </row>
  </sheetData>
  <sortState xmlns:xlrd2="http://schemas.microsoft.com/office/spreadsheetml/2017/richdata2" ref="C83:AP90">
    <sortCondition descending="1" ref="AP83:AP90"/>
  </sortState>
  <phoneticPr fontId="50" type="noConversion"/>
  <hyperlinks>
    <hyperlink ref="B1" location="'Innehåll - Contents'!A1" display="Tillbaka till innehåll - Back to content" xr:uid="{00000000-0004-0000-05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BO110"/>
  <sheetViews>
    <sheetView zoomScale="80" zoomScaleNormal="80" workbookViewId="0">
      <pane xSplit="3" ySplit="4" topLeftCell="D32" activePane="bottomRight" state="frozen"/>
      <selection pane="topRight"/>
      <selection pane="bottomLeft"/>
      <selection pane="bottomRight" activeCell="B64" sqref="B64:C69"/>
    </sheetView>
  </sheetViews>
  <sheetFormatPr defaultColWidth="9.140625" defaultRowHeight="12.75" x14ac:dyDescent="0.2"/>
  <cols>
    <col min="1" max="1" width="4.42578125" style="57" customWidth="1"/>
    <col min="2" max="2" width="30.5703125" style="57" customWidth="1"/>
    <col min="3" max="3" width="60" style="57" customWidth="1"/>
    <col min="4" max="28" width="8.42578125" style="111" bestFit="1" customWidth="1"/>
    <col min="29" max="41" width="7.85546875" style="111" bestFit="1" customWidth="1"/>
    <col min="42" max="43" width="7.85546875" style="111" customWidth="1"/>
    <col min="44" max="59" width="9.140625" style="57"/>
    <col min="60" max="60" width="9.140625" style="57" customWidth="1"/>
    <col min="61" max="16384" width="9.140625" style="57"/>
  </cols>
  <sheetData>
    <row r="1" spans="1:67" s="2" customFormat="1" ht="15" customHeight="1" x14ac:dyDescent="0.2">
      <c r="A1" s="57"/>
      <c r="B1" s="201" t="s">
        <v>195</v>
      </c>
      <c r="C1" s="34"/>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row>
    <row r="2" spans="1:67" s="2" customFormat="1" ht="15" customHeight="1" x14ac:dyDescent="0.2">
      <c r="A2" s="57"/>
      <c r="B2" s="289" t="s">
        <v>172</v>
      </c>
      <c r="C2" s="289" t="s">
        <v>31</v>
      </c>
      <c r="D2" s="290"/>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BM2" s="345"/>
    </row>
    <row r="3" spans="1:67" s="59" customFormat="1" x14ac:dyDescent="0.2">
      <c r="A3" s="56"/>
      <c r="B3" s="58" t="s">
        <v>173</v>
      </c>
      <c r="C3" s="291" t="s">
        <v>187</v>
      </c>
      <c r="D3" s="292" t="s">
        <v>51</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BM3" s="254"/>
    </row>
    <row r="4" spans="1:67" s="59" customFormat="1" ht="20.100000000000001" customHeight="1" x14ac:dyDescent="0.2">
      <c r="A4" s="116"/>
      <c r="B4" s="122" t="s">
        <v>134</v>
      </c>
      <c r="C4" s="122" t="s">
        <v>21</v>
      </c>
      <c r="D4" s="113" t="s">
        <v>52</v>
      </c>
      <c r="E4" s="124" t="s">
        <v>53</v>
      </c>
      <c r="F4" s="124" t="s">
        <v>54</v>
      </c>
      <c r="G4" s="124" t="s">
        <v>55</v>
      </c>
      <c r="H4" s="124" t="s">
        <v>56</v>
      </c>
      <c r="I4" s="124" t="s">
        <v>57</v>
      </c>
      <c r="J4" s="124" t="s">
        <v>58</v>
      </c>
      <c r="K4" s="124" t="s">
        <v>59</v>
      </c>
      <c r="L4" s="124" t="s">
        <v>60</v>
      </c>
      <c r="M4" s="124" t="s">
        <v>61</v>
      </c>
      <c r="N4" s="124" t="s">
        <v>62</v>
      </c>
      <c r="O4" s="124" t="s">
        <v>63</v>
      </c>
      <c r="P4" s="124" t="s">
        <v>64</v>
      </c>
      <c r="Q4" s="124" t="s">
        <v>65</v>
      </c>
      <c r="R4" s="124" t="s">
        <v>66</v>
      </c>
      <c r="S4" s="124" t="s">
        <v>67</v>
      </c>
      <c r="T4" s="124" t="s">
        <v>68</v>
      </c>
      <c r="U4" s="124" t="s">
        <v>69</v>
      </c>
      <c r="V4" s="124" t="s">
        <v>70</v>
      </c>
      <c r="W4" s="124" t="s">
        <v>71</v>
      </c>
      <c r="X4" s="124" t="s">
        <v>72</v>
      </c>
      <c r="Y4" s="124" t="s">
        <v>73</v>
      </c>
      <c r="Z4" s="124" t="s">
        <v>74</v>
      </c>
      <c r="AA4" s="124" t="s">
        <v>75</v>
      </c>
      <c r="AB4" s="124" t="s">
        <v>76</v>
      </c>
      <c r="AC4" s="124" t="s">
        <v>77</v>
      </c>
      <c r="AD4" s="124" t="s">
        <v>78</v>
      </c>
      <c r="AE4" s="124" t="s">
        <v>79</v>
      </c>
      <c r="AF4" s="124" t="s">
        <v>80</v>
      </c>
      <c r="AG4" s="124" t="s">
        <v>81</v>
      </c>
      <c r="AH4" s="124" t="s">
        <v>179</v>
      </c>
      <c r="AI4" s="124" t="s">
        <v>180</v>
      </c>
      <c r="AJ4" s="124" t="s">
        <v>194</v>
      </c>
      <c r="AK4" s="124" t="s">
        <v>196</v>
      </c>
      <c r="AL4" s="124" t="s">
        <v>198</v>
      </c>
      <c r="AM4" s="238" t="s">
        <v>200</v>
      </c>
      <c r="AN4" s="238" t="s">
        <v>201</v>
      </c>
      <c r="AO4" s="238" t="s">
        <v>205</v>
      </c>
      <c r="AP4" s="238" t="s">
        <v>209</v>
      </c>
      <c r="AQ4" s="238" t="s">
        <v>211</v>
      </c>
      <c r="AR4" s="116" t="s">
        <v>251</v>
      </c>
      <c r="AS4" s="116" t="s">
        <v>263</v>
      </c>
      <c r="AT4" s="116" t="s">
        <v>264</v>
      </c>
      <c r="AU4" s="116" t="s">
        <v>269</v>
      </c>
      <c r="AV4" s="116" t="s">
        <v>270</v>
      </c>
      <c r="AW4" s="116" t="s">
        <v>271</v>
      </c>
      <c r="AX4" s="116" t="s">
        <v>272</v>
      </c>
      <c r="AY4" s="116" t="s">
        <v>274</v>
      </c>
      <c r="AZ4" s="116" t="s">
        <v>277</v>
      </c>
      <c r="BA4" s="116" t="s">
        <v>279</v>
      </c>
      <c r="BB4" s="116" t="s">
        <v>280</v>
      </c>
      <c r="BC4" s="116" t="s">
        <v>282</v>
      </c>
      <c r="BD4" s="116" t="s">
        <v>283</v>
      </c>
      <c r="BE4" s="116" t="s">
        <v>284</v>
      </c>
      <c r="BF4" s="116" t="s">
        <v>287</v>
      </c>
      <c r="BG4" s="116" t="s">
        <v>289</v>
      </c>
      <c r="BH4" s="116" t="s">
        <v>290</v>
      </c>
      <c r="BI4" s="116" t="s">
        <v>291</v>
      </c>
      <c r="BJ4" s="116" t="s">
        <v>293</v>
      </c>
      <c r="BK4" s="116" t="s">
        <v>310</v>
      </c>
      <c r="BL4" s="116" t="s">
        <v>314</v>
      </c>
      <c r="BM4" s="235" t="s">
        <v>329</v>
      </c>
      <c r="BN4" s="235" t="s">
        <v>332</v>
      </c>
      <c r="BO4" s="235" t="s">
        <v>337</v>
      </c>
    </row>
    <row r="5" spans="1:67" s="56" customFormat="1" x14ac:dyDescent="0.2">
      <c r="A5" s="56">
        <v>1</v>
      </c>
      <c r="B5" s="56" t="s">
        <v>135</v>
      </c>
      <c r="C5" s="56" t="s">
        <v>35</v>
      </c>
      <c r="D5" s="108">
        <f>'1 Utsläpp'!C6/'7 Syss'!C6</f>
        <v>21.780808879741716</v>
      </c>
      <c r="E5" s="108">
        <f>'1 Utsläpp'!D6/'7 Syss'!D6</f>
        <v>20.879057808051687</v>
      </c>
      <c r="F5" s="108">
        <f>'1 Utsläpp'!E6/'7 Syss'!E6</f>
        <v>20.398395814648921</v>
      </c>
      <c r="G5" s="108">
        <f>'1 Utsläpp'!F6/'7 Syss'!F6</f>
        <v>18.510408657584176</v>
      </c>
      <c r="H5" s="108">
        <f>'1 Utsläpp'!G6/'7 Syss'!G6</f>
        <v>21.2082034409516</v>
      </c>
      <c r="I5" s="108">
        <f>'1 Utsläpp'!H6/'7 Syss'!H6</f>
        <v>19.691545112983544</v>
      </c>
      <c r="J5" s="108">
        <f>'1 Utsläpp'!I6/'7 Syss'!I6</f>
        <v>19.361122880613543</v>
      </c>
      <c r="K5" s="108">
        <f>'1 Utsläpp'!J6/'7 Syss'!J6</f>
        <v>18.237324970098847</v>
      </c>
      <c r="L5" s="108">
        <f>'1 Utsläpp'!K6/'7 Syss'!K6</f>
        <v>21.089291616741725</v>
      </c>
      <c r="M5" s="108">
        <f>'1 Utsläpp'!L6/'7 Syss'!L6</f>
        <v>19.1385084545018</v>
      </c>
      <c r="N5" s="108">
        <f>'1 Utsläpp'!M6/'7 Syss'!M6</f>
        <v>18.968956838987932</v>
      </c>
      <c r="O5" s="108">
        <f>'1 Utsläpp'!N6/'7 Syss'!N6</f>
        <v>18.399235387099282</v>
      </c>
      <c r="P5" s="108">
        <f>'1 Utsläpp'!O6/'7 Syss'!O6</f>
        <v>18.896824571641179</v>
      </c>
      <c r="Q5" s="108">
        <f>'1 Utsläpp'!P6/'7 Syss'!P6</f>
        <v>18.025849689854212</v>
      </c>
      <c r="R5" s="108">
        <f>'1 Utsläpp'!Q6/'7 Syss'!Q6</f>
        <v>17.396421284199075</v>
      </c>
      <c r="S5" s="108">
        <f>'1 Utsläpp'!R6/'7 Syss'!R6</f>
        <v>16.445436288484622</v>
      </c>
      <c r="T5" s="108">
        <f>'1 Utsläpp'!S6/'7 Syss'!S6</f>
        <v>17.567913665488351</v>
      </c>
      <c r="U5" s="108">
        <f>'1 Utsläpp'!T6/'7 Syss'!T6</f>
        <v>17.126288852231927</v>
      </c>
      <c r="V5" s="108">
        <f>'1 Utsläpp'!U6/'7 Syss'!U6</f>
        <v>16.926748753530582</v>
      </c>
      <c r="W5" s="108">
        <f>'1 Utsläpp'!V6/'7 Syss'!V6</f>
        <v>15.702213419996331</v>
      </c>
      <c r="X5" s="108">
        <f>'1 Utsläpp'!W6/'7 Syss'!W6</f>
        <v>17.456939094798805</v>
      </c>
      <c r="Y5" s="108">
        <f>'1 Utsläpp'!X6/'7 Syss'!X6</f>
        <v>16.415587312917662</v>
      </c>
      <c r="Z5" s="108">
        <f>'1 Utsläpp'!Y6/'7 Syss'!Y6</f>
        <v>17.036954466859218</v>
      </c>
      <c r="AA5" s="108">
        <f>'1 Utsläpp'!Z6/'7 Syss'!Z6</f>
        <v>15.653301965581107</v>
      </c>
      <c r="AB5" s="108">
        <f>'1 Utsläpp'!AA6/'7 Syss'!AA6</f>
        <v>17.711831769735181</v>
      </c>
      <c r="AC5" s="108">
        <f>'1 Utsläpp'!AB6/'7 Syss'!AB6</f>
        <v>16.426642450731034</v>
      </c>
      <c r="AD5" s="108">
        <f>'1 Utsläpp'!AC6/'7 Syss'!AC6</f>
        <v>15.774691239230766</v>
      </c>
      <c r="AE5" s="108">
        <f>'1 Utsläpp'!AD6/'7 Syss'!AD6</f>
        <v>16.150915029320316</v>
      </c>
      <c r="AF5" s="108">
        <f>'1 Utsläpp'!AE6/'7 Syss'!AE6</f>
        <v>16.389203152462049</v>
      </c>
      <c r="AG5" s="108">
        <f>'1 Utsläpp'!AF6/'7 Syss'!AF6</f>
        <v>16.206344721199486</v>
      </c>
      <c r="AH5" s="108">
        <f>'1 Utsläpp'!AG6/'7 Syss'!AG6</f>
        <v>16.141266643287313</v>
      </c>
      <c r="AI5" s="108">
        <f>'1 Utsläpp'!AH6/'7 Syss'!AH6</f>
        <v>17.590610447970732</v>
      </c>
      <c r="AJ5" s="108">
        <f>'1 Utsläpp'!AI6/'7 Syss'!AI6</f>
        <v>17.072762337708696</v>
      </c>
      <c r="AK5" s="108">
        <f>'1 Utsläpp'!AJ6/'7 Syss'!AJ6</f>
        <v>16.180291174063882</v>
      </c>
      <c r="AL5" s="108">
        <f>'1 Utsläpp'!AK6/'7 Syss'!AK6</f>
        <v>16.812919053611243</v>
      </c>
      <c r="AM5" s="108">
        <f>'1 Utsläpp'!AL6/'7 Syss'!AL6</f>
        <v>16.838684633684181</v>
      </c>
      <c r="AN5" s="108">
        <f>'1 Utsläpp'!AM6/'7 Syss'!AM6</f>
        <v>16.976744750640368</v>
      </c>
      <c r="AO5" s="108">
        <f>'1 Utsläpp'!AN6/'7 Syss'!AN6</f>
        <v>16.165174446452021</v>
      </c>
      <c r="AP5" s="108">
        <f>'1 Utsläpp'!AO6/'7 Syss'!AO6</f>
        <v>16.177121626378</v>
      </c>
      <c r="AQ5" s="108">
        <f>'1 Utsläpp'!AP6/'7 Syss'!AP6</f>
        <v>16.594527116089733</v>
      </c>
      <c r="AR5" s="108">
        <f>'1 Utsläpp'!AQ6/'7 Syss'!AQ6</f>
        <v>15.775891740183152</v>
      </c>
      <c r="AS5" s="108">
        <f>'1 Utsläpp'!AR6/'7 Syss'!AR6</f>
        <v>16.474324384962749</v>
      </c>
      <c r="AT5" s="108">
        <f>'1 Utsläpp'!AS6/'7 Syss'!AS6</f>
        <v>15.607503060182042</v>
      </c>
      <c r="AU5" s="108">
        <f>'1 Utsläpp'!AT6/'7 Syss'!AT6</f>
        <v>15.481706167858794</v>
      </c>
      <c r="AV5" s="108">
        <f>'1 Utsläpp'!AU6/'7 Syss'!AU6</f>
        <v>15.870156555565243</v>
      </c>
      <c r="AW5" s="108">
        <f>'1 Utsläpp'!AV6/'7 Syss'!AV6</f>
        <v>15.786154693858094</v>
      </c>
      <c r="AX5" s="108">
        <f>'1 Utsläpp'!AW6/'7 Syss'!AW6</f>
        <v>15.684565381884608</v>
      </c>
      <c r="AY5" s="108">
        <f>'1 Utsläpp'!AX6/'7 Syss'!AX6</f>
        <v>14.776991076009811</v>
      </c>
      <c r="AZ5" s="108">
        <f>'1 Utsläpp'!AY6/'7 Syss'!AY6</f>
        <v>16.071300435983101</v>
      </c>
      <c r="BA5" s="108">
        <f>'1 Utsläpp'!AZ6/'7 Syss'!AZ6</f>
        <v>15.050853217457444</v>
      </c>
      <c r="BB5" s="108">
        <f>'1 Utsläpp'!BA6/'7 Syss'!BA6</f>
        <v>14.585055988086426</v>
      </c>
      <c r="BC5" s="108">
        <f>'1 Utsläpp'!BB6/'7 Syss'!BB6</f>
        <v>15.092501507463425</v>
      </c>
      <c r="BD5" s="108">
        <f>'1 Utsläpp'!BC6/'7 Syss'!BC6</f>
        <v>15.36165342614491</v>
      </c>
      <c r="BE5" s="108">
        <f>'1 Utsläpp'!BD6/'7 Syss'!BD6</f>
        <v>15.057368958579534</v>
      </c>
      <c r="BF5" s="108">
        <f>'1 Utsläpp'!BE6/'7 Syss'!BE6</f>
        <v>14.362671096924151</v>
      </c>
      <c r="BG5" s="237">
        <f>'1 Utsläpp'!BF6/'7 Syss'!BF6</f>
        <v>14.820829814184606</v>
      </c>
      <c r="BH5" s="237">
        <f>'1 Utsläpp'!BG6/'7 Syss'!BG6</f>
        <v>15.191483698577702</v>
      </c>
      <c r="BI5" s="237">
        <f>'1 Utsläpp'!BH6/'7 Syss'!BG6</f>
        <v>15.164267815017231</v>
      </c>
      <c r="BJ5" s="237">
        <f>'1 Utsläpp'!BI6/'7 Syss'!BH6</f>
        <v>14.681468659056801</v>
      </c>
      <c r="BK5" s="237">
        <f>'1 Utsläpp'!BJ6/'7 Syss'!BJ6</f>
        <v>14.545959139104948</v>
      </c>
      <c r="BL5" s="237">
        <f>'1 Utsläpp'!BK6/'7 Syss'!BK6</f>
        <v>15.055157275278523</v>
      </c>
      <c r="BM5" s="237">
        <f>'1 Utsläpp'!BL6/'7 Syss'!BL6</f>
        <v>14.452812889162365</v>
      </c>
      <c r="BN5" s="63">
        <f>'1 Utsläpp'!BM6/'7 Syss'!BM6</f>
        <v>13.812277862333401</v>
      </c>
      <c r="BO5" s="237">
        <f>'1 Utsläpp'!BN6/'7 Syss'!BN6</f>
        <v>14.395742969091149</v>
      </c>
    </row>
    <row r="6" spans="1:67" s="56" customFormat="1" x14ac:dyDescent="0.2">
      <c r="A6" s="56">
        <v>2</v>
      </c>
      <c r="B6" s="56" t="s">
        <v>136</v>
      </c>
      <c r="C6" s="56" t="s">
        <v>1</v>
      </c>
      <c r="D6" s="108">
        <f>'1 Utsläpp'!C7/'7 Syss'!C7</f>
        <v>20.435346294377364</v>
      </c>
      <c r="E6" s="108">
        <f>'1 Utsläpp'!D7/'7 Syss'!D7</f>
        <v>24.409210018662563</v>
      </c>
      <c r="F6" s="108">
        <f>'1 Utsläpp'!E7/'7 Syss'!E7</f>
        <v>19.953022785114694</v>
      </c>
      <c r="G6" s="108">
        <f>'1 Utsläpp'!F7/'7 Syss'!F7</f>
        <v>20.07539875680629</v>
      </c>
      <c r="H6" s="108">
        <f>'1 Utsläpp'!G7/'7 Syss'!G7</f>
        <v>15.950087628339672</v>
      </c>
      <c r="I6" s="108">
        <f>'1 Utsläpp'!H7/'7 Syss'!H7</f>
        <v>19.716061978294508</v>
      </c>
      <c r="J6" s="108">
        <f>'1 Utsläpp'!I7/'7 Syss'!I7</f>
        <v>16.85777311611459</v>
      </c>
      <c r="K6" s="108">
        <f>'1 Utsläpp'!J7/'7 Syss'!J7</f>
        <v>23.88283880420629</v>
      </c>
      <c r="L6" s="108">
        <f>'1 Utsläpp'!K7/'7 Syss'!K7</f>
        <v>25.028678908069892</v>
      </c>
      <c r="M6" s="108">
        <f>'1 Utsläpp'!L7/'7 Syss'!L7</f>
        <v>26.309737923707374</v>
      </c>
      <c r="N6" s="108">
        <f>'1 Utsläpp'!M7/'7 Syss'!M7</f>
        <v>22.758612338700445</v>
      </c>
      <c r="O6" s="108">
        <f>'1 Utsläpp'!N7/'7 Syss'!N7</f>
        <v>25.721400930134177</v>
      </c>
      <c r="P6" s="108">
        <f>'1 Utsläpp'!O7/'7 Syss'!O7</f>
        <v>25.68237346997779</v>
      </c>
      <c r="Q6" s="108">
        <f>'1 Utsläpp'!P7/'7 Syss'!P7</f>
        <v>22.746272001731001</v>
      </c>
      <c r="R6" s="108">
        <f>'1 Utsläpp'!Q7/'7 Syss'!Q7</f>
        <v>22.078284814780517</v>
      </c>
      <c r="S6" s="108">
        <f>'1 Utsläpp'!R7/'7 Syss'!R7</f>
        <v>24.40223855361176</v>
      </c>
      <c r="T6" s="108">
        <f>'1 Utsläpp'!S7/'7 Syss'!S7</f>
        <v>27.520876669057394</v>
      </c>
      <c r="U6" s="108">
        <f>'1 Utsläpp'!T7/'7 Syss'!T7</f>
        <v>21.531209147348335</v>
      </c>
      <c r="V6" s="108">
        <f>'1 Utsläpp'!U7/'7 Syss'!U7</f>
        <v>20.74415835659893</v>
      </c>
      <c r="W6" s="108">
        <f>'1 Utsläpp'!V7/'7 Syss'!V7</f>
        <v>25.384521876394679</v>
      </c>
      <c r="X6" s="108">
        <f>'1 Utsläpp'!W7/'7 Syss'!W7</f>
        <v>23.117478294192221</v>
      </c>
      <c r="Y6" s="108">
        <f>'1 Utsläpp'!X7/'7 Syss'!X7</f>
        <v>23.042840952185106</v>
      </c>
      <c r="Z6" s="108">
        <f>'1 Utsläpp'!Y7/'7 Syss'!Y7</f>
        <v>21.732149282147734</v>
      </c>
      <c r="AA6" s="108">
        <f>'1 Utsläpp'!Z7/'7 Syss'!Z7</f>
        <v>23.051494779046667</v>
      </c>
      <c r="AB6" s="108">
        <f>'1 Utsläpp'!AA7/'7 Syss'!AA7</f>
        <v>23.790769198193981</v>
      </c>
      <c r="AC6" s="108">
        <f>'1 Utsläpp'!AB7/'7 Syss'!AB7</f>
        <v>22.619295427820724</v>
      </c>
      <c r="AD6" s="108">
        <f>'1 Utsläpp'!AC7/'7 Syss'!AC7</f>
        <v>21.090228502469532</v>
      </c>
      <c r="AE6" s="108">
        <f>'1 Utsläpp'!AD7/'7 Syss'!AD7</f>
        <v>26.552837050906273</v>
      </c>
      <c r="AF6" s="108">
        <f>'1 Utsläpp'!AE7/'7 Syss'!AE7</f>
        <v>24.16747698963102</v>
      </c>
      <c r="AG6" s="108">
        <f>'1 Utsläpp'!AF7/'7 Syss'!AF7</f>
        <v>25.501086666867156</v>
      </c>
      <c r="AH6" s="108">
        <f>'1 Utsläpp'!AG7/'7 Syss'!AG7</f>
        <v>22.382777407208764</v>
      </c>
      <c r="AI6" s="108">
        <f>'1 Utsläpp'!AH7/'7 Syss'!AH7</f>
        <v>27.278285079402043</v>
      </c>
      <c r="AJ6" s="108">
        <f>'1 Utsläpp'!AI7/'7 Syss'!AI7</f>
        <v>25.802205525157415</v>
      </c>
      <c r="AK6" s="108">
        <f>'1 Utsläpp'!AJ7/'7 Syss'!AJ7</f>
        <v>24.289769236627002</v>
      </c>
      <c r="AL6" s="108">
        <f>'1 Utsläpp'!AK7/'7 Syss'!AK7</f>
        <v>23.71634341308771</v>
      </c>
      <c r="AM6" s="108">
        <f>'1 Utsläpp'!AL7/'7 Syss'!AL7</f>
        <v>25.777624933146853</v>
      </c>
      <c r="AN6" s="108">
        <f>'1 Utsläpp'!AM7/'7 Syss'!AM7</f>
        <v>26.592861141402526</v>
      </c>
      <c r="AO6" s="108">
        <f>'1 Utsläpp'!AN7/'7 Syss'!AN7</f>
        <v>25.899166642117333</v>
      </c>
      <c r="AP6" s="108">
        <f>'1 Utsläpp'!AO7/'7 Syss'!AO7</f>
        <v>23.448098078422063</v>
      </c>
      <c r="AQ6" s="108">
        <f>'1 Utsläpp'!AP7/'7 Syss'!AP7</f>
        <v>24.831963467410773</v>
      </c>
      <c r="AR6" s="108">
        <f>'1 Utsläpp'!AQ7/'7 Syss'!AQ7</f>
        <v>25.750709765198526</v>
      </c>
      <c r="AS6" s="108">
        <f>'1 Utsläpp'!AR7/'7 Syss'!AR7</f>
        <v>21.66658119493928</v>
      </c>
      <c r="AT6" s="108">
        <f>'1 Utsläpp'!AS7/'7 Syss'!AS7</f>
        <v>21.147778549643139</v>
      </c>
      <c r="AU6" s="108">
        <f>'1 Utsläpp'!AT7/'7 Syss'!AT7</f>
        <v>23.211528331657913</v>
      </c>
      <c r="AV6" s="108">
        <f>'1 Utsläpp'!AU7/'7 Syss'!AU7</f>
        <v>23.595891561508918</v>
      </c>
      <c r="AW6" s="108">
        <f>'1 Utsläpp'!AV7/'7 Syss'!AV7</f>
        <v>22.4381721509233</v>
      </c>
      <c r="AX6" s="108">
        <f>'1 Utsläpp'!AW7/'7 Syss'!AW7</f>
        <v>22.030242596620095</v>
      </c>
      <c r="AY6" s="108">
        <f>'1 Utsläpp'!AX7/'7 Syss'!AX7</f>
        <v>24.239763805323854</v>
      </c>
      <c r="AZ6" s="108">
        <f>'1 Utsläpp'!AY7/'7 Syss'!AY7</f>
        <v>25.092160328903578</v>
      </c>
      <c r="BA6" s="108">
        <f>'1 Utsläpp'!AZ7/'7 Syss'!AZ7</f>
        <v>21.989453392671113</v>
      </c>
      <c r="BB6" s="108">
        <f>'1 Utsläpp'!BA7/'7 Syss'!BA7</f>
        <v>20.700477342968867</v>
      </c>
      <c r="BC6" s="108">
        <f>'1 Utsläpp'!BB7/'7 Syss'!BB7</f>
        <v>23.148371180189294</v>
      </c>
      <c r="BD6" s="108">
        <f>'1 Utsläpp'!BC7/'7 Syss'!BC7</f>
        <v>22.129738643958898</v>
      </c>
      <c r="BE6" s="108">
        <f>'1 Utsläpp'!BD7/'7 Syss'!BD7</f>
        <v>20.782462679478943</v>
      </c>
      <c r="BF6" s="108">
        <f>'1 Utsläpp'!BE7/'7 Syss'!BE7</f>
        <v>20.38527975390161</v>
      </c>
      <c r="BG6" s="108">
        <f>'1 Utsläpp'!BF7/'7 Syss'!BF7</f>
        <v>20.793545383326343</v>
      </c>
      <c r="BH6" s="108">
        <f>'1 Utsläpp'!BG7/'7 Syss'!BG7</f>
        <v>21.625389231774609</v>
      </c>
      <c r="BI6" s="108">
        <f>'1 Utsläpp'!BH7/'7 Syss'!BH7</f>
        <v>18.546687876836728</v>
      </c>
      <c r="BJ6" s="108">
        <f>'1 Utsläpp'!BI7/'7 Syss'!BI7</f>
        <v>17.3131676210843</v>
      </c>
      <c r="BK6" s="108">
        <f>'1 Utsläpp'!BJ7/'7 Syss'!BJ7</f>
        <v>19.463879474044379</v>
      </c>
      <c r="BL6" s="108">
        <f>'1 Utsläpp'!BK7/'7 Syss'!BK7</f>
        <v>20.453257415926892</v>
      </c>
      <c r="BM6" s="108">
        <f>'1 Utsläpp'!BL7/'7 Syss'!BL7</f>
        <v>17.131870896415275</v>
      </c>
      <c r="BN6" s="108">
        <f>'1 Utsläpp'!BM7/'7 Syss'!BM7</f>
        <v>17.479516767882192</v>
      </c>
      <c r="BO6" s="108">
        <f>'1 Utsläpp'!BN7/'7 Syss'!BN7</f>
        <v>21.473520285650661</v>
      </c>
    </row>
    <row r="7" spans="1:67" s="56" customFormat="1" x14ac:dyDescent="0.2">
      <c r="A7" s="56">
        <v>3</v>
      </c>
      <c r="B7" s="56" t="s">
        <v>137</v>
      </c>
      <c r="C7" s="56" t="s">
        <v>2</v>
      </c>
      <c r="D7" s="108">
        <f>'1 Utsläpp'!C8/'7 Syss'!C8</f>
        <v>3.474170403125719</v>
      </c>
      <c r="E7" s="108">
        <f>'1 Utsläpp'!D8/'7 Syss'!D8</f>
        <v>3.081446646499209</v>
      </c>
      <c r="F7" s="108">
        <f>'1 Utsläpp'!E8/'7 Syss'!E8</f>
        <v>2.9350955548100952</v>
      </c>
      <c r="G7" s="108">
        <f>'1 Utsläpp'!F8/'7 Syss'!F8</f>
        <v>4.661515555531051</v>
      </c>
      <c r="H7" s="108">
        <f>'1 Utsläpp'!G8/'7 Syss'!G8</f>
        <v>3.8241078469557919</v>
      </c>
      <c r="I7" s="108">
        <f>'1 Utsläpp'!H8/'7 Syss'!H8</f>
        <v>3.1564527571293803</v>
      </c>
      <c r="J7" s="108">
        <f>'1 Utsläpp'!I8/'7 Syss'!I8</f>
        <v>3.2266272077673435</v>
      </c>
      <c r="K7" s="108">
        <f>'1 Utsläpp'!J8/'7 Syss'!J8</f>
        <v>4.5137621494979232</v>
      </c>
      <c r="L7" s="108">
        <f>'1 Utsläpp'!K8/'7 Syss'!K8</f>
        <v>3.8331468604427537</v>
      </c>
      <c r="M7" s="108">
        <f>'1 Utsläpp'!L8/'7 Syss'!L8</f>
        <v>3.1227419038402648</v>
      </c>
      <c r="N7" s="108">
        <f>'1 Utsläpp'!M8/'7 Syss'!M8</f>
        <v>3.0196785318676498</v>
      </c>
      <c r="O7" s="108">
        <f>'1 Utsläpp'!N8/'7 Syss'!N8</f>
        <v>4.525192085313571</v>
      </c>
      <c r="P7" s="108">
        <f>'1 Utsläpp'!O8/'7 Syss'!O8</f>
        <v>3.8048569902039966</v>
      </c>
      <c r="Q7" s="108">
        <f>'1 Utsläpp'!P8/'7 Syss'!P8</f>
        <v>3.3459989160987855</v>
      </c>
      <c r="R7" s="108">
        <f>'1 Utsläpp'!Q8/'7 Syss'!Q8</f>
        <v>3.13208630654325</v>
      </c>
      <c r="S7" s="108">
        <f>'1 Utsläpp'!R8/'7 Syss'!R8</f>
        <v>4.1699194792049523</v>
      </c>
      <c r="T7" s="108">
        <f>'1 Utsläpp'!S8/'7 Syss'!S8</f>
        <v>3.6081147715408042</v>
      </c>
      <c r="U7" s="108">
        <f>'1 Utsläpp'!T8/'7 Syss'!T8</f>
        <v>3.1904736746095494</v>
      </c>
      <c r="V7" s="108">
        <f>'1 Utsläpp'!U8/'7 Syss'!U8</f>
        <v>2.9326273523048667</v>
      </c>
      <c r="W7" s="108">
        <f>'1 Utsläpp'!V8/'7 Syss'!V8</f>
        <v>4.3720788729258127</v>
      </c>
      <c r="X7" s="108">
        <f>'1 Utsläpp'!W8/'7 Syss'!W8</f>
        <v>3.4089848627668338</v>
      </c>
      <c r="Y7" s="108">
        <f>'1 Utsläpp'!X8/'7 Syss'!X8</f>
        <v>2.9978591686934566</v>
      </c>
      <c r="Z7" s="108">
        <f>'1 Utsläpp'!Y8/'7 Syss'!Y8</f>
        <v>2.93968282117125</v>
      </c>
      <c r="AA7" s="108">
        <f>'1 Utsläpp'!Z8/'7 Syss'!Z8</f>
        <v>4.1460781572996011</v>
      </c>
      <c r="AB7" s="108">
        <f>'1 Utsläpp'!AA8/'7 Syss'!AA8</f>
        <v>3.397710108779485</v>
      </c>
      <c r="AC7" s="108">
        <f>'1 Utsläpp'!AB8/'7 Syss'!AB8</f>
        <v>2.9464096645133395</v>
      </c>
      <c r="AD7" s="108">
        <f>'1 Utsläpp'!AC8/'7 Syss'!AC8</f>
        <v>2.7560272928407357</v>
      </c>
      <c r="AE7" s="108">
        <f>'1 Utsläpp'!AD8/'7 Syss'!AD8</f>
        <v>4.0362927825616133</v>
      </c>
      <c r="AF7" s="108">
        <f>'1 Utsläpp'!AE8/'7 Syss'!AE8</f>
        <v>3.289667894881354</v>
      </c>
      <c r="AG7" s="108">
        <f>'1 Utsläpp'!AF8/'7 Syss'!AF8</f>
        <v>2.7023122348394821</v>
      </c>
      <c r="AH7" s="108">
        <f>'1 Utsläpp'!AG8/'7 Syss'!AG8</f>
        <v>2.4561346763190435</v>
      </c>
      <c r="AI7" s="108">
        <f>'1 Utsläpp'!AH8/'7 Syss'!AH8</f>
        <v>3.4793082679016023</v>
      </c>
      <c r="AJ7" s="108">
        <f>'1 Utsläpp'!AI8/'7 Syss'!AI8</f>
        <v>3.2776640205719123</v>
      </c>
      <c r="AK7" s="108">
        <f>'1 Utsläpp'!AJ8/'7 Syss'!AJ8</f>
        <v>2.7104176227478716</v>
      </c>
      <c r="AL7" s="108">
        <f>'1 Utsläpp'!AK8/'7 Syss'!AK8</f>
        <v>2.7333168264600682</v>
      </c>
      <c r="AM7" s="108">
        <f>'1 Utsläpp'!AL8/'7 Syss'!AL8</f>
        <v>3.674602982807408</v>
      </c>
      <c r="AN7" s="108">
        <f>'1 Utsläpp'!AM8/'7 Syss'!AM8</f>
        <v>2.8793011383846445</v>
      </c>
      <c r="AO7" s="108">
        <f>'1 Utsläpp'!AN8/'7 Syss'!AN8</f>
        <v>2.5923668378709892</v>
      </c>
      <c r="AP7" s="108">
        <f>'1 Utsläpp'!AO8/'7 Syss'!AO8</f>
        <v>2.5297339119042594</v>
      </c>
      <c r="AQ7" s="108">
        <f>'1 Utsläpp'!AP8/'7 Syss'!AP8</f>
        <v>3.6831937355500832</v>
      </c>
      <c r="AR7" s="108">
        <f>'1 Utsläpp'!AQ8/'7 Syss'!AQ8</f>
        <v>2.7735112499182764</v>
      </c>
      <c r="AS7" s="108">
        <f>'1 Utsläpp'!AR8/'7 Syss'!AR8</f>
        <v>2.4029464627259012</v>
      </c>
      <c r="AT7" s="108">
        <f>'1 Utsläpp'!AS8/'7 Syss'!AS8</f>
        <v>2.1518336611208344</v>
      </c>
      <c r="AU7" s="108">
        <f>'1 Utsläpp'!AT8/'7 Syss'!AT8</f>
        <v>3.7292334937235601</v>
      </c>
      <c r="AV7" s="108">
        <f>'1 Utsläpp'!AU8/'7 Syss'!AU8</f>
        <v>2.7968363806286449</v>
      </c>
      <c r="AW7" s="108">
        <f>'1 Utsläpp'!AV8/'7 Syss'!AV8</f>
        <v>2.534726212866425</v>
      </c>
      <c r="AX7" s="108">
        <f>'1 Utsläpp'!AW8/'7 Syss'!AW8</f>
        <v>2.2153165320184995</v>
      </c>
      <c r="AY7" s="108">
        <f>'1 Utsläpp'!AX8/'7 Syss'!AX8</f>
        <v>3.3392929329312078</v>
      </c>
      <c r="AZ7" s="108">
        <f>'1 Utsläpp'!AY8/'7 Syss'!AY8</f>
        <v>3.0027047892232726</v>
      </c>
      <c r="BA7" s="108">
        <f>'1 Utsläpp'!AZ8/'7 Syss'!AZ8</f>
        <v>2.2250631819660729</v>
      </c>
      <c r="BB7" s="108">
        <f>'1 Utsläpp'!BA8/'7 Syss'!BA8</f>
        <v>2.1967064407121906</v>
      </c>
      <c r="BC7" s="108">
        <f>'1 Utsläpp'!BB8/'7 Syss'!BB8</f>
        <v>3.6536934927724309</v>
      </c>
      <c r="BD7" s="108">
        <f>'1 Utsläpp'!BC8/'7 Syss'!BC8</f>
        <v>2.7294147566809683</v>
      </c>
      <c r="BE7" s="108">
        <f>'1 Utsläpp'!BD8/'7 Syss'!BD8</f>
        <v>2.0207784805940032</v>
      </c>
      <c r="BF7" s="108">
        <f>'1 Utsläpp'!BE8/'7 Syss'!BE8</f>
        <v>1.9390958811333892</v>
      </c>
      <c r="BG7" s="108">
        <f>'1 Utsläpp'!BF8/'7 Syss'!BF8</f>
        <v>3.3003647216229854</v>
      </c>
      <c r="BH7" s="108">
        <f>'1 Utsläpp'!BG8/'7 Syss'!BG8</f>
        <v>2.6410145912029797</v>
      </c>
      <c r="BI7" s="108">
        <f>'1 Utsläpp'!BH8/'7 Syss'!BH8</f>
        <v>1.9026417490023406</v>
      </c>
      <c r="BJ7" s="108">
        <f>'1 Utsläpp'!BI8/'7 Syss'!BI8</f>
        <v>1.8618761229538094</v>
      </c>
      <c r="BK7" s="108">
        <f>'1 Utsläpp'!BJ8/'7 Syss'!BJ8</f>
        <v>3.0580280986257042</v>
      </c>
      <c r="BL7" s="108">
        <f>'1 Utsläpp'!BK8/'7 Syss'!BK8</f>
        <v>2.128517846325777</v>
      </c>
      <c r="BM7" s="108">
        <f>'1 Utsläpp'!BL8/'7 Syss'!BL8</f>
        <v>1.8866372987669697</v>
      </c>
      <c r="BN7" s="108">
        <f>'1 Utsläpp'!BM8/'7 Syss'!BM8</f>
        <v>1.857087068432798</v>
      </c>
      <c r="BO7" s="108">
        <f>'1 Utsläpp'!BN8/'7 Syss'!BN8</f>
        <v>2.4010385201027025</v>
      </c>
    </row>
    <row r="8" spans="1:67" s="56" customFormat="1" x14ac:dyDescent="0.2">
      <c r="A8" s="56">
        <v>4</v>
      </c>
      <c r="B8" s="56" t="s">
        <v>138</v>
      </c>
      <c r="C8" s="56" t="s">
        <v>3</v>
      </c>
      <c r="D8" s="108">
        <f>'1 Utsläpp'!C9/'7 Syss'!C9</f>
        <v>1.4626817643738517</v>
      </c>
      <c r="E8" s="108">
        <f>'1 Utsläpp'!D9/'7 Syss'!D9</f>
        <v>1.316130463422934</v>
      </c>
      <c r="F8" s="108">
        <f>'1 Utsläpp'!E9/'7 Syss'!E9</f>
        <v>1.0201950447115269</v>
      </c>
      <c r="G8" s="108">
        <f>'1 Utsläpp'!F9/'7 Syss'!F9</f>
        <v>1.3044327376720735</v>
      </c>
      <c r="H8" s="108">
        <f>'1 Utsläpp'!G9/'7 Syss'!G9</f>
        <v>1.6363852625208901</v>
      </c>
      <c r="I8" s="108">
        <f>'1 Utsläpp'!H9/'7 Syss'!H9</f>
        <v>1.3170503788097978</v>
      </c>
      <c r="J8" s="108">
        <f>'1 Utsläpp'!I9/'7 Syss'!I9</f>
        <v>0.96666977671612853</v>
      </c>
      <c r="K8" s="108">
        <f>'1 Utsläpp'!J9/'7 Syss'!J9</f>
        <v>1.2428947208457746</v>
      </c>
      <c r="L8" s="108">
        <f>'1 Utsläpp'!K9/'7 Syss'!K9</f>
        <v>1.5990947928576555</v>
      </c>
      <c r="M8" s="108">
        <f>'1 Utsläpp'!L9/'7 Syss'!L9</f>
        <v>1.314132645379946</v>
      </c>
      <c r="N8" s="108">
        <f>'1 Utsläpp'!M9/'7 Syss'!M9</f>
        <v>1.0279582365849442</v>
      </c>
      <c r="O8" s="108">
        <f>'1 Utsläpp'!N9/'7 Syss'!N9</f>
        <v>1.4116521292759079</v>
      </c>
      <c r="P8" s="108">
        <f>'1 Utsläpp'!O9/'7 Syss'!O9</f>
        <v>1.5344285141556817</v>
      </c>
      <c r="Q8" s="108">
        <f>'1 Utsläpp'!P9/'7 Syss'!P9</f>
        <v>1.284884810559046</v>
      </c>
      <c r="R8" s="108">
        <f>'1 Utsläpp'!Q9/'7 Syss'!Q9</f>
        <v>1.0651115273595966</v>
      </c>
      <c r="S8" s="108">
        <f>'1 Utsläpp'!R9/'7 Syss'!R9</f>
        <v>1.2701430640145168</v>
      </c>
      <c r="T8" s="108">
        <f>'1 Utsläpp'!S9/'7 Syss'!S9</f>
        <v>1.4877887258559135</v>
      </c>
      <c r="U8" s="108">
        <f>'1 Utsläpp'!T9/'7 Syss'!T9</f>
        <v>1.3613384542378701</v>
      </c>
      <c r="V8" s="108">
        <f>'1 Utsläpp'!U9/'7 Syss'!U9</f>
        <v>1.0018266641561357</v>
      </c>
      <c r="W8" s="108">
        <f>'1 Utsläpp'!V9/'7 Syss'!V9</f>
        <v>1.2427884219059886</v>
      </c>
      <c r="X8" s="108">
        <f>'1 Utsläpp'!W9/'7 Syss'!W9</f>
        <v>1.500715485860395</v>
      </c>
      <c r="Y8" s="108">
        <f>'1 Utsläpp'!X9/'7 Syss'!X9</f>
        <v>1.1796462271998065</v>
      </c>
      <c r="Z8" s="108">
        <f>'1 Utsläpp'!Y9/'7 Syss'!Y9</f>
        <v>0.86273045054589537</v>
      </c>
      <c r="AA8" s="108">
        <f>'1 Utsläpp'!Z9/'7 Syss'!Z9</f>
        <v>1.1109204366541348</v>
      </c>
      <c r="AB8" s="108">
        <f>'1 Utsläpp'!AA9/'7 Syss'!AA9</f>
        <v>1.2777996762054875</v>
      </c>
      <c r="AC8" s="108">
        <f>'1 Utsläpp'!AB9/'7 Syss'!AB9</f>
        <v>1.0415258919412025</v>
      </c>
      <c r="AD8" s="108">
        <f>'1 Utsläpp'!AC9/'7 Syss'!AC9</f>
        <v>0.87026536202864879</v>
      </c>
      <c r="AE8" s="108">
        <f>'1 Utsläpp'!AD9/'7 Syss'!AD9</f>
        <v>0.96720968226430226</v>
      </c>
      <c r="AF8" s="108">
        <f>'1 Utsläpp'!AE9/'7 Syss'!AE9</f>
        <v>0.99159824941094998</v>
      </c>
      <c r="AG8" s="108">
        <f>'1 Utsläpp'!AF9/'7 Syss'!AF9</f>
        <v>0.97277974542847268</v>
      </c>
      <c r="AH8" s="108">
        <f>'1 Utsläpp'!AG9/'7 Syss'!AG9</f>
        <v>0.80475034485033847</v>
      </c>
      <c r="AI8" s="108">
        <f>'1 Utsläpp'!AH9/'7 Syss'!AH9</f>
        <v>0.94818242574353673</v>
      </c>
      <c r="AJ8" s="108">
        <f>'1 Utsläpp'!AI9/'7 Syss'!AI9</f>
        <v>1.1007434189887937</v>
      </c>
      <c r="AK8" s="108">
        <f>'1 Utsläpp'!AJ9/'7 Syss'!AJ9</f>
        <v>0.90738006537934723</v>
      </c>
      <c r="AL8" s="108">
        <f>'1 Utsläpp'!AK9/'7 Syss'!AK9</f>
        <v>0.77950357589857822</v>
      </c>
      <c r="AM8" s="108">
        <f>'1 Utsläpp'!AL9/'7 Syss'!AL9</f>
        <v>0.88215351503257411</v>
      </c>
      <c r="AN8" s="108">
        <f>'1 Utsläpp'!AM9/'7 Syss'!AM9</f>
        <v>0.88946888924136303</v>
      </c>
      <c r="AO8" s="108">
        <f>'1 Utsläpp'!AN9/'7 Syss'!AN9</f>
        <v>0.83537130726539732</v>
      </c>
      <c r="AP8" s="108">
        <f>'1 Utsläpp'!AO9/'7 Syss'!AO9</f>
        <v>0.74026180800470609</v>
      </c>
      <c r="AQ8" s="108">
        <f>'1 Utsläpp'!AP9/'7 Syss'!AP9</f>
        <v>0.81243297596050112</v>
      </c>
      <c r="AR8" s="108">
        <f>'1 Utsläpp'!AQ9/'7 Syss'!AQ9</f>
        <v>0.75958711878399221</v>
      </c>
      <c r="AS8" s="108">
        <f>'1 Utsläpp'!AR9/'7 Syss'!AR9</f>
        <v>0.68281695587727609</v>
      </c>
      <c r="AT8" s="108">
        <f>'1 Utsläpp'!AS9/'7 Syss'!AS9</f>
        <v>0.57693463071473061</v>
      </c>
      <c r="AU8" s="108">
        <f>'1 Utsläpp'!AT9/'7 Syss'!AT9</f>
        <v>0.71032292231029626</v>
      </c>
      <c r="AV8" s="108">
        <f>'1 Utsläpp'!AU9/'7 Syss'!AU9</f>
        <v>0.70480359969435002</v>
      </c>
      <c r="AW8" s="108">
        <f>'1 Utsläpp'!AV9/'7 Syss'!AV9</f>
        <v>0.62857435073352785</v>
      </c>
      <c r="AX8" s="108">
        <f>'1 Utsläpp'!AW9/'7 Syss'!AW9</f>
        <v>0.59452171903661377</v>
      </c>
      <c r="AY8" s="108">
        <f>'1 Utsläpp'!AX9/'7 Syss'!AX9</f>
        <v>0.68039233943416022</v>
      </c>
      <c r="AZ8" s="108">
        <f>'1 Utsläpp'!AY9/'7 Syss'!AY9</f>
        <v>0.69796352237236214</v>
      </c>
      <c r="BA8" s="108">
        <f>'1 Utsläpp'!AZ9/'7 Syss'!AZ9</f>
        <v>0.55262124156223591</v>
      </c>
      <c r="BB8" s="108">
        <f>'1 Utsläpp'!BA9/'7 Syss'!BA9</f>
        <v>0.57765062763609731</v>
      </c>
      <c r="BC8" s="108">
        <f>'1 Utsläpp'!BB9/'7 Syss'!BB9</f>
        <v>0.65973658263229717</v>
      </c>
      <c r="BD8" s="108">
        <f>'1 Utsläpp'!BC9/'7 Syss'!BC9</f>
        <v>0.68853338214373472</v>
      </c>
      <c r="BE8" s="108">
        <f>'1 Utsläpp'!BD9/'7 Syss'!BD9</f>
        <v>0.58619723304783244</v>
      </c>
      <c r="BF8" s="108">
        <f>'1 Utsläpp'!BE9/'7 Syss'!BE9</f>
        <v>0.52797457789785796</v>
      </c>
      <c r="BG8" s="108">
        <f>'1 Utsläpp'!BF9/'7 Syss'!BF9</f>
        <v>0.64347923571059185</v>
      </c>
      <c r="BH8" s="108">
        <f>'1 Utsläpp'!BG9/'7 Syss'!BG9</f>
        <v>0.69489640674414532</v>
      </c>
      <c r="BI8" s="108">
        <f>'1 Utsläpp'!BH9/'7 Syss'!BH9</f>
        <v>0.59816405700142083</v>
      </c>
      <c r="BJ8" s="108">
        <f>'1 Utsläpp'!BI9/'7 Syss'!BI9</f>
        <v>0.53129013940432657</v>
      </c>
      <c r="BK8" s="108">
        <f>'1 Utsläpp'!BJ9/'7 Syss'!BJ9</f>
        <v>0.73173715407588313</v>
      </c>
      <c r="BL8" s="108">
        <f>'1 Utsläpp'!BK9/'7 Syss'!BK9</f>
        <v>0.75636547287535927</v>
      </c>
      <c r="BM8" s="108">
        <f>'1 Utsläpp'!BL9/'7 Syss'!BL9</f>
        <v>0.6443018090064182</v>
      </c>
      <c r="BN8" s="108">
        <f>'1 Utsläpp'!BM9/'7 Syss'!BM9</f>
        <v>0.56115610221767698</v>
      </c>
      <c r="BO8" s="108">
        <f>'1 Utsläpp'!BN9/'7 Syss'!BN9</f>
        <v>0.75772127837028536</v>
      </c>
    </row>
    <row r="9" spans="1:67" s="56" customFormat="1" x14ac:dyDescent="0.2">
      <c r="A9" s="56">
        <v>5</v>
      </c>
      <c r="B9" s="56" t="s">
        <v>139</v>
      </c>
      <c r="C9" s="56" t="s">
        <v>36</v>
      </c>
      <c r="D9" s="108">
        <f>'1 Utsläpp'!C10/'7 Syss'!C10</f>
        <v>6.4731422907427145</v>
      </c>
      <c r="E9" s="108">
        <f>'1 Utsläpp'!D10/'7 Syss'!D10</f>
        <v>5.0076481129671988</v>
      </c>
      <c r="F9" s="108">
        <f>'1 Utsläpp'!E10/'7 Syss'!E10</f>
        <v>5.2408139527440776</v>
      </c>
      <c r="G9" s="108">
        <f>'1 Utsläpp'!F10/'7 Syss'!F10</f>
        <v>7.3227364154629599</v>
      </c>
      <c r="H9" s="108">
        <f>'1 Utsläpp'!G10/'7 Syss'!G10</f>
        <v>7.3371333210662746</v>
      </c>
      <c r="I9" s="108">
        <f>'1 Utsläpp'!H10/'7 Syss'!H10</f>
        <v>4.6946120937762146</v>
      </c>
      <c r="J9" s="108">
        <f>'1 Utsläpp'!I10/'7 Syss'!I10</f>
        <v>4.2144807892349547</v>
      </c>
      <c r="K9" s="108">
        <f>'1 Utsläpp'!J10/'7 Syss'!J10</f>
        <v>6.1120494649197452</v>
      </c>
      <c r="L9" s="108">
        <f>'1 Utsläpp'!K10/'7 Syss'!K10</f>
        <v>8.0616020125201295</v>
      </c>
      <c r="M9" s="108">
        <f>'1 Utsläpp'!L10/'7 Syss'!L10</f>
        <v>4.8205538129201093</v>
      </c>
      <c r="N9" s="108">
        <f>'1 Utsläpp'!M10/'7 Syss'!M10</f>
        <v>4.0644896440526477</v>
      </c>
      <c r="O9" s="108">
        <f>'1 Utsläpp'!N10/'7 Syss'!N10</f>
        <v>7.1537149037566481</v>
      </c>
      <c r="P9" s="108">
        <f>'1 Utsläpp'!O10/'7 Syss'!O10</f>
        <v>7.8277487016098419</v>
      </c>
      <c r="Q9" s="108">
        <f>'1 Utsläpp'!P10/'7 Syss'!P10</f>
        <v>4.9521075778392438</v>
      </c>
      <c r="R9" s="108">
        <f>'1 Utsläpp'!Q10/'7 Syss'!Q10</f>
        <v>4.1519580229661885</v>
      </c>
      <c r="S9" s="108">
        <f>'1 Utsläpp'!R10/'7 Syss'!R10</f>
        <v>5.6859850447950606</v>
      </c>
      <c r="T9" s="108">
        <f>'1 Utsläpp'!S10/'7 Syss'!S10</f>
        <v>6.4488690112297027</v>
      </c>
      <c r="U9" s="108">
        <f>'1 Utsläpp'!T10/'7 Syss'!T10</f>
        <v>5.1861212003943731</v>
      </c>
      <c r="V9" s="108">
        <f>'1 Utsläpp'!U10/'7 Syss'!U10</f>
        <v>4.2206789899986257</v>
      </c>
      <c r="W9" s="108">
        <f>'1 Utsläpp'!V10/'7 Syss'!V10</f>
        <v>5.9758118799868161</v>
      </c>
      <c r="X9" s="108">
        <f>'1 Utsläpp'!W10/'7 Syss'!W10</f>
        <v>6.1705804184415287</v>
      </c>
      <c r="Y9" s="108">
        <f>'1 Utsläpp'!X10/'7 Syss'!X10</f>
        <v>4.6413951282291936</v>
      </c>
      <c r="Z9" s="108">
        <f>'1 Utsläpp'!Y10/'7 Syss'!Y10</f>
        <v>3.9543916177039509</v>
      </c>
      <c r="AA9" s="108">
        <f>'1 Utsläpp'!Z10/'7 Syss'!Z10</f>
        <v>4.5598055758114038</v>
      </c>
      <c r="AB9" s="108">
        <f>'1 Utsläpp'!AA10/'7 Syss'!AA10</f>
        <v>4.6119435892513687</v>
      </c>
      <c r="AC9" s="108">
        <f>'1 Utsläpp'!AB10/'7 Syss'!AB10</f>
        <v>4.3054283700995581</v>
      </c>
      <c r="AD9" s="108">
        <f>'1 Utsläpp'!AC10/'7 Syss'!AC10</f>
        <v>3.7059151699855395</v>
      </c>
      <c r="AE9" s="108">
        <f>'1 Utsläpp'!AD10/'7 Syss'!AD10</f>
        <v>4.6495003029911448</v>
      </c>
      <c r="AF9" s="108">
        <f>'1 Utsläpp'!AE10/'7 Syss'!AE10</f>
        <v>4.4807993427667343</v>
      </c>
      <c r="AG9" s="108">
        <f>'1 Utsläpp'!AF10/'7 Syss'!AF10</f>
        <v>3.9623728068123398</v>
      </c>
      <c r="AH9" s="108">
        <f>'1 Utsläpp'!AG10/'7 Syss'!AG10</f>
        <v>3.5601601506837173</v>
      </c>
      <c r="AI9" s="108">
        <f>'1 Utsläpp'!AH10/'7 Syss'!AH10</f>
        <v>4.2799507467726841</v>
      </c>
      <c r="AJ9" s="108">
        <f>'1 Utsläpp'!AI10/'7 Syss'!AI10</f>
        <v>5.4464219976345492</v>
      </c>
      <c r="AK9" s="108">
        <f>'1 Utsläpp'!AJ10/'7 Syss'!AJ10</f>
        <v>4.4374341530313188</v>
      </c>
      <c r="AL9" s="108">
        <f>'1 Utsläpp'!AK10/'7 Syss'!AK10</f>
        <v>4.2483114037340055</v>
      </c>
      <c r="AM9" s="108">
        <f>'1 Utsläpp'!AL10/'7 Syss'!AL10</f>
        <v>5.4546468923543188</v>
      </c>
      <c r="AN9" s="108">
        <f>'1 Utsläpp'!AM10/'7 Syss'!AM10</f>
        <v>5.0693491910249859</v>
      </c>
      <c r="AO9" s="108">
        <f>'1 Utsläpp'!AN10/'7 Syss'!AN10</f>
        <v>4.5517776757344093</v>
      </c>
      <c r="AP9" s="108">
        <f>'1 Utsläpp'!AO10/'7 Syss'!AO10</f>
        <v>4.1230789750239181</v>
      </c>
      <c r="AQ9" s="108">
        <f>'1 Utsläpp'!AP10/'7 Syss'!AP10</f>
        <v>5.488468581375761</v>
      </c>
      <c r="AR9" s="108">
        <f>'1 Utsläpp'!AQ10/'7 Syss'!AQ10</f>
        <v>5.8190364714555392</v>
      </c>
      <c r="AS9" s="108">
        <f>'1 Utsläpp'!AR10/'7 Syss'!AR10</f>
        <v>4.7724591793884628</v>
      </c>
      <c r="AT9" s="108">
        <f>'1 Utsläpp'!AS10/'7 Syss'!AS10</f>
        <v>4.5269605389207364</v>
      </c>
      <c r="AU9" s="108">
        <f>'1 Utsläpp'!AT10/'7 Syss'!AT10</f>
        <v>5.1973083410430219</v>
      </c>
      <c r="AV9" s="108">
        <f>'1 Utsläpp'!AU10/'7 Syss'!AU10</f>
        <v>5.3091277822858096</v>
      </c>
      <c r="AW9" s="108">
        <f>'1 Utsläpp'!AV10/'7 Syss'!AV10</f>
        <v>4.6429283181923866</v>
      </c>
      <c r="AX9" s="108">
        <f>'1 Utsläpp'!AW10/'7 Syss'!AW10</f>
        <v>4.6643159674745398</v>
      </c>
      <c r="AY9" s="108">
        <f>'1 Utsläpp'!AX10/'7 Syss'!AX10</f>
        <v>5.5218373088078234</v>
      </c>
      <c r="AZ9" s="108">
        <f>'1 Utsläpp'!AY10/'7 Syss'!AY10</f>
        <v>5.0985784818032345</v>
      </c>
      <c r="BA9" s="108">
        <f>'1 Utsläpp'!AZ10/'7 Syss'!AZ10</f>
        <v>4.430321157161317</v>
      </c>
      <c r="BB9" s="108">
        <f>'1 Utsläpp'!BA10/'7 Syss'!BA10</f>
        <v>4.4890987627223771</v>
      </c>
      <c r="BC9" s="108">
        <f>'1 Utsläpp'!BB10/'7 Syss'!BB10</f>
        <v>5.1478930841667969</v>
      </c>
      <c r="BD9" s="108">
        <f>'1 Utsläpp'!BC10/'7 Syss'!BC10</f>
        <v>5.2509588583774969</v>
      </c>
      <c r="BE9" s="108">
        <f>'1 Utsläpp'!BD10/'7 Syss'!BD10</f>
        <v>4.5915786994660905</v>
      </c>
      <c r="BF9" s="108">
        <f>'1 Utsläpp'!BE10/'7 Syss'!BE10</f>
        <v>4.5790674478117159</v>
      </c>
      <c r="BG9" s="108">
        <f>'1 Utsläpp'!BF10/'7 Syss'!BF10</f>
        <v>5.0348217908813222</v>
      </c>
      <c r="BH9" s="108">
        <f>'1 Utsläpp'!BG10/'7 Syss'!BG10</f>
        <v>4.2993131168241083</v>
      </c>
      <c r="BI9" s="108">
        <f>'1 Utsläpp'!BH10/'7 Syss'!BH10</f>
        <v>3.89885928395505</v>
      </c>
      <c r="BJ9" s="108">
        <f>'1 Utsläpp'!BI10/'7 Syss'!BI10</f>
        <v>3.7851144595164787</v>
      </c>
      <c r="BK9" s="108">
        <f>'1 Utsläpp'!BJ10/'7 Syss'!BJ10</f>
        <v>5.5381558564177187</v>
      </c>
      <c r="BL9" s="108">
        <f>'1 Utsläpp'!BK10/'7 Syss'!BK10</f>
        <v>4.7702597029942622</v>
      </c>
      <c r="BM9" s="108">
        <f>'1 Utsläpp'!BL10/'7 Syss'!BL10</f>
        <v>4.4014796804165304</v>
      </c>
      <c r="BN9" s="108">
        <f>'1 Utsläpp'!BM10/'7 Syss'!BM10</f>
        <v>3.7540693204951223</v>
      </c>
      <c r="BO9" s="108">
        <f>'1 Utsläpp'!BN10/'7 Syss'!BN10</f>
        <v>4.8119816069701979</v>
      </c>
    </row>
    <row r="10" spans="1:67" s="56" customFormat="1" x14ac:dyDescent="0.2">
      <c r="A10" s="56">
        <v>6</v>
      </c>
      <c r="B10" s="56" t="s">
        <v>140</v>
      </c>
      <c r="C10" s="56" t="s">
        <v>37</v>
      </c>
      <c r="D10" s="108">
        <f>'1 Utsläpp'!C11/'7 Syss'!C11</f>
        <v>27.764472519375882</v>
      </c>
      <c r="E10" s="108">
        <f>'1 Utsläpp'!D11/'7 Syss'!D11</f>
        <v>28.031748320509635</v>
      </c>
      <c r="F10" s="108">
        <f>'1 Utsläpp'!E11/'7 Syss'!E11</f>
        <v>27.960090558494411</v>
      </c>
      <c r="G10" s="108">
        <f>'1 Utsläpp'!F11/'7 Syss'!F11</f>
        <v>36.973645642880811</v>
      </c>
      <c r="H10" s="108">
        <f>'1 Utsläpp'!G11/'7 Syss'!G11</f>
        <v>32.249227613150687</v>
      </c>
      <c r="I10" s="108">
        <f>'1 Utsläpp'!H11/'7 Syss'!H11</f>
        <v>31.866534624959279</v>
      </c>
      <c r="J10" s="108">
        <f>'1 Utsläpp'!I11/'7 Syss'!I11</f>
        <v>27.967033241110652</v>
      </c>
      <c r="K10" s="108">
        <f>'1 Utsläpp'!J11/'7 Syss'!J11</f>
        <v>32.604801831718284</v>
      </c>
      <c r="L10" s="108">
        <f>'1 Utsläpp'!K11/'7 Syss'!K11</f>
        <v>34.069924226183524</v>
      </c>
      <c r="M10" s="108">
        <f>'1 Utsläpp'!L11/'7 Syss'!L11</f>
        <v>33.582210085717442</v>
      </c>
      <c r="N10" s="108">
        <f>'1 Utsläpp'!M11/'7 Syss'!M11</f>
        <v>32.545607134572172</v>
      </c>
      <c r="O10" s="108">
        <f>'1 Utsläpp'!N11/'7 Syss'!N11</f>
        <v>34.489165385225071</v>
      </c>
      <c r="P10" s="108">
        <f>'1 Utsläpp'!O11/'7 Syss'!O11</f>
        <v>30.998930398216331</v>
      </c>
      <c r="Q10" s="108">
        <f>'1 Utsläpp'!P11/'7 Syss'!P11</f>
        <v>31.528530931654764</v>
      </c>
      <c r="R10" s="108">
        <f>'1 Utsläpp'!Q11/'7 Syss'!Q11</f>
        <v>31.636240434354356</v>
      </c>
      <c r="S10" s="108">
        <f>'1 Utsläpp'!R11/'7 Syss'!R11</f>
        <v>31.342804716727692</v>
      </c>
      <c r="T10" s="108">
        <f>'1 Utsläpp'!S11/'7 Syss'!S11</f>
        <v>34.965561745998514</v>
      </c>
      <c r="U10" s="108">
        <f>'1 Utsläpp'!T11/'7 Syss'!T11</f>
        <v>35.051428969730935</v>
      </c>
      <c r="V10" s="108">
        <f>'1 Utsläpp'!U11/'7 Syss'!U11</f>
        <v>29.703514985261638</v>
      </c>
      <c r="W10" s="108">
        <f>'1 Utsläpp'!V11/'7 Syss'!V11</f>
        <v>35.997003356902553</v>
      </c>
      <c r="X10" s="108">
        <f>'1 Utsläpp'!W11/'7 Syss'!W11</f>
        <v>28.200259830000089</v>
      </c>
      <c r="Y10" s="108">
        <f>'1 Utsläpp'!X11/'7 Syss'!X11</f>
        <v>32.013510946918551</v>
      </c>
      <c r="Z10" s="108">
        <f>'1 Utsläpp'!Y11/'7 Syss'!Y11</f>
        <v>30.596169816927439</v>
      </c>
      <c r="AA10" s="108">
        <f>'1 Utsläpp'!Z11/'7 Syss'!Z11</f>
        <v>32.077124107125655</v>
      </c>
      <c r="AB10" s="108">
        <f>'1 Utsläpp'!AA11/'7 Syss'!AA11</f>
        <v>31.635777840509846</v>
      </c>
      <c r="AC10" s="108">
        <f>'1 Utsläpp'!AB11/'7 Syss'!AB11</f>
        <v>31.387681929606632</v>
      </c>
      <c r="AD10" s="108">
        <f>'1 Utsläpp'!AC11/'7 Syss'!AC11</f>
        <v>32.247591210087847</v>
      </c>
      <c r="AE10" s="108">
        <f>'1 Utsläpp'!AD11/'7 Syss'!AD11</f>
        <v>33.476660534831815</v>
      </c>
      <c r="AF10" s="108">
        <f>'1 Utsläpp'!AE11/'7 Syss'!AE11</f>
        <v>29.097980479012875</v>
      </c>
      <c r="AG10" s="108">
        <f>'1 Utsläpp'!AF11/'7 Syss'!AF11</f>
        <v>37.712465772557138</v>
      </c>
      <c r="AH10" s="108">
        <f>'1 Utsläpp'!AG11/'7 Syss'!AG11</f>
        <v>32.520473784510123</v>
      </c>
      <c r="AI10" s="108">
        <f>'1 Utsläpp'!AH11/'7 Syss'!AH11</f>
        <v>29.792556125789709</v>
      </c>
      <c r="AJ10" s="108">
        <f>'1 Utsläpp'!AI11/'7 Syss'!AI11</f>
        <v>31.538157913725001</v>
      </c>
      <c r="AK10" s="108">
        <f>'1 Utsläpp'!AJ11/'7 Syss'!AJ11</f>
        <v>31.499034600109688</v>
      </c>
      <c r="AL10" s="108">
        <f>'1 Utsläpp'!AK11/'7 Syss'!AK11</f>
        <v>33.093300791407593</v>
      </c>
      <c r="AM10" s="108">
        <f>'1 Utsläpp'!AL11/'7 Syss'!AL11</f>
        <v>33.783904970588601</v>
      </c>
      <c r="AN10" s="108">
        <f>'1 Utsläpp'!AM11/'7 Syss'!AM11</f>
        <v>30.865196832989305</v>
      </c>
      <c r="AO10" s="108">
        <f>'1 Utsläpp'!AN11/'7 Syss'!AN11</f>
        <v>31.745108843057356</v>
      </c>
      <c r="AP10" s="108">
        <f>'1 Utsläpp'!AO11/'7 Syss'!AO11</f>
        <v>30.81474336200419</v>
      </c>
      <c r="AQ10" s="108">
        <f>'1 Utsläpp'!AP11/'7 Syss'!AP11</f>
        <v>33.941311287181961</v>
      </c>
      <c r="AR10" s="108">
        <f>'1 Utsläpp'!AQ11/'7 Syss'!AQ11</f>
        <v>33.475552088857526</v>
      </c>
      <c r="AS10" s="108">
        <f>'1 Utsläpp'!AR11/'7 Syss'!AR11</f>
        <v>32.170692849199121</v>
      </c>
      <c r="AT10" s="108">
        <f>'1 Utsläpp'!AS11/'7 Syss'!AS11</f>
        <v>29.413055641790486</v>
      </c>
      <c r="AU10" s="108">
        <f>'1 Utsläpp'!AT11/'7 Syss'!AT11</f>
        <v>33.858041085880423</v>
      </c>
      <c r="AV10" s="108">
        <f>'1 Utsläpp'!AU11/'7 Syss'!AU11</f>
        <v>25.549466253175471</v>
      </c>
      <c r="AW10" s="108">
        <f>'1 Utsläpp'!AV11/'7 Syss'!AV11</f>
        <v>27.794695496850732</v>
      </c>
      <c r="AX10" s="108">
        <f>'1 Utsläpp'!AW11/'7 Syss'!AW11</f>
        <v>26.457985781184224</v>
      </c>
      <c r="AY10" s="108">
        <f>'1 Utsläpp'!AX11/'7 Syss'!AX11</f>
        <v>28.052790565871859</v>
      </c>
      <c r="AZ10" s="108">
        <f>'1 Utsläpp'!AY11/'7 Syss'!AY11</f>
        <v>39.396333655736228</v>
      </c>
      <c r="BA10" s="108">
        <f>'1 Utsläpp'!AZ11/'7 Syss'!AZ11</f>
        <v>20.944159959468351</v>
      </c>
      <c r="BB10" s="108">
        <f>'1 Utsläpp'!BA11/'7 Syss'!BA11</f>
        <v>16.505396201147825</v>
      </c>
      <c r="BC10" s="108">
        <f>'1 Utsläpp'!BB11/'7 Syss'!BB11</f>
        <v>16.879088139519514</v>
      </c>
      <c r="BD10" s="108">
        <f>'1 Utsläpp'!BC11/'7 Syss'!BC11</f>
        <v>26.229568529891043</v>
      </c>
      <c r="BE10" s="108">
        <f>'1 Utsläpp'!BD11/'7 Syss'!BD11</f>
        <v>31.075593407852079</v>
      </c>
      <c r="BF10" s="108">
        <f>'1 Utsläpp'!BE11/'7 Syss'!BE11</f>
        <v>26.922721726318766</v>
      </c>
      <c r="BG10" s="108">
        <f>'1 Utsläpp'!BF11/'7 Syss'!BF11</f>
        <v>29.635351858660556</v>
      </c>
      <c r="BH10" s="108">
        <f>'1 Utsläpp'!BG11/'7 Syss'!BG11</f>
        <v>32.693912884403332</v>
      </c>
      <c r="BI10" s="108">
        <f>'1 Utsläpp'!BH11/'7 Syss'!BH11</f>
        <v>15.268119738016056</v>
      </c>
      <c r="BJ10" s="108">
        <f>'1 Utsläpp'!BI11/'7 Syss'!BI11</f>
        <v>26.512213128778775</v>
      </c>
      <c r="BK10" s="108">
        <f>'1 Utsläpp'!BJ11/'7 Syss'!BJ11</f>
        <v>30.088203011249316</v>
      </c>
      <c r="BL10" s="108">
        <f>'1 Utsläpp'!BK11/'7 Syss'!BK11</f>
        <v>30.548057891997235</v>
      </c>
      <c r="BM10" s="108">
        <f>'1 Utsläpp'!BL11/'7 Syss'!BL11</f>
        <v>29.922380328788282</v>
      </c>
      <c r="BN10" s="108">
        <f>'1 Utsläpp'!BM11/'7 Syss'!BM11</f>
        <v>28.964894173241905</v>
      </c>
      <c r="BO10" s="108">
        <f>'1 Utsläpp'!BN11/'7 Syss'!BN11</f>
        <v>29.211599516076504</v>
      </c>
    </row>
    <row r="11" spans="1:67" s="56" customFormat="1" x14ac:dyDescent="0.2">
      <c r="A11" s="56">
        <v>7</v>
      </c>
      <c r="B11" s="56" t="s">
        <v>141</v>
      </c>
      <c r="C11" s="56" t="s">
        <v>38</v>
      </c>
      <c r="D11" s="108">
        <f>'1 Utsläpp'!C12/'7 Syss'!C12</f>
        <v>22.843196632426604</v>
      </c>
      <c r="E11" s="108">
        <f>'1 Utsläpp'!D12/'7 Syss'!D12</f>
        <v>22.170199472147861</v>
      </c>
      <c r="F11" s="108">
        <f>'1 Utsläpp'!E12/'7 Syss'!E12</f>
        <v>19.920172285596887</v>
      </c>
      <c r="G11" s="108">
        <f>'1 Utsläpp'!F12/'7 Syss'!F12</f>
        <v>23.169983688260807</v>
      </c>
      <c r="H11" s="108">
        <f>'1 Utsläpp'!G12/'7 Syss'!G12</f>
        <v>22.133290467893733</v>
      </c>
      <c r="I11" s="108">
        <f>'1 Utsläpp'!H12/'7 Syss'!H12</f>
        <v>21.218069829972006</v>
      </c>
      <c r="J11" s="108">
        <f>'1 Utsläpp'!I12/'7 Syss'!I12</f>
        <v>18.532319027124817</v>
      </c>
      <c r="K11" s="108">
        <f>'1 Utsläpp'!J12/'7 Syss'!J12</f>
        <v>20.780851550330635</v>
      </c>
      <c r="L11" s="108">
        <f>'1 Utsläpp'!K12/'7 Syss'!K12</f>
        <v>24.981375311846097</v>
      </c>
      <c r="M11" s="108">
        <f>'1 Utsläpp'!L12/'7 Syss'!L12</f>
        <v>23.000898231658113</v>
      </c>
      <c r="N11" s="108">
        <f>'1 Utsläpp'!M12/'7 Syss'!M12</f>
        <v>21.196655252210846</v>
      </c>
      <c r="O11" s="108">
        <f>'1 Utsläpp'!N12/'7 Syss'!N12</f>
        <v>22.215880896965849</v>
      </c>
      <c r="P11" s="108">
        <f>'1 Utsläpp'!O12/'7 Syss'!O12</f>
        <v>24.294659862539362</v>
      </c>
      <c r="Q11" s="108">
        <f>'1 Utsläpp'!P12/'7 Syss'!P12</f>
        <v>20.944820106441377</v>
      </c>
      <c r="R11" s="108">
        <f>'1 Utsläpp'!Q12/'7 Syss'!Q12</f>
        <v>21.243314806690389</v>
      </c>
      <c r="S11" s="108">
        <f>'1 Utsläpp'!R12/'7 Syss'!R12</f>
        <v>23.348122211884522</v>
      </c>
      <c r="T11" s="108">
        <f>'1 Utsläpp'!S12/'7 Syss'!S12</f>
        <v>24.569259914693124</v>
      </c>
      <c r="U11" s="108">
        <f>'1 Utsläpp'!T12/'7 Syss'!T12</f>
        <v>21.214768187346511</v>
      </c>
      <c r="V11" s="108">
        <f>'1 Utsläpp'!U12/'7 Syss'!U12</f>
        <v>22.156708304817272</v>
      </c>
      <c r="W11" s="108">
        <f>'1 Utsläpp'!V12/'7 Syss'!V12</f>
        <v>23.440657275835449</v>
      </c>
      <c r="X11" s="108">
        <f>'1 Utsläpp'!W12/'7 Syss'!W12</f>
        <v>21.848587745136758</v>
      </c>
      <c r="Y11" s="108">
        <f>'1 Utsläpp'!X12/'7 Syss'!X12</f>
        <v>21.237602243202812</v>
      </c>
      <c r="Z11" s="108">
        <f>'1 Utsläpp'!Y12/'7 Syss'!Y12</f>
        <v>20.3981000726011</v>
      </c>
      <c r="AA11" s="108">
        <f>'1 Utsläpp'!Z12/'7 Syss'!Z12</f>
        <v>21.657882577173584</v>
      </c>
      <c r="AB11" s="108">
        <f>'1 Utsläpp'!AA12/'7 Syss'!AA12</f>
        <v>22.083482764513818</v>
      </c>
      <c r="AC11" s="108">
        <f>'1 Utsläpp'!AB12/'7 Syss'!AB12</f>
        <v>22.145667890978213</v>
      </c>
      <c r="AD11" s="108">
        <f>'1 Utsläpp'!AC12/'7 Syss'!AC12</f>
        <v>19.737806804272164</v>
      </c>
      <c r="AE11" s="108">
        <f>'1 Utsläpp'!AD12/'7 Syss'!AD12</f>
        <v>22.30862473813885</v>
      </c>
      <c r="AF11" s="108">
        <f>'1 Utsläpp'!AE12/'7 Syss'!AE12</f>
        <v>22.320510541531306</v>
      </c>
      <c r="AG11" s="108">
        <f>'1 Utsläpp'!AF12/'7 Syss'!AF12</f>
        <v>23.748826711470848</v>
      </c>
      <c r="AH11" s="108">
        <f>'1 Utsläpp'!AG12/'7 Syss'!AG12</f>
        <v>21.560086852120211</v>
      </c>
      <c r="AI11" s="108">
        <f>'1 Utsläpp'!AH12/'7 Syss'!AH12</f>
        <v>23.106141947074676</v>
      </c>
      <c r="AJ11" s="108">
        <f>'1 Utsläpp'!AI12/'7 Syss'!AI12</f>
        <v>22.694635889602097</v>
      </c>
      <c r="AK11" s="108">
        <f>'1 Utsläpp'!AJ12/'7 Syss'!AJ12</f>
        <v>23.149570024627291</v>
      </c>
      <c r="AL11" s="108">
        <f>'1 Utsläpp'!AK12/'7 Syss'!AK12</f>
        <v>22.199725895765038</v>
      </c>
      <c r="AM11" s="108">
        <f>'1 Utsläpp'!AL12/'7 Syss'!AL12</f>
        <v>24.781890188162503</v>
      </c>
      <c r="AN11" s="108">
        <f>'1 Utsläpp'!AM12/'7 Syss'!AM12</f>
        <v>22.162507608009889</v>
      </c>
      <c r="AO11" s="108">
        <f>'1 Utsläpp'!AN12/'7 Syss'!AN12</f>
        <v>22.58103965500657</v>
      </c>
      <c r="AP11" s="108">
        <f>'1 Utsläpp'!AO12/'7 Syss'!AO12</f>
        <v>21.487399980133684</v>
      </c>
      <c r="AQ11" s="108">
        <f>'1 Utsläpp'!AP12/'7 Syss'!AP12</f>
        <v>22.526811950934842</v>
      </c>
      <c r="AR11" s="108">
        <f>'1 Utsläpp'!AQ12/'7 Syss'!AQ12</f>
        <v>21.12788468489601</v>
      </c>
      <c r="AS11" s="108">
        <f>'1 Utsläpp'!AR12/'7 Syss'!AR12</f>
        <v>21.422298949451374</v>
      </c>
      <c r="AT11" s="108">
        <f>'1 Utsläpp'!AS12/'7 Syss'!AS12</f>
        <v>21.312186566712494</v>
      </c>
      <c r="AU11" s="108">
        <f>'1 Utsläpp'!AT12/'7 Syss'!AT12</f>
        <v>22.618779651921301</v>
      </c>
      <c r="AV11" s="108">
        <f>'1 Utsläpp'!AU12/'7 Syss'!AU12</f>
        <v>19.303244536343069</v>
      </c>
      <c r="AW11" s="108">
        <f>'1 Utsläpp'!AV12/'7 Syss'!AV12</f>
        <v>19.52478532597712</v>
      </c>
      <c r="AX11" s="108">
        <f>'1 Utsläpp'!AW12/'7 Syss'!AW12</f>
        <v>18.702658655116913</v>
      </c>
      <c r="AY11" s="108">
        <f>'1 Utsläpp'!AX12/'7 Syss'!AX12</f>
        <v>20.002864751305129</v>
      </c>
      <c r="AZ11" s="108">
        <f>'1 Utsläpp'!AY12/'7 Syss'!AY12</f>
        <v>17.984085195731812</v>
      </c>
      <c r="BA11" s="108">
        <f>'1 Utsläpp'!AZ12/'7 Syss'!AZ12</f>
        <v>19.588290012184988</v>
      </c>
      <c r="BB11" s="108">
        <f>'1 Utsläpp'!BA12/'7 Syss'!BA12</f>
        <v>17.897542818605583</v>
      </c>
      <c r="BC11" s="108">
        <f>'1 Utsläpp'!BB12/'7 Syss'!BB12</f>
        <v>19.078063498943422</v>
      </c>
      <c r="BD11" s="108">
        <f>'1 Utsläpp'!BC12/'7 Syss'!BC12</f>
        <v>18.338408037394174</v>
      </c>
      <c r="BE11" s="108">
        <f>'1 Utsläpp'!BD12/'7 Syss'!BD12</f>
        <v>19.503575915964081</v>
      </c>
      <c r="BF11" s="108">
        <f>'1 Utsläpp'!BE12/'7 Syss'!BE12</f>
        <v>16.957354010844309</v>
      </c>
      <c r="BG11" s="108">
        <f>'1 Utsläpp'!BF12/'7 Syss'!BF12</f>
        <v>18.652675002393543</v>
      </c>
      <c r="BH11" s="108">
        <f>'1 Utsläpp'!BG12/'7 Syss'!BG12</f>
        <v>16.987964011724699</v>
      </c>
      <c r="BI11" s="108">
        <f>'1 Utsläpp'!BH12/'7 Syss'!BH12</f>
        <v>18.503286914371337</v>
      </c>
      <c r="BJ11" s="108">
        <f>'1 Utsläpp'!BI12/'7 Syss'!BI12</f>
        <v>16.40427533004593</v>
      </c>
      <c r="BK11" s="108">
        <f>'1 Utsläpp'!BJ12/'7 Syss'!BJ12</f>
        <v>17.705869257955491</v>
      </c>
      <c r="BL11" s="108">
        <f>'1 Utsläpp'!BK12/'7 Syss'!BK12</f>
        <v>16.455713255845172</v>
      </c>
      <c r="BM11" s="108">
        <f>'1 Utsläpp'!BL12/'7 Syss'!BL12</f>
        <v>17.499654353849028</v>
      </c>
      <c r="BN11" s="108">
        <f>'1 Utsläpp'!BM12/'7 Syss'!BM12</f>
        <v>16.270946381439821</v>
      </c>
      <c r="BO11" s="108">
        <f>'1 Utsläpp'!BN12/'7 Syss'!BN12</f>
        <v>18.461021039169729</v>
      </c>
    </row>
    <row r="12" spans="1:67" s="56" customFormat="1" x14ac:dyDescent="0.2">
      <c r="A12" s="56">
        <v>8</v>
      </c>
      <c r="B12" s="56" t="s">
        <v>142</v>
      </c>
      <c r="C12" s="56" t="s">
        <v>39</v>
      </c>
      <c r="D12" s="108">
        <f>'1 Utsläpp'!C13/'7 Syss'!C13</f>
        <v>14.042598113973566</v>
      </c>
      <c r="E12" s="108">
        <f>'1 Utsläpp'!D13/'7 Syss'!D13</f>
        <v>12.953582570735238</v>
      </c>
      <c r="F12" s="108">
        <f>'1 Utsläpp'!E13/'7 Syss'!E13</f>
        <v>12.797342455881749</v>
      </c>
      <c r="G12" s="108">
        <f>'1 Utsläpp'!F13/'7 Syss'!F13</f>
        <v>12.997721423315786</v>
      </c>
      <c r="H12" s="108">
        <f>'1 Utsläpp'!G13/'7 Syss'!G13</f>
        <v>8.6425184417116956</v>
      </c>
      <c r="I12" s="108">
        <f>'1 Utsläpp'!H13/'7 Syss'!H13</f>
        <v>8.0069402815179878</v>
      </c>
      <c r="J12" s="108">
        <f>'1 Utsläpp'!I13/'7 Syss'!I13</f>
        <v>7.4728093759943874</v>
      </c>
      <c r="K12" s="108">
        <f>'1 Utsläpp'!J13/'7 Syss'!J13</f>
        <v>10.642655889036508</v>
      </c>
      <c r="L12" s="108">
        <f>'1 Utsläpp'!K13/'7 Syss'!K13</f>
        <v>15.58143121971808</v>
      </c>
      <c r="M12" s="108">
        <f>'1 Utsläpp'!L13/'7 Syss'!L13</f>
        <v>15.248875793290559</v>
      </c>
      <c r="N12" s="108">
        <f>'1 Utsläpp'!M13/'7 Syss'!M13</f>
        <v>12.921633269080479</v>
      </c>
      <c r="O12" s="108">
        <f>'1 Utsläpp'!N13/'7 Syss'!N13</f>
        <v>13.793076577624548</v>
      </c>
      <c r="P12" s="108">
        <f>'1 Utsläpp'!O13/'7 Syss'!O13</f>
        <v>13.911528691910364</v>
      </c>
      <c r="Q12" s="108">
        <f>'1 Utsläpp'!P13/'7 Syss'!P13</f>
        <v>13.829563953458939</v>
      </c>
      <c r="R12" s="108">
        <f>'1 Utsläpp'!Q13/'7 Syss'!Q13</f>
        <v>11.737479894136396</v>
      </c>
      <c r="S12" s="108">
        <f>'1 Utsläpp'!R13/'7 Syss'!R13</f>
        <v>12.645446593590918</v>
      </c>
      <c r="T12" s="108">
        <f>'1 Utsläpp'!S13/'7 Syss'!S13</f>
        <v>11.69611674261917</v>
      </c>
      <c r="U12" s="108">
        <f>'1 Utsläpp'!T13/'7 Syss'!T13</f>
        <v>11.590663594485191</v>
      </c>
      <c r="V12" s="108">
        <f>'1 Utsläpp'!U13/'7 Syss'!U13</f>
        <v>10.043034022179622</v>
      </c>
      <c r="W12" s="108">
        <f>'1 Utsläpp'!V13/'7 Syss'!V13</f>
        <v>11.342558825631594</v>
      </c>
      <c r="X12" s="108">
        <f>'1 Utsläpp'!W13/'7 Syss'!W13</f>
        <v>11.613529513432619</v>
      </c>
      <c r="Y12" s="108">
        <f>'1 Utsläpp'!X13/'7 Syss'!X13</f>
        <v>12.002391000694107</v>
      </c>
      <c r="Z12" s="108">
        <f>'1 Utsläpp'!Y13/'7 Syss'!Y13</f>
        <v>11.017902022726185</v>
      </c>
      <c r="AA12" s="108">
        <f>'1 Utsläpp'!Z13/'7 Syss'!Z13</f>
        <v>12.037933776588472</v>
      </c>
      <c r="AB12" s="108">
        <f>'1 Utsläpp'!AA13/'7 Syss'!AA13</f>
        <v>12.294202373701781</v>
      </c>
      <c r="AC12" s="108">
        <f>'1 Utsläpp'!AB13/'7 Syss'!AB13</f>
        <v>12.241444929622817</v>
      </c>
      <c r="AD12" s="108">
        <f>'1 Utsläpp'!AC13/'7 Syss'!AC13</f>
        <v>10.837315293153868</v>
      </c>
      <c r="AE12" s="108">
        <f>'1 Utsläpp'!AD13/'7 Syss'!AD13</f>
        <v>12.228206246362353</v>
      </c>
      <c r="AF12" s="108">
        <f>'1 Utsläpp'!AE13/'7 Syss'!AE13</f>
        <v>13.247727452868132</v>
      </c>
      <c r="AG12" s="108">
        <f>'1 Utsläpp'!AF13/'7 Syss'!AF13</f>
        <v>13.404168021669461</v>
      </c>
      <c r="AH12" s="108">
        <f>'1 Utsläpp'!AG13/'7 Syss'!AG13</f>
        <v>11.817170310594252</v>
      </c>
      <c r="AI12" s="108">
        <f>'1 Utsläpp'!AH13/'7 Syss'!AH13</f>
        <v>12.184624858209165</v>
      </c>
      <c r="AJ12" s="108">
        <f>'1 Utsläpp'!AI13/'7 Syss'!AI13</f>
        <v>13.019568215177143</v>
      </c>
      <c r="AK12" s="108">
        <f>'1 Utsläpp'!AJ13/'7 Syss'!AJ13</f>
        <v>12.935135217339218</v>
      </c>
      <c r="AL12" s="108">
        <f>'1 Utsläpp'!AK13/'7 Syss'!AK13</f>
        <v>12.659717212796277</v>
      </c>
      <c r="AM12" s="108">
        <f>'1 Utsläpp'!AL13/'7 Syss'!AL13</f>
        <v>13.417887591525963</v>
      </c>
      <c r="AN12" s="108">
        <f>'1 Utsläpp'!AM13/'7 Syss'!AM13</f>
        <v>12.680453538639608</v>
      </c>
      <c r="AO12" s="108">
        <f>'1 Utsläpp'!AN13/'7 Syss'!AN13</f>
        <v>12.303188969273895</v>
      </c>
      <c r="AP12" s="108">
        <f>'1 Utsläpp'!AO13/'7 Syss'!AO13</f>
        <v>11.574786759633632</v>
      </c>
      <c r="AQ12" s="108">
        <f>'1 Utsläpp'!AP13/'7 Syss'!AP13</f>
        <v>12.843039002971162</v>
      </c>
      <c r="AR12" s="108">
        <f>'1 Utsläpp'!AQ13/'7 Syss'!AQ13</f>
        <v>11.921329747912639</v>
      </c>
      <c r="AS12" s="108">
        <f>'1 Utsläpp'!AR13/'7 Syss'!AR13</f>
        <v>12.131474201973932</v>
      </c>
      <c r="AT12" s="108">
        <f>'1 Utsläpp'!AS13/'7 Syss'!AS13</f>
        <v>10.785410213748277</v>
      </c>
      <c r="AU12" s="108">
        <f>'1 Utsläpp'!AT13/'7 Syss'!AT13</f>
        <v>11.721062480859878</v>
      </c>
      <c r="AV12" s="108">
        <f>'1 Utsläpp'!AU13/'7 Syss'!AU13</f>
        <v>15.877683098483859</v>
      </c>
      <c r="AW12" s="108">
        <f>'1 Utsläpp'!AV13/'7 Syss'!AV13</f>
        <v>15.242004013582733</v>
      </c>
      <c r="AX12" s="108">
        <f>'1 Utsläpp'!AW13/'7 Syss'!AW13</f>
        <v>14.215792835876162</v>
      </c>
      <c r="AY12" s="108">
        <f>'1 Utsläpp'!AX13/'7 Syss'!AX13</f>
        <v>13.363606467272719</v>
      </c>
      <c r="AZ12" s="108">
        <f>'1 Utsläpp'!AY13/'7 Syss'!AY13</f>
        <v>12.348249187780539</v>
      </c>
      <c r="BA12" s="108">
        <f>'1 Utsläpp'!AZ13/'7 Syss'!AZ13</f>
        <v>12.056581885280394</v>
      </c>
      <c r="BB12" s="108">
        <f>'1 Utsläpp'!BA13/'7 Syss'!BA13</f>
        <v>10.377105323731092</v>
      </c>
      <c r="BC12" s="108">
        <f>'1 Utsläpp'!BB13/'7 Syss'!BB13</f>
        <v>12.979680414105745</v>
      </c>
      <c r="BD12" s="108">
        <f>'1 Utsläpp'!BC13/'7 Syss'!BC13</f>
        <v>13.32214043453177</v>
      </c>
      <c r="BE12" s="108">
        <f>'1 Utsläpp'!BD13/'7 Syss'!BD13</f>
        <v>13.196175599754449</v>
      </c>
      <c r="BF12" s="108">
        <f>'1 Utsläpp'!BE13/'7 Syss'!BE13</f>
        <v>11.639640591902239</v>
      </c>
      <c r="BG12" s="108">
        <f>'1 Utsläpp'!BF13/'7 Syss'!BF13</f>
        <v>13.379871672013527</v>
      </c>
      <c r="BH12" s="108">
        <f>'1 Utsläpp'!BG13/'7 Syss'!BG13</f>
        <v>13.863213406830146</v>
      </c>
      <c r="BI12" s="108">
        <f>'1 Utsläpp'!BH13/'7 Syss'!BH13</f>
        <v>13.658970569388593</v>
      </c>
      <c r="BJ12" s="108">
        <f>'1 Utsläpp'!BI13/'7 Syss'!BI13</f>
        <v>12.860489286955223</v>
      </c>
      <c r="BK12" s="108">
        <f>'1 Utsläpp'!BJ13/'7 Syss'!BJ13</f>
        <v>11.958937501456866</v>
      </c>
      <c r="BL12" s="108">
        <f>'1 Utsläpp'!BK13/'7 Syss'!BK13</f>
        <v>12.790057475115169</v>
      </c>
      <c r="BM12" s="108">
        <f>'1 Utsläpp'!BL13/'7 Syss'!BL13</f>
        <v>12.390064589635607</v>
      </c>
      <c r="BN12" s="108">
        <f>'1 Utsläpp'!BM13/'7 Syss'!BM13</f>
        <v>11.641599545047264</v>
      </c>
      <c r="BO12" s="108">
        <f>'1 Utsläpp'!BN13/'7 Syss'!BN13</f>
        <v>12.439319919668243</v>
      </c>
    </row>
    <row r="13" spans="1:67" s="56" customFormat="1" x14ac:dyDescent="0.2">
      <c r="A13" s="56">
        <v>9</v>
      </c>
      <c r="B13" s="56" t="s">
        <v>143</v>
      </c>
      <c r="C13" s="56" t="s">
        <v>4</v>
      </c>
      <c r="D13" s="108">
        <f>'1 Utsläpp'!C14/'7 Syss'!C14</f>
        <v>0.27057948803288201</v>
      </c>
      <c r="E13" s="108">
        <f>'1 Utsläpp'!D14/'7 Syss'!D14</f>
        <v>0.26615629673290403</v>
      </c>
      <c r="F13" s="108">
        <f>'1 Utsläpp'!E14/'7 Syss'!E14</f>
        <v>0.25290379846197769</v>
      </c>
      <c r="G13" s="108">
        <f>'1 Utsläpp'!F14/'7 Syss'!F14</f>
        <v>0.30947983179658345</v>
      </c>
      <c r="H13" s="108">
        <f>'1 Utsläpp'!G14/'7 Syss'!G14</f>
        <v>0.20648243697070381</v>
      </c>
      <c r="I13" s="108">
        <f>'1 Utsläpp'!H14/'7 Syss'!H14</f>
        <v>0.21580934375059732</v>
      </c>
      <c r="J13" s="108">
        <f>'1 Utsläpp'!I14/'7 Syss'!I14</f>
        <v>0.20665565666548627</v>
      </c>
      <c r="K13" s="108">
        <f>'1 Utsläpp'!J14/'7 Syss'!J14</f>
        <v>0.21625379671204009</v>
      </c>
      <c r="L13" s="108">
        <f>'1 Utsläpp'!K14/'7 Syss'!K14</f>
        <v>0.20906390222623281</v>
      </c>
      <c r="M13" s="108">
        <f>'1 Utsläpp'!L14/'7 Syss'!L14</f>
        <v>0.21259922836158571</v>
      </c>
      <c r="N13" s="108">
        <f>'1 Utsläpp'!M14/'7 Syss'!M14</f>
        <v>0.20533089733794246</v>
      </c>
      <c r="O13" s="108">
        <f>'1 Utsläpp'!N14/'7 Syss'!N14</f>
        <v>0.2266844326974887</v>
      </c>
      <c r="P13" s="108">
        <f>'1 Utsläpp'!O14/'7 Syss'!O14</f>
        <v>0.19756248348695499</v>
      </c>
      <c r="Q13" s="108">
        <f>'1 Utsläpp'!P14/'7 Syss'!P14</f>
        <v>0.20550641518092458</v>
      </c>
      <c r="R13" s="108">
        <f>'1 Utsläpp'!Q14/'7 Syss'!Q14</f>
        <v>0.19806202182383881</v>
      </c>
      <c r="S13" s="108">
        <f>'1 Utsläpp'!R14/'7 Syss'!R14</f>
        <v>0.20527401777565957</v>
      </c>
      <c r="T13" s="108">
        <f>'1 Utsläpp'!S14/'7 Syss'!S14</f>
        <v>0.19693472334390416</v>
      </c>
      <c r="U13" s="108">
        <f>'1 Utsläpp'!T14/'7 Syss'!T14</f>
        <v>0.18815381197951314</v>
      </c>
      <c r="V13" s="108">
        <f>'1 Utsläpp'!U14/'7 Syss'!U14</f>
        <v>0.17937733514571827</v>
      </c>
      <c r="W13" s="108">
        <f>'1 Utsläpp'!V14/'7 Syss'!V14</f>
        <v>0.20323027535189087</v>
      </c>
      <c r="X13" s="108">
        <f>'1 Utsläpp'!W14/'7 Syss'!W14</f>
        <v>0.16429262436399061</v>
      </c>
      <c r="Y13" s="108">
        <f>'1 Utsläpp'!X14/'7 Syss'!X14</f>
        <v>0.16518027274097158</v>
      </c>
      <c r="Z13" s="108">
        <f>'1 Utsläpp'!Y14/'7 Syss'!Y14</f>
        <v>0.1633191771589543</v>
      </c>
      <c r="AA13" s="108">
        <f>'1 Utsläpp'!Z14/'7 Syss'!Z14</f>
        <v>0.17327799803677638</v>
      </c>
      <c r="AB13" s="108">
        <f>'1 Utsläpp'!AA14/'7 Syss'!AA14</f>
        <v>0.14837052801127235</v>
      </c>
      <c r="AC13" s="108">
        <f>'1 Utsläpp'!AB14/'7 Syss'!AB14</f>
        <v>0.14387783389363701</v>
      </c>
      <c r="AD13" s="108">
        <f>'1 Utsläpp'!AC14/'7 Syss'!AC14</f>
        <v>0.14027668967043372</v>
      </c>
      <c r="AE13" s="108">
        <f>'1 Utsläpp'!AD14/'7 Syss'!AD14</f>
        <v>0.14981058634094049</v>
      </c>
      <c r="AF13" s="108">
        <f>'1 Utsläpp'!AE14/'7 Syss'!AE14</f>
        <v>0.16421974449464663</v>
      </c>
      <c r="AG13" s="108">
        <f>'1 Utsläpp'!AF14/'7 Syss'!AF14</f>
        <v>0.15651538402940959</v>
      </c>
      <c r="AH13" s="108">
        <f>'1 Utsläpp'!AG14/'7 Syss'!AG14</f>
        <v>0.16025094026457512</v>
      </c>
      <c r="AI13" s="108">
        <f>'1 Utsläpp'!AH14/'7 Syss'!AH14</f>
        <v>0.1757986010925712</v>
      </c>
      <c r="AJ13" s="108">
        <f>'1 Utsläpp'!AI14/'7 Syss'!AI14</f>
        <v>0.17110649878421735</v>
      </c>
      <c r="AK13" s="108">
        <f>'1 Utsläpp'!AJ14/'7 Syss'!AJ14</f>
        <v>0.17133458789549885</v>
      </c>
      <c r="AL13" s="108">
        <f>'1 Utsläpp'!AK14/'7 Syss'!AK14</f>
        <v>0.1748807192883827</v>
      </c>
      <c r="AM13" s="108">
        <f>'1 Utsläpp'!AL14/'7 Syss'!AL14</f>
        <v>0.19146860862893456</v>
      </c>
      <c r="AN13" s="108">
        <f>'1 Utsläpp'!AM14/'7 Syss'!AM14</f>
        <v>0.1621112684712924</v>
      </c>
      <c r="AO13" s="108">
        <f>'1 Utsläpp'!AN14/'7 Syss'!AN14</f>
        <v>0.15988318686100536</v>
      </c>
      <c r="AP13" s="108">
        <f>'1 Utsläpp'!AO14/'7 Syss'!AO14</f>
        <v>0.16233701586688226</v>
      </c>
      <c r="AQ13" s="108">
        <f>'1 Utsläpp'!AP14/'7 Syss'!AP14</f>
        <v>0.16969928787896063</v>
      </c>
      <c r="AR13" s="108">
        <f>'1 Utsläpp'!AQ14/'7 Syss'!AQ14</f>
        <v>0.13107769274712835</v>
      </c>
      <c r="AS13" s="108">
        <f>'1 Utsläpp'!AR14/'7 Syss'!AR14</f>
        <v>0.14430841371133299</v>
      </c>
      <c r="AT13" s="108">
        <f>'1 Utsläpp'!AS14/'7 Syss'!AS14</f>
        <v>0.14973563613665167</v>
      </c>
      <c r="AU13" s="108">
        <f>'1 Utsläpp'!AT14/'7 Syss'!AT14</f>
        <v>0.14814023282176741</v>
      </c>
      <c r="AV13" s="108">
        <f>'1 Utsläpp'!AU14/'7 Syss'!AU14</f>
        <v>0.11774322278965332</v>
      </c>
      <c r="AW13" s="108">
        <f>'1 Utsläpp'!AV14/'7 Syss'!AV14</f>
        <v>0.12651273182409004</v>
      </c>
      <c r="AX13" s="108">
        <f>'1 Utsläpp'!AW14/'7 Syss'!AW14</f>
        <v>0.12868666952951535</v>
      </c>
      <c r="AY13" s="108">
        <f>'1 Utsläpp'!AX14/'7 Syss'!AX14</f>
        <v>0.12575122907546818</v>
      </c>
      <c r="AZ13" s="108">
        <f>'1 Utsläpp'!AY14/'7 Syss'!AY14</f>
        <v>0.12123477506757385</v>
      </c>
      <c r="BA13" s="108">
        <f>'1 Utsläpp'!AZ14/'7 Syss'!AZ14</f>
        <v>0.12049348347769076</v>
      </c>
      <c r="BB13" s="108">
        <f>'1 Utsläpp'!BA14/'7 Syss'!BA14</f>
        <v>0.12833463033195938</v>
      </c>
      <c r="BC13" s="108">
        <f>'1 Utsläpp'!BB14/'7 Syss'!BB14</f>
        <v>0.13011166871176549</v>
      </c>
      <c r="BD13" s="108">
        <f>'1 Utsläpp'!BC14/'7 Syss'!BC14</f>
        <v>0.11186532475568876</v>
      </c>
      <c r="BE13" s="108">
        <f>'1 Utsläpp'!BD14/'7 Syss'!BD14</f>
        <v>0.12744361447116223</v>
      </c>
      <c r="BF13" s="108">
        <f>'1 Utsläpp'!BE14/'7 Syss'!BE14</f>
        <v>0.12392223884535794</v>
      </c>
      <c r="BG13" s="108">
        <f>'1 Utsläpp'!BF14/'7 Syss'!BF14</f>
        <v>0.12002001570487424</v>
      </c>
      <c r="BH13" s="108">
        <f>'1 Utsläpp'!BG14/'7 Syss'!BG14</f>
        <v>0.1112297107370445</v>
      </c>
      <c r="BI13" s="108">
        <f>'1 Utsläpp'!BH14/'7 Syss'!BH14</f>
        <v>0.10917456543873633</v>
      </c>
      <c r="BJ13" s="108">
        <f>'1 Utsläpp'!BI14/'7 Syss'!BI14</f>
        <v>0.11008192423604397</v>
      </c>
      <c r="BK13" s="108">
        <f>'1 Utsläpp'!BJ14/'7 Syss'!BJ14</f>
        <v>0.11379587617777143</v>
      </c>
      <c r="BL13" s="108">
        <f>'1 Utsläpp'!BK14/'7 Syss'!BK14</f>
        <v>0.1040087431573483</v>
      </c>
      <c r="BM13" s="108">
        <f>'1 Utsläpp'!BL14/'7 Syss'!BL14</f>
        <v>0.10347877061075923</v>
      </c>
      <c r="BN13" s="108">
        <f>'1 Utsläpp'!BM14/'7 Syss'!BM14</f>
        <v>0.10173431001656165</v>
      </c>
      <c r="BO13" s="108">
        <f>'1 Utsläpp'!BN14/'7 Syss'!BN14</f>
        <v>0.10461865147333813</v>
      </c>
    </row>
    <row r="14" spans="1:67" s="56" customFormat="1" x14ac:dyDescent="0.2">
      <c r="A14" s="56">
        <v>10</v>
      </c>
      <c r="B14" s="56" t="s">
        <v>144</v>
      </c>
      <c r="C14" s="56" t="s">
        <v>5</v>
      </c>
      <c r="D14" s="108">
        <f>'1 Utsläpp'!C15/'7 Syss'!C15</f>
        <v>0.47621070218152961</v>
      </c>
      <c r="E14" s="108">
        <f>'1 Utsläpp'!D15/'7 Syss'!D15</f>
        <v>0.39232358938667156</v>
      </c>
      <c r="F14" s="108">
        <f>'1 Utsläpp'!E15/'7 Syss'!E15</f>
        <v>0.39223951762782683</v>
      </c>
      <c r="G14" s="108">
        <f>'1 Utsläpp'!F15/'7 Syss'!F15</f>
        <v>0.50253670153995822</v>
      </c>
      <c r="H14" s="108">
        <f>'1 Utsläpp'!G15/'7 Syss'!G15</f>
        <v>0.62228024283191186</v>
      </c>
      <c r="I14" s="108">
        <f>'1 Utsläpp'!H15/'7 Syss'!H15</f>
        <v>0.54711092805437345</v>
      </c>
      <c r="J14" s="108">
        <f>'1 Utsläpp'!I15/'7 Syss'!I15</f>
        <v>0.52568690526485717</v>
      </c>
      <c r="K14" s="108">
        <f>'1 Utsläpp'!J15/'7 Syss'!J15</f>
        <v>0.67815585074176798</v>
      </c>
      <c r="L14" s="108">
        <f>'1 Utsläpp'!K15/'7 Syss'!K15</f>
        <v>0.89735790431831419</v>
      </c>
      <c r="M14" s="108">
        <f>'1 Utsläpp'!L15/'7 Syss'!L15</f>
        <v>0.41727616832596326</v>
      </c>
      <c r="N14" s="108">
        <f>'1 Utsläpp'!M15/'7 Syss'!M15</f>
        <v>0.45804164036244754</v>
      </c>
      <c r="O14" s="108">
        <f>'1 Utsläpp'!N15/'7 Syss'!N15</f>
        <v>0.79181456224691737</v>
      </c>
      <c r="P14" s="108">
        <f>'1 Utsläpp'!O15/'7 Syss'!O15</f>
        <v>0.65721685317373824</v>
      </c>
      <c r="Q14" s="108">
        <f>'1 Utsläpp'!P15/'7 Syss'!P15</f>
        <v>0.33033495606022795</v>
      </c>
      <c r="R14" s="108">
        <f>'1 Utsläpp'!Q15/'7 Syss'!Q15</f>
        <v>0.2975297510810111</v>
      </c>
      <c r="S14" s="108">
        <f>'1 Utsläpp'!R15/'7 Syss'!R15</f>
        <v>0.35614786747212995</v>
      </c>
      <c r="T14" s="108">
        <f>'1 Utsläpp'!S15/'7 Syss'!S15</f>
        <v>0.38938509472464067</v>
      </c>
      <c r="U14" s="108">
        <f>'1 Utsläpp'!T15/'7 Syss'!T15</f>
        <v>0.33750809261786602</v>
      </c>
      <c r="V14" s="108">
        <f>'1 Utsläpp'!U15/'7 Syss'!U15</f>
        <v>0.29337442800996388</v>
      </c>
      <c r="W14" s="108">
        <f>'1 Utsläpp'!V15/'7 Syss'!V15</f>
        <v>0.38991330730412038</v>
      </c>
      <c r="X14" s="108">
        <f>'1 Utsläpp'!W15/'7 Syss'!W15</f>
        <v>0.42213948687409664</v>
      </c>
      <c r="Y14" s="108">
        <f>'1 Utsläpp'!X15/'7 Syss'!X15</f>
        <v>0.35033937551802313</v>
      </c>
      <c r="Z14" s="108">
        <f>'1 Utsläpp'!Y15/'7 Syss'!Y15</f>
        <v>0.30798773775066557</v>
      </c>
      <c r="AA14" s="108">
        <f>'1 Utsläpp'!Z15/'7 Syss'!Z15</f>
        <v>0.3558209416893553</v>
      </c>
      <c r="AB14" s="108">
        <f>'1 Utsläpp'!AA15/'7 Syss'!AA15</f>
        <v>0.32362170697753501</v>
      </c>
      <c r="AC14" s="108">
        <f>'1 Utsläpp'!AB15/'7 Syss'!AB15</f>
        <v>0.29580322576441914</v>
      </c>
      <c r="AD14" s="108">
        <f>'1 Utsläpp'!AC15/'7 Syss'!AC15</f>
        <v>0.26571442899838693</v>
      </c>
      <c r="AE14" s="108">
        <f>'1 Utsläpp'!AD15/'7 Syss'!AD15</f>
        <v>0.37198389792497649</v>
      </c>
      <c r="AF14" s="108">
        <f>'1 Utsläpp'!AE15/'7 Syss'!AE15</f>
        <v>0.37339110604012732</v>
      </c>
      <c r="AG14" s="108">
        <f>'1 Utsläpp'!AF15/'7 Syss'!AF15</f>
        <v>0.36149063754572036</v>
      </c>
      <c r="AH14" s="108">
        <f>'1 Utsläpp'!AG15/'7 Syss'!AG15</f>
        <v>0.33324509638867689</v>
      </c>
      <c r="AI14" s="108">
        <f>'1 Utsläpp'!AH15/'7 Syss'!AH15</f>
        <v>0.37354478624719639</v>
      </c>
      <c r="AJ14" s="108">
        <f>'1 Utsläpp'!AI15/'7 Syss'!AI15</f>
        <v>0.48021824825556281</v>
      </c>
      <c r="AK14" s="108">
        <f>'1 Utsläpp'!AJ15/'7 Syss'!AJ15</f>
        <v>0.3918117856845213</v>
      </c>
      <c r="AL14" s="108">
        <f>'1 Utsläpp'!AK15/'7 Syss'!AK15</f>
        <v>0.34774046267909237</v>
      </c>
      <c r="AM14" s="108">
        <f>'1 Utsläpp'!AL15/'7 Syss'!AL15</f>
        <v>0.42902917326371787</v>
      </c>
      <c r="AN14" s="108">
        <f>'1 Utsläpp'!AM15/'7 Syss'!AM15</f>
        <v>0.32368349147225733</v>
      </c>
      <c r="AO14" s="108">
        <f>'1 Utsläpp'!AN15/'7 Syss'!AN15</f>
        <v>0.34337358838093762</v>
      </c>
      <c r="AP14" s="108">
        <f>'1 Utsläpp'!AO15/'7 Syss'!AO15</f>
        <v>0.32279166692873246</v>
      </c>
      <c r="AQ14" s="108">
        <f>'1 Utsläpp'!AP15/'7 Syss'!AP15</f>
        <v>0.34401478243900868</v>
      </c>
      <c r="AR14" s="108">
        <f>'1 Utsläpp'!AQ15/'7 Syss'!AQ15</f>
        <v>0.29787826741044571</v>
      </c>
      <c r="AS14" s="108">
        <f>'1 Utsläpp'!AR15/'7 Syss'!AR15</f>
        <v>0.30772292831585424</v>
      </c>
      <c r="AT14" s="108">
        <f>'1 Utsläpp'!AS15/'7 Syss'!AS15</f>
        <v>0.30613581518183786</v>
      </c>
      <c r="AU14" s="108">
        <f>'1 Utsläpp'!AT15/'7 Syss'!AT15</f>
        <v>0.3186569888744395</v>
      </c>
      <c r="AV14" s="108">
        <f>'1 Utsläpp'!AU15/'7 Syss'!AU15</f>
        <v>0.29666683050393144</v>
      </c>
      <c r="AW14" s="108">
        <f>'1 Utsläpp'!AV15/'7 Syss'!AV15</f>
        <v>0.27828501886477169</v>
      </c>
      <c r="AX14" s="108">
        <f>'1 Utsläpp'!AW15/'7 Syss'!AW15</f>
        <v>0.27501911711694776</v>
      </c>
      <c r="AY14" s="108">
        <f>'1 Utsläpp'!AX15/'7 Syss'!AX15</f>
        <v>0.2991950378817575</v>
      </c>
      <c r="AZ14" s="108">
        <f>'1 Utsläpp'!AY15/'7 Syss'!AY15</f>
        <v>0.22284715438549771</v>
      </c>
      <c r="BA14" s="108">
        <f>'1 Utsläpp'!AZ15/'7 Syss'!AZ15</f>
        <v>0.21690806407290047</v>
      </c>
      <c r="BB14" s="108">
        <f>'1 Utsläpp'!BA15/'7 Syss'!BA15</f>
        <v>0.21384658305057544</v>
      </c>
      <c r="BC14" s="108">
        <f>'1 Utsläpp'!BB15/'7 Syss'!BB15</f>
        <v>0.22818195184134726</v>
      </c>
      <c r="BD14" s="108">
        <f>'1 Utsläpp'!BC15/'7 Syss'!BC15</f>
        <v>0.23174157798923167</v>
      </c>
      <c r="BE14" s="108">
        <f>'1 Utsläpp'!BD15/'7 Syss'!BD15</f>
        <v>0.24236971212265088</v>
      </c>
      <c r="BF14" s="108">
        <f>'1 Utsläpp'!BE15/'7 Syss'!BE15</f>
        <v>0.22405056927100681</v>
      </c>
      <c r="BG14" s="108">
        <f>'1 Utsläpp'!BF15/'7 Syss'!BF15</f>
        <v>0.23081911992750687</v>
      </c>
      <c r="BH14" s="108">
        <f>'1 Utsläpp'!BG15/'7 Syss'!BG15</f>
        <v>0.21264679275994286</v>
      </c>
      <c r="BI14" s="108">
        <f>'1 Utsläpp'!BH15/'7 Syss'!BH15</f>
        <v>0.19278903804743389</v>
      </c>
      <c r="BJ14" s="108">
        <f>'1 Utsläpp'!BI15/'7 Syss'!BI15</f>
        <v>0.18581203635020391</v>
      </c>
      <c r="BK14" s="108">
        <f>'1 Utsläpp'!BJ15/'7 Syss'!BJ15</f>
        <v>0.20035731021101405</v>
      </c>
      <c r="BL14" s="108">
        <f>'1 Utsläpp'!BK15/'7 Syss'!BK15</f>
        <v>0.20176555446121217</v>
      </c>
      <c r="BM14" s="108">
        <f>'1 Utsläpp'!BL15/'7 Syss'!BL15</f>
        <v>0.24522447120697288</v>
      </c>
      <c r="BN14" s="108">
        <f>'1 Utsläpp'!BM15/'7 Syss'!BM15</f>
        <v>0.20832921206115673</v>
      </c>
      <c r="BO14" s="108">
        <f>'1 Utsläpp'!BN15/'7 Syss'!BN15</f>
        <v>0.2558691928379751</v>
      </c>
    </row>
    <row r="15" spans="1:67" s="56" customFormat="1" x14ac:dyDescent="0.2">
      <c r="A15" s="56">
        <v>11</v>
      </c>
      <c r="B15" s="56" t="s">
        <v>145</v>
      </c>
      <c r="C15" s="56" t="s">
        <v>6</v>
      </c>
      <c r="D15" s="108">
        <f>'1 Utsläpp'!C16/'7 Syss'!C16</f>
        <v>0.65372336204081394</v>
      </c>
      <c r="E15" s="108">
        <f>'1 Utsläpp'!D16/'7 Syss'!D16</f>
        <v>0.53013080400125911</v>
      </c>
      <c r="F15" s="108">
        <f>'1 Utsläpp'!E16/'7 Syss'!E16</f>
        <v>0.44611067420218314</v>
      </c>
      <c r="G15" s="108">
        <f>'1 Utsläpp'!F16/'7 Syss'!F16</f>
        <v>0.61471880273306334</v>
      </c>
      <c r="H15" s="108">
        <f>'1 Utsläpp'!G16/'7 Syss'!G16</f>
        <v>0.52774729048619506</v>
      </c>
      <c r="I15" s="108">
        <f>'1 Utsläpp'!H16/'7 Syss'!H16</f>
        <v>0.50212425107549408</v>
      </c>
      <c r="J15" s="108">
        <f>'1 Utsläpp'!I16/'7 Syss'!I16</f>
        <v>0.43086518246847577</v>
      </c>
      <c r="K15" s="108">
        <f>'1 Utsläpp'!J16/'7 Syss'!J16</f>
        <v>0.53819887726557947</v>
      </c>
      <c r="L15" s="108">
        <f>'1 Utsläpp'!K16/'7 Syss'!K16</f>
        <v>0.60967411007477457</v>
      </c>
      <c r="M15" s="108">
        <f>'1 Utsläpp'!L16/'7 Syss'!L16</f>
        <v>0.52588511131500693</v>
      </c>
      <c r="N15" s="108">
        <f>'1 Utsläpp'!M16/'7 Syss'!M16</f>
        <v>0.46106520548948149</v>
      </c>
      <c r="O15" s="108">
        <f>'1 Utsläpp'!N16/'7 Syss'!N16</f>
        <v>0.60011337447871294</v>
      </c>
      <c r="P15" s="108">
        <f>'1 Utsläpp'!O16/'7 Syss'!O16</f>
        <v>0.49271518455963248</v>
      </c>
      <c r="Q15" s="108">
        <f>'1 Utsläpp'!P16/'7 Syss'!P16</f>
        <v>0.45946920571781402</v>
      </c>
      <c r="R15" s="108">
        <f>'1 Utsläpp'!Q16/'7 Syss'!Q16</f>
        <v>0.38542674067118748</v>
      </c>
      <c r="S15" s="108">
        <f>'1 Utsläpp'!R16/'7 Syss'!R16</f>
        <v>0.48536466924892446</v>
      </c>
      <c r="T15" s="108">
        <f>'1 Utsläpp'!S16/'7 Syss'!S16</f>
        <v>0.49724429072867371</v>
      </c>
      <c r="U15" s="108">
        <f>'1 Utsläpp'!T16/'7 Syss'!T16</f>
        <v>0.44900647188722148</v>
      </c>
      <c r="V15" s="108">
        <f>'1 Utsläpp'!U16/'7 Syss'!U16</f>
        <v>0.39138649165459105</v>
      </c>
      <c r="W15" s="108">
        <f>'1 Utsläpp'!V16/'7 Syss'!V16</f>
        <v>0.4860632359606305</v>
      </c>
      <c r="X15" s="108">
        <f>'1 Utsläpp'!W16/'7 Syss'!W16</f>
        <v>0.48321086610622943</v>
      </c>
      <c r="Y15" s="108">
        <f>'1 Utsläpp'!X16/'7 Syss'!X16</f>
        <v>0.44699438256955815</v>
      </c>
      <c r="Z15" s="108">
        <f>'1 Utsläpp'!Y16/'7 Syss'!Y16</f>
        <v>0.40890533950353897</v>
      </c>
      <c r="AA15" s="108">
        <f>'1 Utsläpp'!Z16/'7 Syss'!Z16</f>
        <v>0.45457581910923406</v>
      </c>
      <c r="AB15" s="108">
        <f>'1 Utsläpp'!AA16/'7 Syss'!AA16</f>
        <v>0.55389113778822929</v>
      </c>
      <c r="AC15" s="108">
        <f>'1 Utsläpp'!AB16/'7 Syss'!AB16</f>
        <v>0.49686021986966855</v>
      </c>
      <c r="AD15" s="108">
        <f>'1 Utsläpp'!AC16/'7 Syss'!AC16</f>
        <v>0.45287885279551704</v>
      </c>
      <c r="AE15" s="108">
        <f>'1 Utsläpp'!AD16/'7 Syss'!AD16</f>
        <v>0.50348222947946708</v>
      </c>
      <c r="AF15" s="108">
        <f>'1 Utsläpp'!AE16/'7 Syss'!AE16</f>
        <v>0.57494859106959251</v>
      </c>
      <c r="AG15" s="108">
        <f>'1 Utsläpp'!AF16/'7 Syss'!AF16</f>
        <v>0.53745211637271462</v>
      </c>
      <c r="AH15" s="108">
        <f>'1 Utsläpp'!AG16/'7 Syss'!AG16</f>
        <v>0.47028971097690353</v>
      </c>
      <c r="AI15" s="108">
        <f>'1 Utsläpp'!AH16/'7 Syss'!AH16</f>
        <v>0.50871687953523925</v>
      </c>
      <c r="AJ15" s="108">
        <f>'1 Utsläpp'!AI16/'7 Syss'!AI16</f>
        <v>0.54500305100176671</v>
      </c>
      <c r="AK15" s="108">
        <f>'1 Utsläpp'!AJ16/'7 Syss'!AJ16</f>
        <v>0.53510071639062018</v>
      </c>
      <c r="AL15" s="108">
        <f>'1 Utsläpp'!AK16/'7 Syss'!AK16</f>
        <v>0.52988722352048478</v>
      </c>
      <c r="AM15" s="108">
        <f>'1 Utsläpp'!AL16/'7 Syss'!AL16</f>
        <v>0.57964497196614617</v>
      </c>
      <c r="AN15" s="108">
        <f>'1 Utsläpp'!AM16/'7 Syss'!AM16</f>
        <v>0.52753606647795381</v>
      </c>
      <c r="AO15" s="108">
        <f>'1 Utsläpp'!AN16/'7 Syss'!AN16</f>
        <v>0.50064349594456636</v>
      </c>
      <c r="AP15" s="108">
        <f>'1 Utsläpp'!AO16/'7 Syss'!AO16</f>
        <v>0.50567442228979886</v>
      </c>
      <c r="AQ15" s="108">
        <f>'1 Utsläpp'!AP16/'7 Syss'!AP16</f>
        <v>0.53000849940134354</v>
      </c>
      <c r="AR15" s="108">
        <f>'1 Utsläpp'!AQ16/'7 Syss'!AQ16</f>
        <v>0.49049615483956899</v>
      </c>
      <c r="AS15" s="108">
        <f>'1 Utsläpp'!AR16/'7 Syss'!AR16</f>
        <v>0.4814702577326973</v>
      </c>
      <c r="AT15" s="108">
        <f>'1 Utsläpp'!AS16/'7 Syss'!AS16</f>
        <v>0.41687289896165786</v>
      </c>
      <c r="AU15" s="108">
        <f>'1 Utsläpp'!AT16/'7 Syss'!AT16</f>
        <v>0.48467004537555208</v>
      </c>
      <c r="AV15" s="108">
        <f>'1 Utsläpp'!AU16/'7 Syss'!AU16</f>
        <v>0.49062395535105974</v>
      </c>
      <c r="AW15" s="108">
        <f>'1 Utsläpp'!AV16/'7 Syss'!AV16</f>
        <v>0.40789832384097252</v>
      </c>
      <c r="AX15" s="108">
        <f>'1 Utsläpp'!AW16/'7 Syss'!AW16</f>
        <v>0.36678439078670327</v>
      </c>
      <c r="AY15" s="108">
        <f>'1 Utsläpp'!AX16/'7 Syss'!AX16</f>
        <v>0.38312415919375997</v>
      </c>
      <c r="AZ15" s="108">
        <f>'1 Utsläpp'!AY16/'7 Syss'!AY16</f>
        <v>0.42064135530026986</v>
      </c>
      <c r="BA15" s="108">
        <f>'1 Utsläpp'!AZ16/'7 Syss'!AZ16</f>
        <v>0.31743624148152955</v>
      </c>
      <c r="BB15" s="108">
        <f>'1 Utsläpp'!BA16/'7 Syss'!BA16</f>
        <v>0.33462017083853834</v>
      </c>
      <c r="BC15" s="108">
        <f>'1 Utsläpp'!BB16/'7 Syss'!BB16</f>
        <v>0.34368829169448734</v>
      </c>
      <c r="BD15" s="108">
        <f>'1 Utsläpp'!BC16/'7 Syss'!BC16</f>
        <v>0.40126731510355823</v>
      </c>
      <c r="BE15" s="108">
        <f>'1 Utsläpp'!BD16/'7 Syss'!BD16</f>
        <v>0.42421947674428589</v>
      </c>
      <c r="BF15" s="108">
        <f>'1 Utsläpp'!BE16/'7 Syss'!BE16</f>
        <v>0.38858776783210497</v>
      </c>
      <c r="BG15" s="108">
        <f>'1 Utsläpp'!BF16/'7 Syss'!BF16</f>
        <v>0.38980794400914598</v>
      </c>
      <c r="BH15" s="108">
        <f>'1 Utsläpp'!BG16/'7 Syss'!BG16</f>
        <v>0.35832109392137651</v>
      </c>
      <c r="BI15" s="108">
        <f>'1 Utsläpp'!BH16/'7 Syss'!BH16</f>
        <v>0.36525226219807216</v>
      </c>
      <c r="BJ15" s="108">
        <f>'1 Utsläpp'!BI16/'7 Syss'!BI16</f>
        <v>0.31730198522884101</v>
      </c>
      <c r="BK15" s="108">
        <f>'1 Utsläpp'!BJ16/'7 Syss'!BJ16</f>
        <v>0.35670939410182168</v>
      </c>
      <c r="BL15" s="108">
        <f>'1 Utsläpp'!BK16/'7 Syss'!BK16</f>
        <v>0.38645122118525321</v>
      </c>
      <c r="BM15" s="108">
        <f>'1 Utsläpp'!BL16/'7 Syss'!BL16</f>
        <v>0.32835451534171139</v>
      </c>
      <c r="BN15" s="108">
        <f>'1 Utsläpp'!BM16/'7 Syss'!BM16</f>
        <v>0.2879271603428758</v>
      </c>
      <c r="BO15" s="108">
        <f>'1 Utsläpp'!BN16/'7 Syss'!BN16</f>
        <v>0.38323724543803139</v>
      </c>
    </row>
    <row r="16" spans="1:67" s="56" customFormat="1" x14ac:dyDescent="0.2">
      <c r="A16" s="56">
        <v>12</v>
      </c>
      <c r="B16" s="56" t="s">
        <v>146</v>
      </c>
      <c r="C16" s="56" t="s">
        <v>7</v>
      </c>
      <c r="D16" s="108">
        <f>'1 Utsläpp'!C17/'7 Syss'!C17</f>
        <v>0.91414367476847769</v>
      </c>
      <c r="E16" s="108">
        <f>'1 Utsläpp'!D17/'7 Syss'!D17</f>
        <v>0.95276957119246442</v>
      </c>
      <c r="F16" s="108">
        <f>'1 Utsläpp'!E17/'7 Syss'!E17</f>
        <v>0.66448214705313302</v>
      </c>
      <c r="G16" s="108">
        <f>'1 Utsläpp'!F17/'7 Syss'!F17</f>
        <v>0.73965146384178704</v>
      </c>
      <c r="H16" s="108">
        <f>'1 Utsläpp'!G17/'7 Syss'!G17</f>
        <v>0.80542464481788667</v>
      </c>
      <c r="I16" s="108">
        <f>'1 Utsläpp'!H17/'7 Syss'!H17</f>
        <v>0.88855757179495753</v>
      </c>
      <c r="J16" s="108">
        <f>'1 Utsläpp'!I17/'7 Syss'!I17</f>
        <v>0.62839552774785612</v>
      </c>
      <c r="K16" s="108">
        <f>'1 Utsläpp'!J17/'7 Syss'!J17</f>
        <v>0.91884909252205682</v>
      </c>
      <c r="L16" s="108">
        <f>'1 Utsläpp'!K17/'7 Syss'!K17</f>
        <v>0.93092072656702507</v>
      </c>
      <c r="M16" s="108">
        <f>'1 Utsläpp'!L17/'7 Syss'!L17</f>
        <v>1.0319400547458124</v>
      </c>
      <c r="N16" s="108">
        <f>'1 Utsläpp'!M17/'7 Syss'!M17</f>
        <v>0.79764697924795314</v>
      </c>
      <c r="O16" s="108">
        <f>'1 Utsläpp'!N17/'7 Syss'!N17</f>
        <v>1.0352338330689499</v>
      </c>
      <c r="P16" s="108">
        <f>'1 Utsläpp'!O17/'7 Syss'!O17</f>
        <v>0.97602923994187218</v>
      </c>
      <c r="Q16" s="108">
        <f>'1 Utsläpp'!P17/'7 Syss'!P17</f>
        <v>0.8017484563654671</v>
      </c>
      <c r="R16" s="108">
        <f>'1 Utsläpp'!Q17/'7 Syss'!Q17</f>
        <v>0.63383124003044133</v>
      </c>
      <c r="S16" s="108">
        <f>'1 Utsläpp'!R17/'7 Syss'!R17</f>
        <v>0.80358675008758074</v>
      </c>
      <c r="T16" s="108">
        <f>'1 Utsläpp'!S17/'7 Syss'!S17</f>
        <v>0.91559941447939874</v>
      </c>
      <c r="U16" s="108">
        <f>'1 Utsläpp'!T17/'7 Syss'!T17</f>
        <v>0.87015742193372692</v>
      </c>
      <c r="V16" s="108">
        <f>'1 Utsläpp'!U17/'7 Syss'!U17</f>
        <v>0.68876269008224622</v>
      </c>
      <c r="W16" s="108">
        <f>'1 Utsläpp'!V17/'7 Syss'!V17</f>
        <v>0.89733082107925199</v>
      </c>
      <c r="X16" s="108">
        <f>'1 Utsläpp'!W17/'7 Syss'!W17</f>
        <v>0.8889909922130409</v>
      </c>
      <c r="Y16" s="108">
        <f>'1 Utsläpp'!X17/'7 Syss'!X17</f>
        <v>0.96400552165952047</v>
      </c>
      <c r="Z16" s="108">
        <f>'1 Utsläpp'!Y17/'7 Syss'!Y17</f>
        <v>0.74260097198429009</v>
      </c>
      <c r="AA16" s="108">
        <f>'1 Utsläpp'!Z17/'7 Syss'!Z17</f>
        <v>0.8736107249721129</v>
      </c>
      <c r="AB16" s="108">
        <f>'1 Utsläpp'!AA17/'7 Syss'!AA17</f>
        <v>0.67743636376057881</v>
      </c>
      <c r="AC16" s="108">
        <f>'1 Utsläpp'!AB17/'7 Syss'!AB17</f>
        <v>0.70913239812963569</v>
      </c>
      <c r="AD16" s="108">
        <f>'1 Utsläpp'!AC17/'7 Syss'!AC17</f>
        <v>0.57032120405509046</v>
      </c>
      <c r="AE16" s="108">
        <f>'1 Utsläpp'!AD17/'7 Syss'!AD17</f>
        <v>0.78393752233975833</v>
      </c>
      <c r="AF16" s="108">
        <f>'1 Utsläpp'!AE17/'7 Syss'!AE17</f>
        <v>0.74710995759757104</v>
      </c>
      <c r="AG16" s="108">
        <f>'1 Utsläpp'!AF17/'7 Syss'!AF17</f>
        <v>0.75683959422062674</v>
      </c>
      <c r="AH16" s="108">
        <f>'1 Utsläpp'!AG17/'7 Syss'!AG17</f>
        <v>0.57605281677026665</v>
      </c>
      <c r="AI16" s="108">
        <f>'1 Utsläpp'!AH17/'7 Syss'!AH17</f>
        <v>0.71284709959770143</v>
      </c>
      <c r="AJ16" s="108">
        <f>'1 Utsläpp'!AI17/'7 Syss'!AI17</f>
        <v>0.57975544583962624</v>
      </c>
      <c r="AK16" s="108">
        <f>'1 Utsläpp'!AJ17/'7 Syss'!AJ17</f>
        <v>0.62009841205860672</v>
      </c>
      <c r="AL16" s="108">
        <f>'1 Utsläpp'!AK17/'7 Syss'!AK17</f>
        <v>0.49677966604847329</v>
      </c>
      <c r="AM16" s="108">
        <f>'1 Utsläpp'!AL17/'7 Syss'!AL17</f>
        <v>0.55960987073531598</v>
      </c>
      <c r="AN16" s="108">
        <f>'1 Utsläpp'!AM17/'7 Syss'!AM17</f>
        <v>0.66136351313217467</v>
      </c>
      <c r="AO16" s="108">
        <f>'1 Utsläpp'!AN17/'7 Syss'!AN17</f>
        <v>0.65655036772168085</v>
      </c>
      <c r="AP16" s="108">
        <f>'1 Utsläpp'!AO17/'7 Syss'!AO17</f>
        <v>0.50191680878622369</v>
      </c>
      <c r="AQ16" s="108">
        <f>'1 Utsläpp'!AP17/'7 Syss'!AP17</f>
        <v>0.63899047340348492</v>
      </c>
      <c r="AR16" s="108">
        <f>'1 Utsläpp'!AQ17/'7 Syss'!AQ17</f>
        <v>0.6296799750058828</v>
      </c>
      <c r="AS16" s="108">
        <f>'1 Utsläpp'!AR17/'7 Syss'!AR17</f>
        <v>0.56475714798591903</v>
      </c>
      <c r="AT16" s="108">
        <f>'1 Utsläpp'!AS17/'7 Syss'!AS17</f>
        <v>0.51681295171714492</v>
      </c>
      <c r="AU16" s="108">
        <f>'1 Utsläpp'!AT17/'7 Syss'!AT17</f>
        <v>0.63068755866399995</v>
      </c>
      <c r="AV16" s="108">
        <f>'1 Utsläpp'!AU17/'7 Syss'!AU17</f>
        <v>0.60889587748592244</v>
      </c>
      <c r="AW16" s="108">
        <f>'1 Utsläpp'!AV17/'7 Syss'!AV17</f>
        <v>0.58696237435864329</v>
      </c>
      <c r="AX16" s="108">
        <f>'1 Utsläpp'!AW17/'7 Syss'!AW17</f>
        <v>0.51930994916078776</v>
      </c>
      <c r="AY16" s="108">
        <f>'1 Utsläpp'!AX17/'7 Syss'!AX17</f>
        <v>0.52874253168338314</v>
      </c>
      <c r="AZ16" s="108">
        <f>'1 Utsläpp'!AY17/'7 Syss'!AY17</f>
        <v>0.60137896124968637</v>
      </c>
      <c r="BA16" s="108">
        <f>'1 Utsläpp'!AZ17/'7 Syss'!AZ17</f>
        <v>0.36731518968156468</v>
      </c>
      <c r="BB16" s="108">
        <f>'1 Utsläpp'!BA17/'7 Syss'!BA17</f>
        <v>0.38232863912422343</v>
      </c>
      <c r="BC16" s="108">
        <f>'1 Utsläpp'!BB17/'7 Syss'!BB17</f>
        <v>0.5053675167331968</v>
      </c>
      <c r="BD16" s="108">
        <f>'1 Utsläpp'!BC17/'7 Syss'!BC17</f>
        <v>0.54660689262207862</v>
      </c>
      <c r="BE16" s="108">
        <f>'1 Utsläpp'!BD17/'7 Syss'!BD17</f>
        <v>0.52242432159156393</v>
      </c>
      <c r="BF16" s="108">
        <f>'1 Utsläpp'!BE17/'7 Syss'!BE17</f>
        <v>0.39010439695851229</v>
      </c>
      <c r="BG16" s="108">
        <f>'1 Utsläpp'!BF17/'7 Syss'!BF17</f>
        <v>0.51064272589206494</v>
      </c>
      <c r="BH16" s="108">
        <f>'1 Utsläpp'!BG17/'7 Syss'!BG17</f>
        <v>0.44069125134401316</v>
      </c>
      <c r="BI16" s="108">
        <f>'1 Utsläpp'!BH17/'7 Syss'!BH17</f>
        <v>0.41092513436346373</v>
      </c>
      <c r="BJ16" s="108">
        <f>'1 Utsläpp'!BI17/'7 Syss'!BI17</f>
        <v>0.35575550136044048</v>
      </c>
      <c r="BK16" s="108">
        <f>'1 Utsläpp'!BJ17/'7 Syss'!BJ17</f>
        <v>0.42190152694863042</v>
      </c>
      <c r="BL16" s="108">
        <f>'1 Utsläpp'!BK17/'7 Syss'!BK17</f>
        <v>0.37473961517180027</v>
      </c>
      <c r="BM16" s="108">
        <f>'1 Utsläpp'!BL17/'7 Syss'!BL17</f>
        <v>0.43710894737753203</v>
      </c>
      <c r="BN16" s="108">
        <f>'1 Utsläpp'!BM17/'7 Syss'!BM17</f>
        <v>0.34290050090638652</v>
      </c>
      <c r="BO16" s="108">
        <f>'1 Utsläpp'!BN17/'7 Syss'!BN17</f>
        <v>0.46008306767873625</v>
      </c>
    </row>
    <row r="17" spans="1:67" s="56" customFormat="1" x14ac:dyDescent="0.2">
      <c r="A17" s="56">
        <v>13</v>
      </c>
      <c r="B17" s="56" t="s">
        <v>147</v>
      </c>
      <c r="C17" s="56" t="s">
        <v>8</v>
      </c>
      <c r="D17" s="108">
        <f>'1 Utsläpp'!C18/'7 Syss'!C18</f>
        <v>0.94767509099344871</v>
      </c>
      <c r="E17" s="108">
        <f>'1 Utsläpp'!D18/'7 Syss'!D18</f>
        <v>0.35568892716081257</v>
      </c>
      <c r="F17" s="108">
        <f>'1 Utsläpp'!E18/'7 Syss'!E18</f>
        <v>0.3637864867161788</v>
      </c>
      <c r="G17" s="108">
        <f>'1 Utsläpp'!F18/'7 Syss'!F18</f>
        <v>0.48439224529318786</v>
      </c>
      <c r="H17" s="108">
        <f>'1 Utsläpp'!G18/'7 Syss'!G18</f>
        <v>0.41922948055048026</v>
      </c>
      <c r="I17" s="108">
        <f>'1 Utsläpp'!H18/'7 Syss'!H18</f>
        <v>0.44450567301418265</v>
      </c>
      <c r="J17" s="108">
        <f>'1 Utsläpp'!I18/'7 Syss'!I18</f>
        <v>0.36298133553477285</v>
      </c>
      <c r="K17" s="108">
        <f>'1 Utsläpp'!J18/'7 Syss'!J18</f>
        <v>0.46771168096732985</v>
      </c>
      <c r="L17" s="108">
        <f>'1 Utsläpp'!K18/'7 Syss'!K18</f>
        <v>0.5183912440593359</v>
      </c>
      <c r="M17" s="108">
        <f>'1 Utsläpp'!L18/'7 Syss'!L18</f>
        <v>0.37279929065399231</v>
      </c>
      <c r="N17" s="108">
        <f>'1 Utsläpp'!M18/'7 Syss'!M18</f>
        <v>0.43167254689845691</v>
      </c>
      <c r="O17" s="108">
        <f>'1 Utsläpp'!N18/'7 Syss'!N18</f>
        <v>0.57493251730652895</v>
      </c>
      <c r="P17" s="108">
        <f>'1 Utsläpp'!O18/'7 Syss'!O18</f>
        <v>0.47830186202888691</v>
      </c>
      <c r="Q17" s="108">
        <f>'1 Utsläpp'!P18/'7 Syss'!P18</f>
        <v>0.37499460535505774</v>
      </c>
      <c r="R17" s="108">
        <f>'1 Utsläpp'!Q18/'7 Syss'!Q18</f>
        <v>0.41152256750494892</v>
      </c>
      <c r="S17" s="108">
        <f>'1 Utsläpp'!R18/'7 Syss'!R18</f>
        <v>0.46300686669533714</v>
      </c>
      <c r="T17" s="108">
        <f>'1 Utsläpp'!S18/'7 Syss'!S18</f>
        <v>0.32721767355491105</v>
      </c>
      <c r="U17" s="108">
        <f>'1 Utsläpp'!T18/'7 Syss'!T18</f>
        <v>0.28908064075302198</v>
      </c>
      <c r="V17" s="108">
        <f>'1 Utsläpp'!U18/'7 Syss'!U18</f>
        <v>0.32438577271320623</v>
      </c>
      <c r="W17" s="108">
        <f>'1 Utsläpp'!V18/'7 Syss'!V18</f>
        <v>0.34227738861600626</v>
      </c>
      <c r="X17" s="108">
        <f>'1 Utsläpp'!W18/'7 Syss'!W18</f>
        <v>0.30735243548133556</v>
      </c>
      <c r="Y17" s="108">
        <f>'1 Utsläpp'!X18/'7 Syss'!X18</f>
        <v>0.29557407115086037</v>
      </c>
      <c r="Z17" s="108">
        <f>'1 Utsläpp'!Y18/'7 Syss'!Y18</f>
        <v>0.31800504670823032</v>
      </c>
      <c r="AA17" s="108">
        <f>'1 Utsläpp'!Z18/'7 Syss'!Z18</f>
        <v>0.32304897006360278</v>
      </c>
      <c r="AB17" s="108">
        <f>'1 Utsläpp'!AA18/'7 Syss'!AA18</f>
        <v>0.28563325005240991</v>
      </c>
      <c r="AC17" s="108">
        <f>'1 Utsläpp'!AB18/'7 Syss'!AB18</f>
        <v>0.2710349981156045</v>
      </c>
      <c r="AD17" s="108">
        <f>'1 Utsläpp'!AC18/'7 Syss'!AC18</f>
        <v>0.30014059929882964</v>
      </c>
      <c r="AE17" s="108">
        <f>'1 Utsläpp'!AD18/'7 Syss'!AD18</f>
        <v>0.29631391036691612</v>
      </c>
      <c r="AF17" s="108">
        <f>'1 Utsläpp'!AE18/'7 Syss'!AE18</f>
        <v>0.26882305778515064</v>
      </c>
      <c r="AG17" s="108">
        <f>'1 Utsläpp'!AF18/'7 Syss'!AF18</f>
        <v>0.27344102287101452</v>
      </c>
      <c r="AH17" s="108">
        <f>'1 Utsläpp'!AG18/'7 Syss'!AG18</f>
        <v>0.28342418653921686</v>
      </c>
      <c r="AI17" s="108">
        <f>'1 Utsläpp'!AH18/'7 Syss'!AH18</f>
        <v>0.29722433641619206</v>
      </c>
      <c r="AJ17" s="108">
        <f>'1 Utsläpp'!AI18/'7 Syss'!AI18</f>
        <v>0.39166452281713132</v>
      </c>
      <c r="AK17" s="108">
        <f>'1 Utsläpp'!AJ18/'7 Syss'!AJ18</f>
        <v>0.2922085232838928</v>
      </c>
      <c r="AL17" s="108">
        <f>'1 Utsläpp'!AK18/'7 Syss'!AK18</f>
        <v>0.30014684236207567</v>
      </c>
      <c r="AM17" s="108">
        <f>'1 Utsläpp'!AL18/'7 Syss'!AL18</f>
        <v>0.34290335248679077</v>
      </c>
      <c r="AN17" s="108">
        <f>'1 Utsläpp'!AM18/'7 Syss'!AM18</f>
        <v>0.30415056522282563</v>
      </c>
      <c r="AO17" s="108">
        <f>'1 Utsläpp'!AN18/'7 Syss'!AN18</f>
        <v>0.26114345767494679</v>
      </c>
      <c r="AP17" s="108">
        <f>'1 Utsläpp'!AO18/'7 Syss'!AO18</f>
        <v>0.25882772431159223</v>
      </c>
      <c r="AQ17" s="108">
        <f>'1 Utsläpp'!AP18/'7 Syss'!AP18</f>
        <v>0.27616835485803759</v>
      </c>
      <c r="AR17" s="108">
        <f>'1 Utsläpp'!AQ18/'7 Syss'!AQ18</f>
        <v>0.27064338848432729</v>
      </c>
      <c r="AS17" s="108">
        <f>'1 Utsläpp'!AR18/'7 Syss'!AR18</f>
        <v>0.27259024828623496</v>
      </c>
      <c r="AT17" s="108">
        <f>'1 Utsläpp'!AS18/'7 Syss'!AS18</f>
        <v>0.28517051385032272</v>
      </c>
      <c r="AU17" s="108">
        <f>'1 Utsläpp'!AT18/'7 Syss'!AT18</f>
        <v>0.29202433335442274</v>
      </c>
      <c r="AV17" s="108">
        <f>'1 Utsläpp'!AU18/'7 Syss'!AU18</f>
        <v>0.28372747939036291</v>
      </c>
      <c r="AW17" s="108">
        <f>'1 Utsläpp'!AV18/'7 Syss'!AV18</f>
        <v>0.2740319704186216</v>
      </c>
      <c r="AX17" s="108">
        <f>'1 Utsläpp'!AW18/'7 Syss'!AW18</f>
        <v>0.28645552589348722</v>
      </c>
      <c r="AY17" s="108">
        <f>'1 Utsläpp'!AX18/'7 Syss'!AX18</f>
        <v>0.28532192547442026</v>
      </c>
      <c r="AZ17" s="108">
        <f>'1 Utsläpp'!AY18/'7 Syss'!AY18</f>
        <v>0.33152799786905557</v>
      </c>
      <c r="BA17" s="108">
        <f>'1 Utsläpp'!AZ18/'7 Syss'!AZ18</f>
        <v>0.3008928125743448</v>
      </c>
      <c r="BB17" s="108">
        <f>'1 Utsläpp'!BA18/'7 Syss'!BA18</f>
        <v>0.34702858180081375</v>
      </c>
      <c r="BC17" s="108">
        <f>'1 Utsläpp'!BB18/'7 Syss'!BB18</f>
        <v>0.35789461625225788</v>
      </c>
      <c r="BD17" s="108">
        <f>'1 Utsläpp'!BC18/'7 Syss'!BC18</f>
        <v>0.20712229985809935</v>
      </c>
      <c r="BE17" s="108">
        <f>'1 Utsläpp'!BD18/'7 Syss'!BD18</f>
        <v>0.22805325212614511</v>
      </c>
      <c r="BF17" s="108">
        <f>'1 Utsläpp'!BE18/'7 Syss'!BE18</f>
        <v>0.2298830904140968</v>
      </c>
      <c r="BG17" s="108">
        <f>'1 Utsläpp'!BF18/'7 Syss'!BF18</f>
        <v>0.22041454178649872</v>
      </c>
      <c r="BH17" s="108">
        <f>'1 Utsläpp'!BG18/'7 Syss'!BG18</f>
        <v>0.17980087247919552</v>
      </c>
      <c r="BI17" s="108">
        <f>'1 Utsläpp'!BH18/'7 Syss'!BH18</f>
        <v>0.17676019191841075</v>
      </c>
      <c r="BJ17" s="108">
        <f>'1 Utsläpp'!BI18/'7 Syss'!BI18</f>
        <v>0.17893339222253865</v>
      </c>
      <c r="BK17" s="108">
        <f>'1 Utsläpp'!BJ18/'7 Syss'!BJ18</f>
        <v>0.18062829002648706</v>
      </c>
      <c r="BL17" s="108">
        <f>'1 Utsläpp'!BK18/'7 Syss'!BK18</f>
        <v>0.16553187442405939</v>
      </c>
      <c r="BM17" s="108">
        <f>'1 Utsläpp'!BL18/'7 Syss'!BL18</f>
        <v>0.16489117872871187</v>
      </c>
      <c r="BN17" s="108">
        <f>'1 Utsläpp'!BM18/'7 Syss'!BM18</f>
        <v>0.16347136076807486</v>
      </c>
      <c r="BO17" s="108">
        <f>'1 Utsläpp'!BN18/'7 Syss'!BN18</f>
        <v>0.16219835081709771</v>
      </c>
    </row>
    <row r="18" spans="1:67" s="56" customFormat="1" x14ac:dyDescent="0.2">
      <c r="A18" s="56">
        <v>14</v>
      </c>
      <c r="B18" s="56" t="s">
        <v>148</v>
      </c>
      <c r="C18" s="56" t="s">
        <v>40</v>
      </c>
      <c r="D18" s="108">
        <f>'1 Utsläpp'!C19/'7 Syss'!C19</f>
        <v>0.72240325551674855</v>
      </c>
      <c r="E18" s="108">
        <f>'1 Utsläpp'!D19/'7 Syss'!D19</f>
        <v>0.69357346737632397</v>
      </c>
      <c r="F18" s="108">
        <f>'1 Utsläpp'!E19/'7 Syss'!E19</f>
        <v>0.71083938691355641</v>
      </c>
      <c r="G18" s="108">
        <f>'1 Utsläpp'!F19/'7 Syss'!F19</f>
        <v>0.792696253545076</v>
      </c>
      <c r="H18" s="108">
        <f>'1 Utsläpp'!G19/'7 Syss'!G19</f>
        <v>0.73076041188706997</v>
      </c>
      <c r="I18" s="108">
        <f>'1 Utsläpp'!H19/'7 Syss'!H19</f>
        <v>0.70835695630640449</v>
      </c>
      <c r="J18" s="108">
        <f>'1 Utsläpp'!I19/'7 Syss'!I19</f>
        <v>0.68941997400436927</v>
      </c>
      <c r="K18" s="108">
        <f>'1 Utsläpp'!J19/'7 Syss'!J19</f>
        <v>0.68377574746795278</v>
      </c>
      <c r="L18" s="108">
        <f>'1 Utsläpp'!K19/'7 Syss'!K19</f>
        <v>0.84324251718735821</v>
      </c>
      <c r="M18" s="108">
        <f>'1 Utsläpp'!L19/'7 Syss'!L19</f>
        <v>0.76303221016925538</v>
      </c>
      <c r="N18" s="108">
        <f>'1 Utsläpp'!M19/'7 Syss'!M19</f>
        <v>0.74408076759495734</v>
      </c>
      <c r="O18" s="108">
        <f>'1 Utsläpp'!N19/'7 Syss'!N19</f>
        <v>0.83245071271853244</v>
      </c>
      <c r="P18" s="108">
        <f>'1 Utsläpp'!O19/'7 Syss'!O19</f>
        <v>0.81544921864413966</v>
      </c>
      <c r="Q18" s="108">
        <f>'1 Utsläpp'!P19/'7 Syss'!P19</f>
        <v>0.73615701586820714</v>
      </c>
      <c r="R18" s="108">
        <f>'1 Utsläpp'!Q19/'7 Syss'!Q19</f>
        <v>0.73076649008712313</v>
      </c>
      <c r="S18" s="108">
        <f>'1 Utsläpp'!R19/'7 Syss'!R19</f>
        <v>0.74858185940853395</v>
      </c>
      <c r="T18" s="108">
        <f>'1 Utsläpp'!S19/'7 Syss'!S19</f>
        <v>0.76751273898713235</v>
      </c>
      <c r="U18" s="108">
        <f>'1 Utsläpp'!T19/'7 Syss'!T19</f>
        <v>0.72472949968910882</v>
      </c>
      <c r="V18" s="108">
        <f>'1 Utsläpp'!U19/'7 Syss'!U19</f>
        <v>0.7415705390706252</v>
      </c>
      <c r="W18" s="108">
        <f>'1 Utsläpp'!V19/'7 Syss'!V19</f>
        <v>0.77100557317428109</v>
      </c>
      <c r="X18" s="108">
        <f>'1 Utsläpp'!W19/'7 Syss'!W19</f>
        <v>0.80702187139255532</v>
      </c>
      <c r="Y18" s="108">
        <f>'1 Utsläpp'!X19/'7 Syss'!X19</f>
        <v>0.80370523847967945</v>
      </c>
      <c r="Z18" s="108">
        <f>'1 Utsläpp'!Y19/'7 Syss'!Y19</f>
        <v>0.80976377414658596</v>
      </c>
      <c r="AA18" s="108">
        <f>'1 Utsläpp'!Z19/'7 Syss'!Z19</f>
        <v>0.78207656108694112</v>
      </c>
      <c r="AB18" s="108">
        <f>'1 Utsläpp'!AA19/'7 Syss'!AA19</f>
        <v>0.72380753017616528</v>
      </c>
      <c r="AC18" s="108">
        <f>'1 Utsläpp'!AB19/'7 Syss'!AB19</f>
        <v>0.72604802197837581</v>
      </c>
      <c r="AD18" s="108">
        <f>'1 Utsläpp'!AC19/'7 Syss'!AC19</f>
        <v>0.74464988385779185</v>
      </c>
      <c r="AE18" s="108">
        <f>'1 Utsläpp'!AD19/'7 Syss'!AD19</f>
        <v>0.77102956276280143</v>
      </c>
      <c r="AF18" s="108">
        <f>'1 Utsläpp'!AE19/'7 Syss'!AE19</f>
        <v>0.67234432713319425</v>
      </c>
      <c r="AG18" s="108">
        <f>'1 Utsläpp'!AF19/'7 Syss'!AF19</f>
        <v>0.70712779285185878</v>
      </c>
      <c r="AH18" s="108">
        <f>'1 Utsläpp'!AG19/'7 Syss'!AG19</f>
        <v>0.70913765276876795</v>
      </c>
      <c r="AI18" s="108">
        <f>'1 Utsläpp'!AH19/'7 Syss'!AH19</f>
        <v>0.71834421562145223</v>
      </c>
      <c r="AJ18" s="108">
        <f>'1 Utsläpp'!AI19/'7 Syss'!AI19</f>
        <v>0.6997765459583396</v>
      </c>
      <c r="AK18" s="108">
        <f>'1 Utsläpp'!AJ19/'7 Syss'!AJ19</f>
        <v>0.69587726504822833</v>
      </c>
      <c r="AL18" s="108">
        <f>'1 Utsläpp'!AK19/'7 Syss'!AK19</f>
        <v>0.70656010519100698</v>
      </c>
      <c r="AM18" s="108">
        <f>'1 Utsläpp'!AL19/'7 Syss'!AL19</f>
        <v>0.72541774298478623</v>
      </c>
      <c r="AN18" s="108">
        <f>'1 Utsläpp'!AM19/'7 Syss'!AM19</f>
        <v>0.6639086445911605</v>
      </c>
      <c r="AO18" s="108">
        <f>'1 Utsläpp'!AN19/'7 Syss'!AN19</f>
        <v>0.67179335494391512</v>
      </c>
      <c r="AP18" s="108">
        <f>'1 Utsläpp'!AO19/'7 Syss'!AO19</f>
        <v>0.68365799900619439</v>
      </c>
      <c r="AQ18" s="108">
        <f>'1 Utsläpp'!AP19/'7 Syss'!AP19</f>
        <v>0.70428004955131673</v>
      </c>
      <c r="AR18" s="108">
        <f>'1 Utsläpp'!AQ19/'7 Syss'!AQ19</f>
        <v>0.62594224760538397</v>
      </c>
      <c r="AS18" s="108">
        <f>'1 Utsläpp'!AR19/'7 Syss'!AR19</f>
        <v>0.63013165920745351</v>
      </c>
      <c r="AT18" s="108">
        <f>'1 Utsläpp'!AS19/'7 Syss'!AS19</f>
        <v>0.64473460694578721</v>
      </c>
      <c r="AU18" s="108">
        <f>'1 Utsläpp'!AT19/'7 Syss'!AT19</f>
        <v>0.66981922010233885</v>
      </c>
      <c r="AV18" s="108">
        <f>'1 Utsläpp'!AU19/'7 Syss'!AU19</f>
        <v>0.62260990628811352</v>
      </c>
      <c r="AW18" s="108">
        <f>'1 Utsläpp'!AV19/'7 Syss'!AV19</f>
        <v>0.65500337194895075</v>
      </c>
      <c r="AX18" s="108">
        <f>'1 Utsläpp'!AW19/'7 Syss'!AW19</f>
        <v>0.64892096366878638</v>
      </c>
      <c r="AY18" s="108">
        <f>'1 Utsläpp'!AX19/'7 Syss'!AX19</f>
        <v>0.65230889310972595</v>
      </c>
      <c r="AZ18" s="108">
        <f>'1 Utsläpp'!AY19/'7 Syss'!AY19</f>
        <v>0.62828554659512437</v>
      </c>
      <c r="BA18" s="108">
        <f>'1 Utsläpp'!AZ19/'7 Syss'!AZ19</f>
        <v>0.610367653735162</v>
      </c>
      <c r="BB18" s="108">
        <f>'1 Utsläpp'!BA19/'7 Syss'!BA19</f>
        <v>0.64209574732974406</v>
      </c>
      <c r="BC18" s="108">
        <f>'1 Utsläpp'!BB19/'7 Syss'!BB19</f>
        <v>0.67569655991058764</v>
      </c>
      <c r="BD18" s="108">
        <f>'1 Utsläpp'!BC19/'7 Syss'!BC19</f>
        <v>0.65126070707994044</v>
      </c>
      <c r="BE18" s="108">
        <f>'1 Utsläpp'!BD19/'7 Syss'!BD19</f>
        <v>0.69004217125530753</v>
      </c>
      <c r="BF18" s="108">
        <f>'1 Utsläpp'!BE19/'7 Syss'!BE19</f>
        <v>0.68799542752127374</v>
      </c>
      <c r="BG18" s="108">
        <f>'1 Utsläpp'!BF19/'7 Syss'!BF19</f>
        <v>0.67008961257401867</v>
      </c>
      <c r="BH18" s="108">
        <f>'1 Utsläpp'!BG19/'7 Syss'!BG19</f>
        <v>0.59111543118386145</v>
      </c>
      <c r="BI18" s="108">
        <f>'1 Utsläpp'!BH19/'7 Syss'!BH19</f>
        <v>0.57581579224880219</v>
      </c>
      <c r="BJ18" s="108">
        <f>'1 Utsläpp'!BI19/'7 Syss'!BI19</f>
        <v>0.5818191220278901</v>
      </c>
      <c r="BK18" s="108">
        <f>'1 Utsläpp'!BJ19/'7 Syss'!BJ19</f>
        <v>0.60550037200150686</v>
      </c>
      <c r="BL18" s="108">
        <f>'1 Utsläpp'!BK19/'7 Syss'!BK19</f>
        <v>0.60246477935322273</v>
      </c>
      <c r="BM18" s="108">
        <f>'1 Utsläpp'!BL19/'7 Syss'!BL19</f>
        <v>0.56738574869696601</v>
      </c>
      <c r="BN18" s="108">
        <f>'1 Utsläpp'!BM19/'7 Syss'!BM19</f>
        <v>0.57376409476076118</v>
      </c>
      <c r="BO18" s="108">
        <f>'1 Utsläpp'!BN19/'7 Syss'!BN19</f>
        <v>0.59491127682012757</v>
      </c>
    </row>
    <row r="19" spans="1:67" s="56" customFormat="1" x14ac:dyDescent="0.2">
      <c r="A19" s="56">
        <v>15</v>
      </c>
      <c r="B19" s="56" t="s">
        <v>149</v>
      </c>
      <c r="C19" s="56" t="s">
        <v>41</v>
      </c>
      <c r="D19" s="108">
        <f>'1 Utsläpp'!C20/'7 Syss'!C20</f>
        <v>67.902333009670187</v>
      </c>
      <c r="E19" s="108">
        <f>'1 Utsläpp'!D20/'7 Syss'!D20</f>
        <v>42.586012128548013</v>
      </c>
      <c r="F19" s="108">
        <f>'1 Utsläpp'!E20/'7 Syss'!E20</f>
        <v>37.766460046786982</v>
      </c>
      <c r="G19" s="108">
        <f>'1 Utsläpp'!F20/'7 Syss'!F20</f>
        <v>67.624729690617627</v>
      </c>
      <c r="H19" s="108">
        <f>'1 Utsläpp'!G20/'7 Syss'!G20</f>
        <v>72.622861484298795</v>
      </c>
      <c r="I19" s="108">
        <f>'1 Utsläpp'!H20/'7 Syss'!H20</f>
        <v>39.264058083592033</v>
      </c>
      <c r="J19" s="108">
        <f>'1 Utsläpp'!I20/'7 Syss'!I20</f>
        <v>31.01224156303266</v>
      </c>
      <c r="K19" s="108">
        <f>'1 Utsläpp'!J20/'7 Syss'!J20</f>
        <v>74.462024868800654</v>
      </c>
      <c r="L19" s="108">
        <f>'1 Utsläpp'!K20/'7 Syss'!K20</f>
        <v>99.266755727742932</v>
      </c>
      <c r="M19" s="108">
        <f>'1 Utsläpp'!L20/'7 Syss'!L20</f>
        <v>48.119751641370158</v>
      </c>
      <c r="N19" s="108">
        <f>'1 Utsläpp'!M20/'7 Syss'!M20</f>
        <v>32.346939774393633</v>
      </c>
      <c r="O19" s="108">
        <f>'1 Utsläpp'!N20/'7 Syss'!N20</f>
        <v>88.387455844762201</v>
      </c>
      <c r="P19" s="108">
        <f>'1 Utsläpp'!O20/'7 Syss'!O20</f>
        <v>83.55104786327739</v>
      </c>
      <c r="Q19" s="108">
        <f>'1 Utsläpp'!P20/'7 Syss'!P20</f>
        <v>41.466474645319309</v>
      </c>
      <c r="R19" s="108">
        <f>'1 Utsläpp'!Q20/'7 Syss'!Q20</f>
        <v>30.492045595361521</v>
      </c>
      <c r="S19" s="108">
        <f>'1 Utsläpp'!R20/'7 Syss'!R20</f>
        <v>58.50692428303114</v>
      </c>
      <c r="T19" s="108">
        <f>'1 Utsläpp'!S20/'7 Syss'!S20</f>
        <v>71.016049321223164</v>
      </c>
      <c r="U19" s="108">
        <f>'1 Utsläpp'!T20/'7 Syss'!T20</f>
        <v>37.977231008281379</v>
      </c>
      <c r="V19" s="108">
        <f>'1 Utsläpp'!U20/'7 Syss'!U20</f>
        <v>28.296549422494913</v>
      </c>
      <c r="W19" s="108">
        <f>'1 Utsläpp'!V20/'7 Syss'!V20</f>
        <v>60.411662478444605</v>
      </c>
      <c r="X19" s="108">
        <f>'1 Utsläpp'!W20/'7 Syss'!W20</f>
        <v>70.744251728099243</v>
      </c>
      <c r="Y19" s="108">
        <f>'1 Utsläpp'!X20/'7 Syss'!X20</f>
        <v>36.328017184069893</v>
      </c>
      <c r="Z19" s="108">
        <f>'1 Utsläpp'!Y20/'7 Syss'!Y20</f>
        <v>28.514425132594667</v>
      </c>
      <c r="AA19" s="108">
        <f>'1 Utsläpp'!Z20/'7 Syss'!Z20</f>
        <v>50.224130879568435</v>
      </c>
      <c r="AB19" s="108">
        <f>'1 Utsläpp'!AA20/'7 Syss'!AA20</f>
        <v>53.30820836741097</v>
      </c>
      <c r="AC19" s="108">
        <f>'1 Utsläpp'!AB20/'7 Syss'!AB20</f>
        <v>34.72676958729464</v>
      </c>
      <c r="AD19" s="108">
        <f>'1 Utsläpp'!AC20/'7 Syss'!AC20</f>
        <v>25.728518850437641</v>
      </c>
      <c r="AE19" s="108">
        <f>'1 Utsläpp'!AD20/'7 Syss'!AD20</f>
        <v>49.222238866028789</v>
      </c>
      <c r="AF19" s="108">
        <f>'1 Utsläpp'!AE20/'7 Syss'!AE20</f>
        <v>54.965407596924443</v>
      </c>
      <c r="AG19" s="108">
        <f>'1 Utsläpp'!AF20/'7 Syss'!AF20</f>
        <v>31.195125227586463</v>
      </c>
      <c r="AH19" s="108">
        <f>'1 Utsläpp'!AG20/'7 Syss'!AG20</f>
        <v>21.976689273501474</v>
      </c>
      <c r="AI19" s="108">
        <f>'1 Utsläpp'!AH20/'7 Syss'!AH20</f>
        <v>46.005728930300194</v>
      </c>
      <c r="AJ19" s="108">
        <f>'1 Utsläpp'!AI20/'7 Syss'!AI20</f>
        <v>59.022930262474482</v>
      </c>
      <c r="AK19" s="108">
        <f>'1 Utsläpp'!AJ20/'7 Syss'!AJ20</f>
        <v>32.827486247271878</v>
      </c>
      <c r="AL19" s="108">
        <f>'1 Utsläpp'!AK20/'7 Syss'!AK20</f>
        <v>24.878123685391806</v>
      </c>
      <c r="AM19" s="108">
        <f>'1 Utsläpp'!AL20/'7 Syss'!AL20</f>
        <v>45.700347646823829</v>
      </c>
      <c r="AN19" s="108">
        <f>'1 Utsläpp'!AM20/'7 Syss'!AM20</f>
        <v>47.738307690411318</v>
      </c>
      <c r="AO19" s="108">
        <f>'1 Utsläpp'!AN20/'7 Syss'!AN20</f>
        <v>32.419277652692564</v>
      </c>
      <c r="AP19" s="108">
        <f>'1 Utsläpp'!AO20/'7 Syss'!AO20</f>
        <v>27.310739693538</v>
      </c>
      <c r="AQ19" s="108">
        <f>'1 Utsläpp'!AP20/'7 Syss'!AP20</f>
        <v>42.814943270604807</v>
      </c>
      <c r="AR19" s="108">
        <f>'1 Utsläpp'!AQ20/'7 Syss'!AQ20</f>
        <v>51.854083201843707</v>
      </c>
      <c r="AS19" s="108">
        <f>'1 Utsläpp'!AR20/'7 Syss'!AR20</f>
        <v>29.569048074011274</v>
      </c>
      <c r="AT19" s="108">
        <f>'1 Utsläpp'!AS20/'7 Syss'!AS20</f>
        <v>24.855746836059502</v>
      </c>
      <c r="AU19" s="108">
        <f>'1 Utsläpp'!AT20/'7 Syss'!AT20</f>
        <v>43.992678643922794</v>
      </c>
      <c r="AV19" s="108">
        <f>'1 Utsläpp'!AU20/'7 Syss'!AU20</f>
        <v>47.18025496816739</v>
      </c>
      <c r="AW19" s="108">
        <f>'1 Utsläpp'!AV20/'7 Syss'!AV20</f>
        <v>23.636051079260969</v>
      </c>
      <c r="AX19" s="108">
        <f>'1 Utsläpp'!AW20/'7 Syss'!AW20</f>
        <v>21.640708326771502</v>
      </c>
      <c r="AY19" s="108">
        <f>'1 Utsläpp'!AX20/'7 Syss'!AX20</f>
        <v>33.210399023474693</v>
      </c>
      <c r="AZ19" s="108">
        <f>'1 Utsläpp'!AY20/'7 Syss'!AY20</f>
        <v>33.52248791378544</v>
      </c>
      <c r="BA19" s="108">
        <f>'1 Utsläpp'!AZ20/'7 Syss'!AZ20</f>
        <v>25.760319272372222</v>
      </c>
      <c r="BB19" s="108">
        <f>'1 Utsläpp'!BA20/'7 Syss'!BA20</f>
        <v>22.058310469584875</v>
      </c>
      <c r="BC19" s="108">
        <f>'1 Utsläpp'!BB20/'7 Syss'!BB20</f>
        <v>31.419428733630745</v>
      </c>
      <c r="BD19" s="108">
        <f>'1 Utsläpp'!BC20/'7 Syss'!BC20</f>
        <v>37.921131519084724</v>
      </c>
      <c r="BE19" s="108">
        <f>'1 Utsläpp'!BD20/'7 Syss'!BD20</f>
        <v>28.085522978241539</v>
      </c>
      <c r="BF19" s="108">
        <f>'1 Utsläpp'!BE20/'7 Syss'!BE20</f>
        <v>22.422672573129919</v>
      </c>
      <c r="BG19" s="108">
        <f>'1 Utsläpp'!BF20/'7 Syss'!BF20</f>
        <v>36.625593028702717</v>
      </c>
      <c r="BH19" s="108">
        <f>'1 Utsläpp'!BG20/'7 Syss'!BG20</f>
        <v>33.103235858153809</v>
      </c>
      <c r="BI19" s="108">
        <f>'1 Utsläpp'!BH20/'7 Syss'!BH20</f>
        <v>26.813239567568907</v>
      </c>
      <c r="BJ19" s="108">
        <f>'1 Utsläpp'!BI20/'7 Syss'!BI20</f>
        <v>20.738220261746733</v>
      </c>
      <c r="BK19" s="108">
        <f>'1 Utsläpp'!BJ20/'7 Syss'!BJ20</f>
        <v>33.460856470876166</v>
      </c>
      <c r="BL19" s="108">
        <f>'1 Utsläpp'!BK20/'7 Syss'!BK20</f>
        <v>30.921150635185075</v>
      </c>
      <c r="BM19" s="108">
        <f>'1 Utsläpp'!BL20/'7 Syss'!BL20</f>
        <v>23.757807123395622</v>
      </c>
      <c r="BN19" s="108">
        <f>'1 Utsläpp'!BM20/'7 Syss'!BM20</f>
        <v>19.404140975572769</v>
      </c>
      <c r="BO19" s="108">
        <f>'1 Utsläpp'!BN20/'7 Syss'!BN20</f>
        <v>29.164384171874129</v>
      </c>
    </row>
    <row r="20" spans="1:67" s="56" customFormat="1" x14ac:dyDescent="0.2">
      <c r="A20" s="56">
        <v>16</v>
      </c>
      <c r="B20" s="56" t="s">
        <v>150</v>
      </c>
      <c r="C20" s="56" t="s">
        <v>9</v>
      </c>
      <c r="D20" s="108">
        <f>'1 Utsläpp'!C21/'7 Syss'!C21</f>
        <v>1.5345362242334162</v>
      </c>
      <c r="E20" s="108">
        <f>'1 Utsläpp'!D21/'7 Syss'!D21</f>
        <v>1.6702129127177996</v>
      </c>
      <c r="F20" s="108">
        <f>'1 Utsläpp'!E21/'7 Syss'!E21</f>
        <v>1.6603098324191208</v>
      </c>
      <c r="G20" s="108">
        <f>'1 Utsläpp'!F21/'7 Syss'!F21</f>
        <v>1.7770975698047764</v>
      </c>
      <c r="H20" s="108">
        <f>'1 Utsläpp'!G21/'7 Syss'!G21</f>
        <v>1.5236307206744033</v>
      </c>
      <c r="I20" s="108">
        <f>'1 Utsläpp'!H21/'7 Syss'!H21</f>
        <v>1.6141151272679291</v>
      </c>
      <c r="J20" s="108">
        <f>'1 Utsläpp'!I21/'7 Syss'!I21</f>
        <v>1.6562442941577278</v>
      </c>
      <c r="K20" s="108">
        <f>'1 Utsläpp'!J21/'7 Syss'!J21</f>
        <v>1.7402537965624914</v>
      </c>
      <c r="L20" s="108">
        <f>'1 Utsläpp'!K21/'7 Syss'!K21</f>
        <v>1.5812340828860756</v>
      </c>
      <c r="M20" s="108">
        <f>'1 Utsläpp'!L21/'7 Syss'!L21</f>
        <v>1.6304747161917466</v>
      </c>
      <c r="N20" s="108">
        <f>'1 Utsläpp'!M21/'7 Syss'!M21</f>
        <v>1.6803115248230538</v>
      </c>
      <c r="O20" s="108">
        <f>'1 Utsläpp'!N21/'7 Syss'!N21</f>
        <v>1.8683768063078652</v>
      </c>
      <c r="P20" s="108">
        <f>'1 Utsläpp'!O21/'7 Syss'!O21</f>
        <v>1.5159966378934246</v>
      </c>
      <c r="Q20" s="108">
        <f>'1 Utsläpp'!P21/'7 Syss'!P21</f>
        <v>1.6747110754575252</v>
      </c>
      <c r="R20" s="108">
        <f>'1 Utsläpp'!Q21/'7 Syss'!Q21</f>
        <v>1.6667890562440162</v>
      </c>
      <c r="S20" s="108">
        <f>'1 Utsläpp'!R21/'7 Syss'!R21</f>
        <v>1.6740167700578297</v>
      </c>
      <c r="T20" s="108">
        <f>'1 Utsläpp'!S21/'7 Syss'!S21</f>
        <v>1.5165459114387145</v>
      </c>
      <c r="U20" s="108">
        <f>'1 Utsläpp'!T21/'7 Syss'!T21</f>
        <v>1.5081612827311033</v>
      </c>
      <c r="V20" s="108">
        <f>'1 Utsläpp'!U21/'7 Syss'!U21</f>
        <v>1.5619571921651989</v>
      </c>
      <c r="W20" s="108">
        <f>'1 Utsläpp'!V21/'7 Syss'!V21</f>
        <v>1.6797440201840641</v>
      </c>
      <c r="X20" s="108">
        <f>'1 Utsläpp'!W21/'7 Syss'!W21</f>
        <v>1.5424967156586118</v>
      </c>
      <c r="Y20" s="108">
        <f>'1 Utsläpp'!X21/'7 Syss'!X21</f>
        <v>1.5204843130059928</v>
      </c>
      <c r="Z20" s="108">
        <f>'1 Utsläpp'!Y21/'7 Syss'!Y21</f>
        <v>1.5379314631649752</v>
      </c>
      <c r="AA20" s="108">
        <f>'1 Utsläpp'!Z21/'7 Syss'!Z21</f>
        <v>1.5544855657026448</v>
      </c>
      <c r="AB20" s="108">
        <f>'1 Utsläpp'!AA21/'7 Syss'!AA21</f>
        <v>1.4559123134318022</v>
      </c>
      <c r="AC20" s="108">
        <f>'1 Utsläpp'!AB21/'7 Syss'!AB21</f>
        <v>1.4295632850414479</v>
      </c>
      <c r="AD20" s="108">
        <f>'1 Utsläpp'!AC21/'7 Syss'!AC21</f>
        <v>1.4727572978740593</v>
      </c>
      <c r="AE20" s="108">
        <f>'1 Utsläpp'!AD21/'7 Syss'!AD21</f>
        <v>1.5010443046536779</v>
      </c>
      <c r="AF20" s="108">
        <f>'1 Utsläpp'!AE21/'7 Syss'!AE21</f>
        <v>1.4437067876142753</v>
      </c>
      <c r="AG20" s="108">
        <f>'1 Utsläpp'!AF21/'7 Syss'!AF21</f>
        <v>1.4778346812977425</v>
      </c>
      <c r="AH20" s="108">
        <f>'1 Utsläpp'!AG21/'7 Syss'!AG21</f>
        <v>1.4691303982670401</v>
      </c>
      <c r="AI20" s="108">
        <f>'1 Utsläpp'!AH21/'7 Syss'!AH21</f>
        <v>1.5005344488434562</v>
      </c>
      <c r="AJ20" s="108">
        <f>'1 Utsläpp'!AI21/'7 Syss'!AI21</f>
        <v>1.413119695069236</v>
      </c>
      <c r="AK20" s="108">
        <f>'1 Utsläpp'!AJ21/'7 Syss'!AJ21</f>
        <v>1.4412295965461386</v>
      </c>
      <c r="AL20" s="108">
        <f>'1 Utsläpp'!AK21/'7 Syss'!AK21</f>
        <v>1.4634517763483226</v>
      </c>
      <c r="AM20" s="108">
        <f>'1 Utsläpp'!AL21/'7 Syss'!AL21</f>
        <v>1.5129258318129171</v>
      </c>
      <c r="AN20" s="108">
        <f>'1 Utsläpp'!AM21/'7 Syss'!AM21</f>
        <v>1.2556002301211189</v>
      </c>
      <c r="AO20" s="108">
        <f>'1 Utsläpp'!AN21/'7 Syss'!AN21</f>
        <v>1.3358967787346352</v>
      </c>
      <c r="AP20" s="108">
        <f>'1 Utsläpp'!AO21/'7 Syss'!AO21</f>
        <v>1.3068385827282778</v>
      </c>
      <c r="AQ20" s="108">
        <f>'1 Utsläpp'!AP21/'7 Syss'!AP21</f>
        <v>1.3007521923966667</v>
      </c>
      <c r="AR20" s="108">
        <f>'1 Utsläpp'!AQ21/'7 Syss'!AQ21</f>
        <v>1.1791419450417047</v>
      </c>
      <c r="AS20" s="108">
        <f>'1 Utsläpp'!AR21/'7 Syss'!AR21</f>
        <v>1.2730158973174472</v>
      </c>
      <c r="AT20" s="108">
        <f>'1 Utsläpp'!AS21/'7 Syss'!AS21</f>
        <v>1.2762321527651861</v>
      </c>
      <c r="AU20" s="108">
        <f>'1 Utsläpp'!AT21/'7 Syss'!AT21</f>
        <v>1.2279585286455394</v>
      </c>
      <c r="AV20" s="108">
        <f>'1 Utsläpp'!AU21/'7 Syss'!AU21</f>
        <v>1.2147598218852256</v>
      </c>
      <c r="AW20" s="108">
        <f>'1 Utsläpp'!AV21/'7 Syss'!AV21</f>
        <v>1.3240170912187565</v>
      </c>
      <c r="AX20" s="108">
        <f>'1 Utsläpp'!AW21/'7 Syss'!AW21</f>
        <v>1.327756895900823</v>
      </c>
      <c r="AY20" s="108">
        <f>'1 Utsläpp'!AX21/'7 Syss'!AX21</f>
        <v>1.278132210132874</v>
      </c>
      <c r="AZ20" s="108">
        <f>'1 Utsläpp'!AY21/'7 Syss'!AY21</f>
        <v>1.2731585872302995</v>
      </c>
      <c r="BA20" s="108">
        <f>'1 Utsläpp'!AZ21/'7 Syss'!AZ21</f>
        <v>1.2443846650316752</v>
      </c>
      <c r="BB20" s="108">
        <f>'1 Utsläpp'!BA21/'7 Syss'!BA21</f>
        <v>1.3019855168679944</v>
      </c>
      <c r="BC20" s="108">
        <f>'1 Utsläpp'!BB21/'7 Syss'!BB21</f>
        <v>1.3255558611967284</v>
      </c>
      <c r="BD20" s="108">
        <f>'1 Utsläpp'!BC21/'7 Syss'!BC21</f>
        <v>1.2492315303471009</v>
      </c>
      <c r="BE20" s="108">
        <f>'1 Utsläpp'!BD21/'7 Syss'!BD21</f>
        <v>1.3929452966117051</v>
      </c>
      <c r="BF20" s="108">
        <f>'1 Utsläpp'!BE21/'7 Syss'!BE21</f>
        <v>1.3315641523551611</v>
      </c>
      <c r="BG20" s="108">
        <f>'1 Utsläpp'!BF21/'7 Syss'!BF21</f>
        <v>1.2721217406267502</v>
      </c>
      <c r="BH20" s="108">
        <f>'1 Utsläpp'!BG21/'7 Syss'!BG21</f>
        <v>1.1665489930637649</v>
      </c>
      <c r="BI20" s="108">
        <f>'1 Utsläpp'!BH21/'7 Syss'!BH21</f>
        <v>1.1433846417268856</v>
      </c>
      <c r="BJ20" s="108">
        <f>'1 Utsläpp'!BI21/'7 Syss'!BI21</f>
        <v>1.1235984409842137</v>
      </c>
      <c r="BK20" s="108">
        <f>'1 Utsläpp'!BJ21/'7 Syss'!BJ21</f>
        <v>1.139471112501111</v>
      </c>
      <c r="BL20" s="108">
        <f>'1 Utsläpp'!BK21/'7 Syss'!BK21</f>
        <v>1.0938020632014751</v>
      </c>
      <c r="BM20" s="108">
        <f>'1 Utsläpp'!BL21/'7 Syss'!BL21</f>
        <v>1.125176790903796</v>
      </c>
      <c r="BN20" s="108">
        <f>'1 Utsläpp'!BM21/'7 Syss'!BM21</f>
        <v>1.1016663457871256</v>
      </c>
      <c r="BO20" s="108">
        <f>'1 Utsläpp'!BN21/'7 Syss'!BN21</f>
        <v>1.1337162087453114</v>
      </c>
    </row>
    <row r="21" spans="1:67" s="56" customFormat="1" x14ac:dyDescent="0.2">
      <c r="A21" s="56">
        <v>17</v>
      </c>
      <c r="B21" s="56" t="s">
        <v>151</v>
      </c>
      <c r="C21" s="56" t="s">
        <v>10</v>
      </c>
      <c r="D21" s="108">
        <f>'1 Utsläpp'!C22/'7 Syss'!C22</f>
        <v>0.91114999100021077</v>
      </c>
      <c r="E21" s="108">
        <f>'1 Utsläpp'!D22/'7 Syss'!D22</f>
        <v>0.96416341331354982</v>
      </c>
      <c r="F21" s="108">
        <f>'1 Utsläpp'!E22/'7 Syss'!E22</f>
        <v>0.94134756036267553</v>
      </c>
      <c r="G21" s="108">
        <f>'1 Utsläpp'!F22/'7 Syss'!F22</f>
        <v>0.96833592729518247</v>
      </c>
      <c r="H21" s="108">
        <f>'1 Utsläpp'!G22/'7 Syss'!G22</f>
        <v>0.79277621414363175</v>
      </c>
      <c r="I21" s="108">
        <f>'1 Utsläpp'!H22/'7 Syss'!H22</f>
        <v>0.86313821708506877</v>
      </c>
      <c r="J21" s="108">
        <f>'1 Utsläpp'!I22/'7 Syss'!I22</f>
        <v>0.86996705776554473</v>
      </c>
      <c r="K21" s="108">
        <f>'1 Utsläpp'!J22/'7 Syss'!J22</f>
        <v>0.89191039456930288</v>
      </c>
      <c r="L21" s="108">
        <f>'1 Utsläpp'!K22/'7 Syss'!K22</f>
        <v>0.84187252294901138</v>
      </c>
      <c r="M21" s="108">
        <f>'1 Utsläpp'!L22/'7 Syss'!L22</f>
        <v>0.87368064564855208</v>
      </c>
      <c r="N21" s="108">
        <f>'1 Utsläpp'!M22/'7 Syss'!M22</f>
        <v>0.87821089111481043</v>
      </c>
      <c r="O21" s="108">
        <f>'1 Utsläpp'!N22/'7 Syss'!N22</f>
        <v>0.92558636014290385</v>
      </c>
      <c r="P21" s="108">
        <f>'1 Utsläpp'!O22/'7 Syss'!O22</f>
        <v>0.87148308352099102</v>
      </c>
      <c r="Q21" s="108">
        <f>'1 Utsläpp'!P22/'7 Syss'!P22</f>
        <v>0.9002587399501637</v>
      </c>
      <c r="R21" s="108">
        <f>'1 Utsläpp'!Q22/'7 Syss'!Q22</f>
        <v>0.89455629901481393</v>
      </c>
      <c r="S21" s="108">
        <f>'1 Utsläpp'!R22/'7 Syss'!R22</f>
        <v>0.90787146598375867</v>
      </c>
      <c r="T21" s="108">
        <f>'1 Utsläpp'!S22/'7 Syss'!S22</f>
        <v>0.79778124302580544</v>
      </c>
      <c r="U21" s="108">
        <f>'1 Utsläpp'!T22/'7 Syss'!T22</f>
        <v>0.80039245769027656</v>
      </c>
      <c r="V21" s="108">
        <f>'1 Utsläpp'!U22/'7 Syss'!U22</f>
        <v>0.79998620877005133</v>
      </c>
      <c r="W21" s="108">
        <f>'1 Utsläpp'!V22/'7 Syss'!V22</f>
        <v>0.84034069607536066</v>
      </c>
      <c r="X21" s="108">
        <f>'1 Utsläpp'!W22/'7 Syss'!W22</f>
        <v>0.79039979557700091</v>
      </c>
      <c r="Y21" s="108">
        <f>'1 Utsläpp'!X22/'7 Syss'!X22</f>
        <v>0.8103249336844468</v>
      </c>
      <c r="Z21" s="108">
        <f>'1 Utsläpp'!Y22/'7 Syss'!Y22</f>
        <v>0.79493450388875586</v>
      </c>
      <c r="AA21" s="108">
        <f>'1 Utsläpp'!Z22/'7 Syss'!Z22</f>
        <v>0.80392905401925652</v>
      </c>
      <c r="AB21" s="108">
        <f>'1 Utsläpp'!AA22/'7 Syss'!AA22</f>
        <v>0.72720999848787071</v>
      </c>
      <c r="AC21" s="108">
        <f>'1 Utsläpp'!AB22/'7 Syss'!AB22</f>
        <v>0.73615580241006029</v>
      </c>
      <c r="AD21" s="108">
        <f>'1 Utsläpp'!AC22/'7 Syss'!AC22</f>
        <v>0.72412386941101492</v>
      </c>
      <c r="AE21" s="108">
        <f>'1 Utsläpp'!AD22/'7 Syss'!AD22</f>
        <v>0.74763544735393117</v>
      </c>
      <c r="AF21" s="108">
        <f>'1 Utsläpp'!AE22/'7 Syss'!AE22</f>
        <v>0.72792095829317882</v>
      </c>
      <c r="AG21" s="108">
        <f>'1 Utsläpp'!AF22/'7 Syss'!AF22</f>
        <v>0.73245336997042121</v>
      </c>
      <c r="AH21" s="108">
        <f>'1 Utsläpp'!AG22/'7 Syss'!AG22</f>
        <v>0.71762553895233427</v>
      </c>
      <c r="AI21" s="108">
        <f>'1 Utsläpp'!AH22/'7 Syss'!AH22</f>
        <v>0.74877761372609608</v>
      </c>
      <c r="AJ21" s="108">
        <f>'1 Utsläpp'!AI22/'7 Syss'!AI22</f>
        <v>0.68051012576651315</v>
      </c>
      <c r="AK21" s="108">
        <f>'1 Utsläpp'!AJ22/'7 Syss'!AJ22</f>
        <v>0.71575308692984241</v>
      </c>
      <c r="AL21" s="108">
        <f>'1 Utsläpp'!AK22/'7 Syss'!AK22</f>
        <v>0.72403150475766398</v>
      </c>
      <c r="AM21" s="108">
        <f>'1 Utsläpp'!AL22/'7 Syss'!AL22</f>
        <v>0.74929462210990883</v>
      </c>
      <c r="AN21" s="108">
        <f>'1 Utsläpp'!AM22/'7 Syss'!AM22</f>
        <v>0.65648530749406442</v>
      </c>
      <c r="AO21" s="108">
        <f>'1 Utsläpp'!AN22/'7 Syss'!AN22</f>
        <v>0.69488968817517283</v>
      </c>
      <c r="AP21" s="108">
        <f>'1 Utsläpp'!AO22/'7 Syss'!AO22</f>
        <v>0.68427047310302813</v>
      </c>
      <c r="AQ21" s="108">
        <f>'1 Utsläpp'!AP22/'7 Syss'!AP22</f>
        <v>0.69810106158609775</v>
      </c>
      <c r="AR21" s="108">
        <f>'1 Utsläpp'!AQ22/'7 Syss'!AQ22</f>
        <v>0.64281694434717129</v>
      </c>
      <c r="AS21" s="108">
        <f>'1 Utsläpp'!AR22/'7 Syss'!AR22</f>
        <v>0.68210440839557795</v>
      </c>
      <c r="AT21" s="108">
        <f>'1 Utsläpp'!AS22/'7 Syss'!AS22</f>
        <v>0.6840514605729624</v>
      </c>
      <c r="AU21" s="108">
        <f>'1 Utsläpp'!AT22/'7 Syss'!AT22</f>
        <v>0.678356886938972</v>
      </c>
      <c r="AV21" s="108">
        <f>'1 Utsläpp'!AU22/'7 Syss'!AU22</f>
        <v>0.64030533449445437</v>
      </c>
      <c r="AW21" s="108">
        <f>'1 Utsläpp'!AV22/'7 Syss'!AV22</f>
        <v>0.69621454716247433</v>
      </c>
      <c r="AX21" s="108">
        <f>'1 Utsläpp'!AW22/'7 Syss'!AW22</f>
        <v>0.69156974423719919</v>
      </c>
      <c r="AY21" s="108">
        <f>'1 Utsläpp'!AX22/'7 Syss'!AX22</f>
        <v>0.69516909181316389</v>
      </c>
      <c r="AZ21" s="108">
        <f>'1 Utsläpp'!AY22/'7 Syss'!AY22</f>
        <v>0.62682685139362648</v>
      </c>
      <c r="BA21" s="108">
        <f>'1 Utsläpp'!AZ22/'7 Syss'!AZ22</f>
        <v>0.6200708644798355</v>
      </c>
      <c r="BB21" s="108">
        <f>'1 Utsläpp'!BA22/'7 Syss'!BA22</f>
        <v>0.63317884893322962</v>
      </c>
      <c r="BC21" s="108">
        <f>'1 Utsläpp'!BB22/'7 Syss'!BB22</f>
        <v>0.64488096120468297</v>
      </c>
      <c r="BD21" s="108">
        <f>'1 Utsläpp'!BC22/'7 Syss'!BC22</f>
        <v>0.59216348127696639</v>
      </c>
      <c r="BE21" s="108">
        <f>'1 Utsläpp'!BD22/'7 Syss'!BD22</f>
        <v>0.63474492682620176</v>
      </c>
      <c r="BF21" s="108">
        <f>'1 Utsläpp'!BE22/'7 Syss'!BE22</f>
        <v>0.60498110473585642</v>
      </c>
      <c r="BG21" s="108">
        <f>'1 Utsläpp'!BF22/'7 Syss'!BF22</f>
        <v>0.60052321322196489</v>
      </c>
      <c r="BH21" s="108">
        <f>'1 Utsläpp'!BG22/'7 Syss'!BG22</f>
        <v>0.58687405145148819</v>
      </c>
      <c r="BI21" s="108">
        <f>'1 Utsläpp'!BH22/'7 Syss'!BH22</f>
        <v>0.57810810055996931</v>
      </c>
      <c r="BJ21" s="108">
        <f>'1 Utsläpp'!BI22/'7 Syss'!BI22</f>
        <v>0.5564482048288415</v>
      </c>
      <c r="BK21" s="108">
        <f>'1 Utsläpp'!BJ22/'7 Syss'!BJ22</f>
        <v>0.58554880313804414</v>
      </c>
      <c r="BL21" s="108">
        <f>'1 Utsläpp'!BK22/'7 Syss'!BK22</f>
        <v>0.56738675440723318</v>
      </c>
      <c r="BM21" s="108">
        <f>'1 Utsläpp'!BL22/'7 Syss'!BL22</f>
        <v>0.5727185859712921</v>
      </c>
      <c r="BN21" s="108">
        <f>'1 Utsläpp'!BM22/'7 Syss'!BM22</f>
        <v>0.54175988638601191</v>
      </c>
      <c r="BO21" s="108">
        <f>'1 Utsläpp'!BN22/'7 Syss'!BN22</f>
        <v>0.56883992557449425</v>
      </c>
    </row>
    <row r="22" spans="1:67" s="56" customFormat="1" x14ac:dyDescent="0.2">
      <c r="A22" s="56">
        <v>18</v>
      </c>
      <c r="B22" s="56" t="s">
        <v>152</v>
      </c>
      <c r="C22" s="56" t="s">
        <v>42</v>
      </c>
      <c r="D22" s="108">
        <f>'1 Utsläpp'!C23/'7 Syss'!C23</f>
        <v>11.62707026786946</v>
      </c>
      <c r="E22" s="108">
        <f>'1 Utsläpp'!D23/'7 Syss'!D23</f>
        <v>11.624403907169976</v>
      </c>
      <c r="F22" s="108">
        <f>'1 Utsläpp'!E23/'7 Syss'!E23</f>
        <v>10.664066492189949</v>
      </c>
      <c r="G22" s="108">
        <f>'1 Utsläpp'!F23/'7 Syss'!F23</f>
        <v>11.735063527320412</v>
      </c>
      <c r="H22" s="108">
        <f>'1 Utsläpp'!G23/'7 Syss'!G23</f>
        <v>10.649289647151464</v>
      </c>
      <c r="I22" s="108">
        <f>'1 Utsläpp'!H23/'7 Syss'!H23</f>
        <v>10.74116094347232</v>
      </c>
      <c r="J22" s="108">
        <f>'1 Utsläpp'!I23/'7 Syss'!I23</f>
        <v>10.002683967392075</v>
      </c>
      <c r="K22" s="108">
        <f>'1 Utsläpp'!J23/'7 Syss'!J23</f>
        <v>10.767446266964273</v>
      </c>
      <c r="L22" s="108">
        <f>'1 Utsläpp'!K23/'7 Syss'!K23</f>
        <v>11.15139557245681</v>
      </c>
      <c r="M22" s="108">
        <f>'1 Utsläpp'!L23/'7 Syss'!L23</f>
        <v>10.35321242633302</v>
      </c>
      <c r="N22" s="108">
        <f>'1 Utsläpp'!M23/'7 Syss'!M23</f>
        <v>10.055264140442683</v>
      </c>
      <c r="O22" s="108">
        <f>'1 Utsläpp'!N23/'7 Syss'!N23</f>
        <v>10.825951608858899</v>
      </c>
      <c r="P22" s="108">
        <f>'1 Utsläpp'!O23/'7 Syss'!O23</f>
        <v>9.5871526260860396</v>
      </c>
      <c r="Q22" s="108">
        <f>'1 Utsläpp'!P23/'7 Syss'!P23</f>
        <v>9.3360289828659528</v>
      </c>
      <c r="R22" s="108">
        <f>'1 Utsläpp'!Q23/'7 Syss'!Q23</f>
        <v>8.8011029362058899</v>
      </c>
      <c r="S22" s="108">
        <f>'1 Utsläpp'!R23/'7 Syss'!R23</f>
        <v>8.6953215563741306</v>
      </c>
      <c r="T22" s="108">
        <f>'1 Utsläpp'!S23/'7 Syss'!S23</f>
        <v>7.9737928724355696</v>
      </c>
      <c r="U22" s="108">
        <f>'1 Utsläpp'!T23/'7 Syss'!T23</f>
        <v>7.9618023232023072</v>
      </c>
      <c r="V22" s="108">
        <f>'1 Utsläpp'!U23/'7 Syss'!U23</f>
        <v>7.8409525746932163</v>
      </c>
      <c r="W22" s="108">
        <f>'1 Utsläpp'!V23/'7 Syss'!V23</f>
        <v>8.3906886046442715</v>
      </c>
      <c r="X22" s="108">
        <f>'1 Utsläpp'!W23/'7 Syss'!W23</f>
        <v>8.4507559111239221</v>
      </c>
      <c r="Y22" s="108">
        <f>'1 Utsläpp'!X23/'7 Syss'!X23</f>
        <v>8.8573023340993515</v>
      </c>
      <c r="Z22" s="108">
        <f>'1 Utsläpp'!Y23/'7 Syss'!Y23</f>
        <v>7.7702085336211946</v>
      </c>
      <c r="AA22" s="108">
        <f>'1 Utsläpp'!Z23/'7 Syss'!Z23</f>
        <v>8.0134202905995249</v>
      </c>
      <c r="AB22" s="108">
        <f>'1 Utsläpp'!AA23/'7 Syss'!AA23</f>
        <v>7.8560895305479015</v>
      </c>
      <c r="AC22" s="108">
        <f>'1 Utsläpp'!AB23/'7 Syss'!AB23</f>
        <v>8.5438030098509685</v>
      </c>
      <c r="AD22" s="108">
        <f>'1 Utsläpp'!AC23/'7 Syss'!AC23</f>
        <v>8.9238272819994187</v>
      </c>
      <c r="AE22" s="108">
        <f>'1 Utsläpp'!AD23/'7 Syss'!AD23</f>
        <v>8.3893985846210359</v>
      </c>
      <c r="AF22" s="108">
        <f>'1 Utsläpp'!AE23/'7 Syss'!AE23</f>
        <v>9.472955711210032</v>
      </c>
      <c r="AG22" s="108">
        <f>'1 Utsläpp'!AF23/'7 Syss'!AF23</f>
        <v>8.9531630722797964</v>
      </c>
      <c r="AH22" s="108">
        <f>'1 Utsläpp'!AG23/'7 Syss'!AG23</f>
        <v>9.0964599934743458</v>
      </c>
      <c r="AI22" s="108">
        <f>'1 Utsläpp'!AH23/'7 Syss'!AH23</f>
        <v>9.0172618999159457</v>
      </c>
      <c r="AJ22" s="108">
        <f>'1 Utsläpp'!AI23/'7 Syss'!AI23</f>
        <v>9.5429881882175991</v>
      </c>
      <c r="AK22" s="108">
        <f>'1 Utsläpp'!AJ23/'7 Syss'!AJ23</f>
        <v>9.1869405579135286</v>
      </c>
      <c r="AL22" s="108">
        <f>'1 Utsläpp'!AK23/'7 Syss'!AK23</f>
        <v>10.28697773348531</v>
      </c>
      <c r="AM22" s="108">
        <f>'1 Utsläpp'!AL23/'7 Syss'!AL23</f>
        <v>10.132443052910345</v>
      </c>
      <c r="AN22" s="108">
        <f>'1 Utsläpp'!AM23/'7 Syss'!AM23</f>
        <v>8.7895470189497615</v>
      </c>
      <c r="AO22" s="108">
        <f>'1 Utsläpp'!AN23/'7 Syss'!AN23</f>
        <v>8.8227158556858303</v>
      </c>
      <c r="AP22" s="108">
        <f>'1 Utsläpp'!AO23/'7 Syss'!AO23</f>
        <v>9.1109657614302115</v>
      </c>
      <c r="AQ22" s="108">
        <f>'1 Utsläpp'!AP23/'7 Syss'!AP23</f>
        <v>9.0473429763012465</v>
      </c>
      <c r="AR22" s="108">
        <f>'1 Utsläpp'!AQ23/'7 Syss'!AQ23</f>
        <v>8.0939655860294444</v>
      </c>
      <c r="AS22" s="108">
        <f>'1 Utsläpp'!AR23/'7 Syss'!AR23</f>
        <v>8.6688324601149951</v>
      </c>
      <c r="AT22" s="108">
        <f>'1 Utsläpp'!AS23/'7 Syss'!AS23</f>
        <v>9.0176383656162962</v>
      </c>
      <c r="AU22" s="108">
        <f>'1 Utsläpp'!AT23/'7 Syss'!AT23</f>
        <v>8.6049568824045775</v>
      </c>
      <c r="AV22" s="108">
        <f>'1 Utsläpp'!AU23/'7 Syss'!AU23</f>
        <v>7.851555048233557</v>
      </c>
      <c r="AW22" s="108">
        <f>'1 Utsläpp'!AV23/'7 Syss'!AV23</f>
        <v>8.4556645895237583</v>
      </c>
      <c r="AX22" s="108">
        <f>'1 Utsläpp'!AW23/'7 Syss'!AW23</f>
        <v>8.7766902024434472</v>
      </c>
      <c r="AY22" s="108">
        <f>'1 Utsläpp'!AX23/'7 Syss'!AX23</f>
        <v>8.2667580068878834</v>
      </c>
      <c r="AZ22" s="108">
        <f>'1 Utsläpp'!AY23/'7 Syss'!AY23</f>
        <v>7.5198452351898277</v>
      </c>
      <c r="BA22" s="108">
        <f>'1 Utsläpp'!AZ23/'7 Syss'!AZ23</f>
        <v>5.5673530903153852</v>
      </c>
      <c r="BB22" s="108">
        <f>'1 Utsläpp'!BA23/'7 Syss'!BA23</f>
        <v>6.2490982153025154</v>
      </c>
      <c r="BC22" s="108">
        <f>'1 Utsläpp'!BB23/'7 Syss'!BB23</f>
        <v>6.1334471938024793</v>
      </c>
      <c r="BD22" s="108">
        <f>'1 Utsläpp'!BC23/'7 Syss'!BC23</f>
        <v>6.2029099130310144</v>
      </c>
      <c r="BE22" s="108">
        <f>'1 Utsläpp'!BD23/'7 Syss'!BD23</f>
        <v>6.8044309111822079</v>
      </c>
      <c r="BF22" s="108">
        <f>'1 Utsläpp'!BE23/'7 Syss'!BE23</f>
        <v>6.7120741458507736</v>
      </c>
      <c r="BG22" s="108">
        <f>'1 Utsläpp'!BF23/'7 Syss'!BF23</f>
        <v>7.0461899456418564</v>
      </c>
      <c r="BH22" s="108">
        <f>'1 Utsläpp'!BG23/'7 Syss'!BG23</f>
        <v>6.6692027613116966</v>
      </c>
      <c r="BI22" s="108">
        <f>'1 Utsläpp'!BH23/'7 Syss'!BH23</f>
        <v>7.0542176773368599</v>
      </c>
      <c r="BJ22" s="108">
        <f>'1 Utsläpp'!BI23/'7 Syss'!BI23</f>
        <v>7.3813959996616676</v>
      </c>
      <c r="BK22" s="108">
        <f>'1 Utsläpp'!BJ23/'7 Syss'!BJ23</f>
        <v>8.094100617279949</v>
      </c>
      <c r="BL22" s="108">
        <f>'1 Utsläpp'!BK23/'7 Syss'!BK23</f>
        <v>6.9210457415266999</v>
      </c>
      <c r="BM22" s="108">
        <f>'1 Utsläpp'!BL23/'7 Syss'!BL23</f>
        <v>6.8845539386343395</v>
      </c>
      <c r="BN22" s="108">
        <f>'1 Utsläpp'!BM23/'7 Syss'!BM23</f>
        <v>7.1379915685525779</v>
      </c>
      <c r="BO22" s="108">
        <f>'1 Utsläpp'!BN23/'7 Syss'!BN23</f>
        <v>7.3888077055404722</v>
      </c>
    </row>
    <row r="23" spans="1:67" s="56" customFormat="1" x14ac:dyDescent="0.2">
      <c r="A23" s="56">
        <v>19</v>
      </c>
      <c r="B23" s="56" t="s">
        <v>153</v>
      </c>
      <c r="C23" s="56" t="s">
        <v>11</v>
      </c>
      <c r="D23" s="108">
        <f>'1 Utsläpp'!C24/'7 Syss'!C24</f>
        <v>0.17996181521092497</v>
      </c>
      <c r="E23" s="108">
        <f>'1 Utsläpp'!D24/'7 Syss'!D24</f>
        <v>0.16244411797801017</v>
      </c>
      <c r="F23" s="108">
        <f>'1 Utsläpp'!E24/'7 Syss'!E24</f>
        <v>0.15468909855440255</v>
      </c>
      <c r="G23" s="108">
        <f>'1 Utsläpp'!F24/'7 Syss'!F24</f>
        <v>0.15649006918985439</v>
      </c>
      <c r="H23" s="108">
        <f>'1 Utsläpp'!G24/'7 Syss'!G24</f>
        <v>0.17394274270657592</v>
      </c>
      <c r="I23" s="108">
        <f>'1 Utsläpp'!H24/'7 Syss'!H24</f>
        <v>0.1596420754164902</v>
      </c>
      <c r="J23" s="108">
        <f>'1 Utsläpp'!I24/'7 Syss'!I24</f>
        <v>0.15206603178151268</v>
      </c>
      <c r="K23" s="108">
        <f>'1 Utsläpp'!J24/'7 Syss'!J24</f>
        <v>0.15226808139535142</v>
      </c>
      <c r="L23" s="108">
        <f>'1 Utsläpp'!K24/'7 Syss'!K24</f>
        <v>0.18566751890527339</v>
      </c>
      <c r="M23" s="108">
        <f>'1 Utsläpp'!L24/'7 Syss'!L24</f>
        <v>0.15791860219697557</v>
      </c>
      <c r="N23" s="108">
        <f>'1 Utsläpp'!M24/'7 Syss'!M24</f>
        <v>0.1478527062762911</v>
      </c>
      <c r="O23" s="108">
        <f>'1 Utsläpp'!N24/'7 Syss'!N24</f>
        <v>0.1627893692700397</v>
      </c>
      <c r="P23" s="108">
        <f>'1 Utsläpp'!O24/'7 Syss'!O24</f>
        <v>0.16149835243505911</v>
      </c>
      <c r="Q23" s="108">
        <f>'1 Utsläpp'!P24/'7 Syss'!P24</f>
        <v>0.14731055590751727</v>
      </c>
      <c r="R23" s="108">
        <f>'1 Utsläpp'!Q24/'7 Syss'!Q24</f>
        <v>0.13950705425183504</v>
      </c>
      <c r="S23" s="108">
        <f>'1 Utsläpp'!R24/'7 Syss'!R24</f>
        <v>0.1414764896731649</v>
      </c>
      <c r="T23" s="108">
        <f>'1 Utsläpp'!S24/'7 Syss'!S24</f>
        <v>0.14017692816654378</v>
      </c>
      <c r="U23" s="108">
        <f>'1 Utsläpp'!T24/'7 Syss'!T24</f>
        <v>0.12967825357186605</v>
      </c>
      <c r="V23" s="108">
        <f>'1 Utsläpp'!U24/'7 Syss'!U24</f>
        <v>0.12797255541177238</v>
      </c>
      <c r="W23" s="108">
        <f>'1 Utsläpp'!V24/'7 Syss'!V24</f>
        <v>0.1303180058418715</v>
      </c>
      <c r="X23" s="108">
        <f>'1 Utsläpp'!W24/'7 Syss'!W24</f>
        <v>0.12797038895028404</v>
      </c>
      <c r="Y23" s="108">
        <f>'1 Utsläpp'!X24/'7 Syss'!X24</f>
        <v>0.12650289821888835</v>
      </c>
      <c r="Z23" s="108">
        <f>'1 Utsläpp'!Y24/'7 Syss'!Y24</f>
        <v>0.12128070912404548</v>
      </c>
      <c r="AA23" s="108">
        <f>'1 Utsläpp'!Z24/'7 Syss'!Z24</f>
        <v>0.12021096687715227</v>
      </c>
      <c r="AB23" s="108">
        <f>'1 Utsläpp'!AA24/'7 Syss'!AA24</f>
        <v>0.11534636219419594</v>
      </c>
      <c r="AC23" s="108">
        <f>'1 Utsläpp'!AB24/'7 Syss'!AB24</f>
        <v>0.11722663470705025</v>
      </c>
      <c r="AD23" s="108">
        <f>'1 Utsläpp'!AC24/'7 Syss'!AC24</f>
        <v>0.1133120837709331</v>
      </c>
      <c r="AE23" s="108">
        <f>'1 Utsläpp'!AD24/'7 Syss'!AD24</f>
        <v>0.11682865613767145</v>
      </c>
      <c r="AF23" s="108">
        <f>'1 Utsläpp'!AE24/'7 Syss'!AE24</f>
        <v>0.11604133417078466</v>
      </c>
      <c r="AG23" s="108">
        <f>'1 Utsläpp'!AF24/'7 Syss'!AF24</f>
        <v>0.11797400760399597</v>
      </c>
      <c r="AH23" s="108">
        <f>'1 Utsläpp'!AG24/'7 Syss'!AG24</f>
        <v>0.10839743549520255</v>
      </c>
      <c r="AI23" s="108">
        <f>'1 Utsläpp'!AH24/'7 Syss'!AH24</f>
        <v>0.11197839609224108</v>
      </c>
      <c r="AJ23" s="108">
        <f>'1 Utsläpp'!AI24/'7 Syss'!AI24</f>
        <v>0.10203192356414499</v>
      </c>
      <c r="AK23" s="108">
        <f>'1 Utsläpp'!AJ24/'7 Syss'!AJ24</f>
        <v>0.10110855619729538</v>
      </c>
      <c r="AL23" s="108">
        <f>'1 Utsläpp'!AK24/'7 Syss'!AK24</f>
        <v>9.9730168892492296E-2</v>
      </c>
      <c r="AM23" s="108">
        <f>'1 Utsläpp'!AL24/'7 Syss'!AL24</f>
        <v>0.10933212181444817</v>
      </c>
      <c r="AN23" s="108">
        <f>'1 Utsläpp'!AM24/'7 Syss'!AM24</f>
        <v>0.10409087938449545</v>
      </c>
      <c r="AO23" s="108">
        <f>'1 Utsläpp'!AN24/'7 Syss'!AN24</f>
        <v>9.8652574937405507E-2</v>
      </c>
      <c r="AP23" s="108">
        <f>'1 Utsläpp'!AO24/'7 Syss'!AO24</f>
        <v>9.5937389966265468E-2</v>
      </c>
      <c r="AQ23" s="108">
        <f>'1 Utsläpp'!AP24/'7 Syss'!AP24</f>
        <v>9.9930459157907658E-2</v>
      </c>
      <c r="AR23" s="108">
        <f>'1 Utsläpp'!AQ24/'7 Syss'!AQ24</f>
        <v>9.2400828653543862E-2</v>
      </c>
      <c r="AS23" s="108">
        <f>'1 Utsläpp'!AR24/'7 Syss'!AR24</f>
        <v>9.9299916805392699E-2</v>
      </c>
      <c r="AT23" s="108">
        <f>'1 Utsläpp'!AS24/'7 Syss'!AS24</f>
        <v>9.6202738484618883E-2</v>
      </c>
      <c r="AU23" s="108">
        <f>'1 Utsläpp'!AT24/'7 Syss'!AT24</f>
        <v>9.5394229056048621E-2</v>
      </c>
      <c r="AV23" s="108">
        <f>'1 Utsläpp'!AU24/'7 Syss'!AU24</f>
        <v>9.3627102046313596E-2</v>
      </c>
      <c r="AW23" s="108">
        <f>'1 Utsläpp'!AV24/'7 Syss'!AV24</f>
        <v>9.6429047520474778E-2</v>
      </c>
      <c r="AX23" s="108">
        <f>'1 Utsläpp'!AW24/'7 Syss'!AW24</f>
        <v>9.2831082214744468E-2</v>
      </c>
      <c r="AY23" s="108">
        <f>'1 Utsläpp'!AX24/'7 Syss'!AX24</f>
        <v>9.2956441862586517E-2</v>
      </c>
      <c r="AZ23" s="108">
        <f>'1 Utsläpp'!AY24/'7 Syss'!AY24</f>
        <v>9.1190268338643535E-2</v>
      </c>
      <c r="BA23" s="108">
        <f>'1 Utsläpp'!AZ24/'7 Syss'!AZ24</f>
        <v>0.10319648649121242</v>
      </c>
      <c r="BB23" s="108">
        <f>'1 Utsläpp'!BA24/'7 Syss'!BA24</f>
        <v>0.10233818981313528</v>
      </c>
      <c r="BC23" s="108">
        <f>'1 Utsläpp'!BB24/'7 Syss'!BB24</f>
        <v>0.10786813021536618</v>
      </c>
      <c r="BD23" s="108">
        <f>'1 Utsläpp'!BC24/'7 Syss'!BC24</f>
        <v>0.11545794032591704</v>
      </c>
      <c r="BE23" s="108">
        <f>'1 Utsläpp'!BD24/'7 Syss'!BD24</f>
        <v>0.11895759886502991</v>
      </c>
      <c r="BF23" s="108">
        <f>'1 Utsläpp'!BE24/'7 Syss'!BE24</f>
        <v>9.5841674211146158E-2</v>
      </c>
      <c r="BG23" s="108">
        <f>'1 Utsläpp'!BF24/'7 Syss'!BF24</f>
        <v>9.3075857198844897E-2</v>
      </c>
      <c r="BH23" s="108">
        <f>'1 Utsläpp'!BG24/'7 Syss'!BG24</f>
        <v>8.8302214636412427E-2</v>
      </c>
      <c r="BI23" s="108">
        <f>'1 Utsläpp'!BH24/'7 Syss'!BH24</f>
        <v>7.8819194565516504E-2</v>
      </c>
      <c r="BJ23" s="108">
        <f>'1 Utsläpp'!BI24/'7 Syss'!BI24</f>
        <v>7.0306064557599551E-2</v>
      </c>
      <c r="BK23" s="108">
        <f>'1 Utsläpp'!BJ24/'7 Syss'!BJ24</f>
        <v>7.8466809573239718E-2</v>
      </c>
      <c r="BL23" s="108">
        <f>'1 Utsläpp'!BK24/'7 Syss'!BK24</f>
        <v>7.933604333643654E-2</v>
      </c>
      <c r="BM23" s="108">
        <f>'1 Utsläpp'!BL24/'7 Syss'!BL24</f>
        <v>7.5980604790663861E-2</v>
      </c>
      <c r="BN23" s="108">
        <f>'1 Utsläpp'!BM24/'7 Syss'!BM24</f>
        <v>6.7556865046186118E-2</v>
      </c>
      <c r="BO23" s="108">
        <f>'1 Utsläpp'!BN24/'7 Syss'!BN24</f>
        <v>7.5729402961534742E-2</v>
      </c>
    </row>
    <row r="24" spans="1:67" s="56" customFormat="1" x14ac:dyDescent="0.2">
      <c r="A24" s="56">
        <v>20</v>
      </c>
      <c r="B24" s="56" t="s">
        <v>154</v>
      </c>
      <c r="C24" s="56" t="s">
        <v>43</v>
      </c>
      <c r="D24" s="108">
        <f>'1 Utsläpp'!C25/'7 Syss'!C25</f>
        <v>0.19599721105267479</v>
      </c>
      <c r="E24" s="108">
        <f>'1 Utsläpp'!D25/'7 Syss'!D25</f>
        <v>0.25953220481480371</v>
      </c>
      <c r="F24" s="108">
        <f>'1 Utsläpp'!E25/'7 Syss'!E25</f>
        <v>0.24356633828130686</v>
      </c>
      <c r="G24" s="108">
        <f>'1 Utsläpp'!F25/'7 Syss'!F25</f>
        <v>0.22361719246307177</v>
      </c>
      <c r="H24" s="108">
        <f>'1 Utsläpp'!G25/'7 Syss'!G25</f>
        <v>0.18464072326866432</v>
      </c>
      <c r="I24" s="108">
        <f>'1 Utsläpp'!H25/'7 Syss'!H25</f>
        <v>0.24526837218223257</v>
      </c>
      <c r="J24" s="108">
        <f>'1 Utsläpp'!I25/'7 Syss'!I25</f>
        <v>0.23775920303242126</v>
      </c>
      <c r="K24" s="108">
        <f>'1 Utsläpp'!J25/'7 Syss'!J25</f>
        <v>0.2249368272769201</v>
      </c>
      <c r="L24" s="108">
        <f>'1 Utsläpp'!K25/'7 Syss'!K25</f>
        <v>0.20162584378440865</v>
      </c>
      <c r="M24" s="108">
        <f>'1 Utsläpp'!L25/'7 Syss'!L25</f>
        <v>0.25773029164176597</v>
      </c>
      <c r="N24" s="108">
        <f>'1 Utsläpp'!M25/'7 Syss'!M25</f>
        <v>0.24271471861356689</v>
      </c>
      <c r="O24" s="108">
        <f>'1 Utsläpp'!N25/'7 Syss'!N25</f>
        <v>0.24013119988242829</v>
      </c>
      <c r="P24" s="108">
        <f>'1 Utsläpp'!O25/'7 Syss'!O25</f>
        <v>0.19186130106422766</v>
      </c>
      <c r="Q24" s="108">
        <f>'1 Utsläpp'!P25/'7 Syss'!P25</f>
        <v>0.25397655685209874</v>
      </c>
      <c r="R24" s="108">
        <f>'1 Utsläpp'!Q25/'7 Syss'!Q25</f>
        <v>0.23522495139536612</v>
      </c>
      <c r="S24" s="108">
        <f>'1 Utsläpp'!R25/'7 Syss'!R25</f>
        <v>0.22139093726783174</v>
      </c>
      <c r="T24" s="108">
        <f>'1 Utsläpp'!S25/'7 Syss'!S25</f>
        <v>0.17473759493811569</v>
      </c>
      <c r="U24" s="108">
        <f>'1 Utsläpp'!T25/'7 Syss'!T25</f>
        <v>0.22438416452554469</v>
      </c>
      <c r="V24" s="108">
        <f>'1 Utsläpp'!U25/'7 Syss'!U25</f>
        <v>0.21101676494916502</v>
      </c>
      <c r="W24" s="108">
        <f>'1 Utsläpp'!V25/'7 Syss'!V25</f>
        <v>0.20632674795138142</v>
      </c>
      <c r="X24" s="108">
        <f>'1 Utsläpp'!W25/'7 Syss'!W25</f>
        <v>0.16279535823871008</v>
      </c>
      <c r="Y24" s="108">
        <f>'1 Utsläpp'!X25/'7 Syss'!X25</f>
        <v>0.20581066527150002</v>
      </c>
      <c r="Z24" s="108">
        <f>'1 Utsläpp'!Y25/'7 Syss'!Y25</f>
        <v>0.19231737970160287</v>
      </c>
      <c r="AA24" s="108">
        <f>'1 Utsläpp'!Z25/'7 Syss'!Z25</f>
        <v>0.18379522391311248</v>
      </c>
      <c r="AB24" s="108">
        <f>'1 Utsläpp'!AA25/'7 Syss'!AA25</f>
        <v>0.15499982564143619</v>
      </c>
      <c r="AC24" s="108">
        <f>'1 Utsläpp'!AB25/'7 Syss'!AB25</f>
        <v>0.18774580636111407</v>
      </c>
      <c r="AD24" s="108">
        <f>'1 Utsläpp'!AC25/'7 Syss'!AC25</f>
        <v>0.18693557595146695</v>
      </c>
      <c r="AE24" s="108">
        <f>'1 Utsläpp'!AD25/'7 Syss'!AD25</f>
        <v>0.17601278133897183</v>
      </c>
      <c r="AF24" s="108">
        <f>'1 Utsläpp'!AE25/'7 Syss'!AE25</f>
        <v>0.13980856874017805</v>
      </c>
      <c r="AG24" s="108">
        <f>'1 Utsläpp'!AF25/'7 Syss'!AF25</f>
        <v>0.17242787493484782</v>
      </c>
      <c r="AH24" s="108">
        <f>'1 Utsläpp'!AG25/'7 Syss'!AG25</f>
        <v>0.16976652713569496</v>
      </c>
      <c r="AI24" s="108">
        <f>'1 Utsläpp'!AH25/'7 Syss'!AH25</f>
        <v>0.15879062744095851</v>
      </c>
      <c r="AJ24" s="108">
        <f>'1 Utsläpp'!AI25/'7 Syss'!AI25</f>
        <v>0.13503580630737774</v>
      </c>
      <c r="AK24" s="108">
        <f>'1 Utsläpp'!AJ25/'7 Syss'!AJ25</f>
        <v>0.15219316177989556</v>
      </c>
      <c r="AL24" s="108">
        <f>'1 Utsläpp'!AK25/'7 Syss'!AK25</f>
        <v>0.1588394070931777</v>
      </c>
      <c r="AM24" s="108">
        <f>'1 Utsläpp'!AL25/'7 Syss'!AL25</f>
        <v>0.14703044362385267</v>
      </c>
      <c r="AN24" s="108">
        <f>'1 Utsläpp'!AM25/'7 Syss'!AM25</f>
        <v>0.12606351317217163</v>
      </c>
      <c r="AO24" s="108">
        <f>'1 Utsläpp'!AN25/'7 Syss'!AN25</f>
        <v>0.14001429478503977</v>
      </c>
      <c r="AP24" s="108">
        <f>'1 Utsläpp'!AO25/'7 Syss'!AO25</f>
        <v>0.13947804455020441</v>
      </c>
      <c r="AQ24" s="108">
        <f>'1 Utsläpp'!AP25/'7 Syss'!AP25</f>
        <v>0.1296039101002468</v>
      </c>
      <c r="AR24" s="108">
        <f>'1 Utsläpp'!AQ25/'7 Syss'!AQ25</f>
        <v>0.12325355281766315</v>
      </c>
      <c r="AS24" s="108">
        <f>'1 Utsläpp'!AR25/'7 Syss'!AR25</f>
        <v>0.1364336160605423</v>
      </c>
      <c r="AT24" s="108">
        <f>'1 Utsläpp'!AS25/'7 Syss'!AS25</f>
        <v>0.13841066039918851</v>
      </c>
      <c r="AU24" s="108">
        <f>'1 Utsläpp'!AT25/'7 Syss'!AT25</f>
        <v>0.12404333874926775</v>
      </c>
      <c r="AV24" s="108">
        <f>'1 Utsläpp'!AU25/'7 Syss'!AU25</f>
        <v>0.11264580779488798</v>
      </c>
      <c r="AW24" s="108">
        <f>'1 Utsläpp'!AV25/'7 Syss'!AV25</f>
        <v>0.12063238625922972</v>
      </c>
      <c r="AX24" s="108">
        <f>'1 Utsläpp'!AW25/'7 Syss'!AW25</f>
        <v>0.1221283767071507</v>
      </c>
      <c r="AY24" s="108">
        <f>'1 Utsläpp'!AX25/'7 Syss'!AX25</f>
        <v>0.11216002545981679</v>
      </c>
      <c r="AZ24" s="108">
        <f>'1 Utsläpp'!AY25/'7 Syss'!AY25</f>
        <v>0.10737609045315386</v>
      </c>
      <c r="BA24" s="108">
        <f>'1 Utsläpp'!AZ25/'7 Syss'!AZ25</f>
        <v>0.10659496445084678</v>
      </c>
      <c r="BB24" s="108">
        <f>'1 Utsläpp'!BA25/'7 Syss'!BA25</f>
        <v>0.11771473055318879</v>
      </c>
      <c r="BC24" s="108">
        <f>'1 Utsläpp'!BB25/'7 Syss'!BB25</f>
        <v>0.10650661429516838</v>
      </c>
      <c r="BD24" s="108">
        <f>'1 Utsläpp'!BC25/'7 Syss'!BC25</f>
        <v>9.6697808900157597E-2</v>
      </c>
      <c r="BE24" s="108">
        <f>'1 Utsläpp'!BD25/'7 Syss'!BD25</f>
        <v>0.10655155084988986</v>
      </c>
      <c r="BF24" s="108">
        <f>'1 Utsläpp'!BE25/'7 Syss'!BE25</f>
        <v>0.10832541839176787</v>
      </c>
      <c r="BG24" s="108">
        <f>'1 Utsläpp'!BF25/'7 Syss'!BF25</f>
        <v>9.6534229894574539E-2</v>
      </c>
      <c r="BH24" s="108">
        <f>'1 Utsläpp'!BG25/'7 Syss'!BG25</f>
        <v>8.7269565963903034E-2</v>
      </c>
      <c r="BI24" s="108">
        <f>'1 Utsläpp'!BH25/'7 Syss'!BH25</f>
        <v>8.824876754308246E-2</v>
      </c>
      <c r="BJ24" s="108">
        <f>'1 Utsläpp'!BI25/'7 Syss'!BI25</f>
        <v>8.9644183780328318E-2</v>
      </c>
      <c r="BK24" s="108">
        <f>'1 Utsläpp'!BJ25/'7 Syss'!BJ25</f>
        <v>8.5562552182490884E-2</v>
      </c>
      <c r="BL24" s="108">
        <f>'1 Utsläpp'!BK25/'7 Syss'!BK25</f>
        <v>8.2824867296648202E-2</v>
      </c>
      <c r="BM24" s="108">
        <f>'1 Utsläpp'!BL25/'7 Syss'!BL25</f>
        <v>8.6205785034727728E-2</v>
      </c>
      <c r="BN24" s="108">
        <f>'1 Utsläpp'!BM25/'7 Syss'!BM25</f>
        <v>8.6680408960469413E-2</v>
      </c>
      <c r="BO24" s="108">
        <f>'1 Utsläpp'!BN25/'7 Syss'!BN25</f>
        <v>8.3670377387571451E-2</v>
      </c>
    </row>
    <row r="25" spans="1:67" s="56" customFormat="1" x14ac:dyDescent="0.2">
      <c r="A25" s="56">
        <v>21</v>
      </c>
      <c r="B25" s="56" t="s">
        <v>155</v>
      </c>
      <c r="C25" s="56" t="s">
        <v>12</v>
      </c>
      <c r="D25" s="108">
        <f>'1 Utsläpp'!C26/'7 Syss'!C26</f>
        <v>0.44491566779098268</v>
      </c>
      <c r="E25" s="108">
        <f>'1 Utsläpp'!D26/'7 Syss'!D26</f>
        <v>0.35921993930655438</v>
      </c>
      <c r="F25" s="108">
        <f>'1 Utsläpp'!E26/'7 Syss'!E26</f>
        <v>0.35118084400124033</v>
      </c>
      <c r="G25" s="108">
        <f>'1 Utsläpp'!F26/'7 Syss'!F26</f>
        <v>0.39918863309137737</v>
      </c>
      <c r="H25" s="108">
        <f>'1 Utsläpp'!G26/'7 Syss'!G26</f>
        <v>0.34222824930601703</v>
      </c>
      <c r="I25" s="108">
        <f>'1 Utsläpp'!H26/'7 Syss'!H26</f>
        <v>0.29519960649979682</v>
      </c>
      <c r="J25" s="108">
        <f>'1 Utsläpp'!I26/'7 Syss'!I26</f>
        <v>0.3058311792800274</v>
      </c>
      <c r="K25" s="108">
        <f>'1 Utsläpp'!J26/'7 Syss'!J26</f>
        <v>0.3831423285381384</v>
      </c>
      <c r="L25" s="108">
        <f>'1 Utsläpp'!K26/'7 Syss'!K26</f>
        <v>0.38718139652271016</v>
      </c>
      <c r="M25" s="108">
        <f>'1 Utsläpp'!L26/'7 Syss'!L26</f>
        <v>0.29761030241499542</v>
      </c>
      <c r="N25" s="108">
        <f>'1 Utsläpp'!M26/'7 Syss'!M26</f>
        <v>0.30665906467081916</v>
      </c>
      <c r="O25" s="108">
        <f>'1 Utsläpp'!N26/'7 Syss'!N26</f>
        <v>0.39101206858299364</v>
      </c>
      <c r="P25" s="108">
        <f>'1 Utsläpp'!O26/'7 Syss'!O26</f>
        <v>0.44317066282396961</v>
      </c>
      <c r="Q25" s="108">
        <f>'1 Utsläpp'!P26/'7 Syss'!P26</f>
        <v>0.33848796165770578</v>
      </c>
      <c r="R25" s="108">
        <f>'1 Utsläpp'!Q26/'7 Syss'!Q26</f>
        <v>0.3303968428058367</v>
      </c>
      <c r="S25" s="108">
        <f>'1 Utsläpp'!R26/'7 Syss'!R26</f>
        <v>0.38799651625879128</v>
      </c>
      <c r="T25" s="108">
        <f>'1 Utsläpp'!S26/'7 Syss'!S26</f>
        <v>0.31806837637305585</v>
      </c>
      <c r="U25" s="108">
        <f>'1 Utsläpp'!T26/'7 Syss'!T26</f>
        <v>0.26986438118332146</v>
      </c>
      <c r="V25" s="108">
        <f>'1 Utsläpp'!U26/'7 Syss'!U26</f>
        <v>0.25501660155076883</v>
      </c>
      <c r="W25" s="108">
        <f>'1 Utsläpp'!V26/'7 Syss'!V26</f>
        <v>0.33139359678056246</v>
      </c>
      <c r="X25" s="108">
        <f>'1 Utsläpp'!W26/'7 Syss'!W26</f>
        <v>0.31092850467192695</v>
      </c>
      <c r="Y25" s="108">
        <f>'1 Utsläpp'!X26/'7 Syss'!X26</f>
        <v>0.26724580928413316</v>
      </c>
      <c r="Z25" s="108">
        <f>'1 Utsläpp'!Y26/'7 Syss'!Y26</f>
        <v>0.24439226252246471</v>
      </c>
      <c r="AA25" s="108">
        <f>'1 Utsläpp'!Z26/'7 Syss'!Z26</f>
        <v>0.29290355367315579</v>
      </c>
      <c r="AB25" s="108">
        <f>'1 Utsläpp'!AA26/'7 Syss'!AA26</f>
        <v>0.29120138340009449</v>
      </c>
      <c r="AC25" s="108">
        <f>'1 Utsläpp'!AB26/'7 Syss'!AB26</f>
        <v>0.24909691598004166</v>
      </c>
      <c r="AD25" s="108">
        <f>'1 Utsläpp'!AC26/'7 Syss'!AC26</f>
        <v>0.2378662250036607</v>
      </c>
      <c r="AE25" s="108">
        <f>'1 Utsläpp'!AD26/'7 Syss'!AD26</f>
        <v>0.27895549096716471</v>
      </c>
      <c r="AF25" s="108">
        <f>'1 Utsläpp'!AE26/'7 Syss'!AE26</f>
        <v>0.24166466582820798</v>
      </c>
      <c r="AG25" s="108">
        <f>'1 Utsläpp'!AF26/'7 Syss'!AF26</f>
        <v>0.21521349028155959</v>
      </c>
      <c r="AH25" s="108">
        <f>'1 Utsläpp'!AG26/'7 Syss'!AG26</f>
        <v>0.20566968638754463</v>
      </c>
      <c r="AI25" s="108">
        <f>'1 Utsläpp'!AH26/'7 Syss'!AH26</f>
        <v>0.23812857807853374</v>
      </c>
      <c r="AJ25" s="108">
        <f>'1 Utsläpp'!AI26/'7 Syss'!AI26</f>
        <v>0.22351809695511901</v>
      </c>
      <c r="AK25" s="108">
        <f>'1 Utsläpp'!AJ26/'7 Syss'!AJ26</f>
        <v>0.20224551657751108</v>
      </c>
      <c r="AL25" s="108">
        <f>'1 Utsläpp'!AK26/'7 Syss'!AK26</f>
        <v>0.19734234939049264</v>
      </c>
      <c r="AM25" s="108">
        <f>'1 Utsläpp'!AL26/'7 Syss'!AL26</f>
        <v>0.25376642428681367</v>
      </c>
      <c r="AN25" s="108">
        <f>'1 Utsläpp'!AM26/'7 Syss'!AM26</f>
        <v>0.1974115947908458</v>
      </c>
      <c r="AO25" s="108">
        <f>'1 Utsläpp'!AN26/'7 Syss'!AN26</f>
        <v>0.1920832266219186</v>
      </c>
      <c r="AP25" s="108">
        <f>'1 Utsläpp'!AO26/'7 Syss'!AO26</f>
        <v>0.18809488912490788</v>
      </c>
      <c r="AQ25" s="108">
        <f>'1 Utsläpp'!AP26/'7 Syss'!AP26</f>
        <v>0.2287890247201711</v>
      </c>
      <c r="AR25" s="108">
        <f>'1 Utsläpp'!AQ26/'7 Syss'!AQ26</f>
        <v>0.20759207569381574</v>
      </c>
      <c r="AS25" s="108">
        <f>'1 Utsläpp'!AR26/'7 Syss'!AR26</f>
        <v>0.19094863589979258</v>
      </c>
      <c r="AT25" s="108">
        <f>'1 Utsläpp'!AS26/'7 Syss'!AS26</f>
        <v>0.19421018679735172</v>
      </c>
      <c r="AU25" s="108">
        <f>'1 Utsläpp'!AT26/'7 Syss'!AT26</f>
        <v>0.21999917105539035</v>
      </c>
      <c r="AV25" s="108">
        <f>'1 Utsläpp'!AU26/'7 Syss'!AU26</f>
        <v>0.2076379201914226</v>
      </c>
      <c r="AW25" s="108">
        <f>'1 Utsläpp'!AV26/'7 Syss'!AV26</f>
        <v>0.19517755840716464</v>
      </c>
      <c r="AX25" s="108">
        <f>'1 Utsläpp'!AW26/'7 Syss'!AW26</f>
        <v>0.19234619076470133</v>
      </c>
      <c r="AY25" s="108">
        <f>'1 Utsläpp'!AX26/'7 Syss'!AX26</f>
        <v>0.22476560460221504</v>
      </c>
      <c r="AZ25" s="108">
        <f>'1 Utsläpp'!AY26/'7 Syss'!AY26</f>
        <v>0.21534259881892656</v>
      </c>
      <c r="BA25" s="108">
        <f>'1 Utsläpp'!AZ26/'7 Syss'!AZ26</f>
        <v>0.18800676249032985</v>
      </c>
      <c r="BB25" s="108">
        <f>'1 Utsläpp'!BA26/'7 Syss'!BA26</f>
        <v>0.19325336535471227</v>
      </c>
      <c r="BC25" s="108">
        <f>'1 Utsläpp'!BB26/'7 Syss'!BB26</f>
        <v>0.21206406029225391</v>
      </c>
      <c r="BD25" s="108">
        <f>'1 Utsläpp'!BC26/'7 Syss'!BC26</f>
        <v>0.20927969105148331</v>
      </c>
      <c r="BE25" s="108">
        <f>'1 Utsläpp'!BD26/'7 Syss'!BD26</f>
        <v>0.20407613100890884</v>
      </c>
      <c r="BF25" s="108">
        <f>'1 Utsläpp'!BE26/'7 Syss'!BE26</f>
        <v>0.19866166833978008</v>
      </c>
      <c r="BG25" s="108">
        <f>'1 Utsläpp'!BF26/'7 Syss'!BF26</f>
        <v>0.20780140714588685</v>
      </c>
      <c r="BH25" s="108">
        <f>'1 Utsläpp'!BG26/'7 Syss'!BG26</f>
        <v>0.20728947199039807</v>
      </c>
      <c r="BI25" s="108">
        <f>'1 Utsläpp'!BH26/'7 Syss'!BH26</f>
        <v>0.18198983952535425</v>
      </c>
      <c r="BJ25" s="108">
        <f>'1 Utsläpp'!BI26/'7 Syss'!BI26</f>
        <v>0.17856065573451407</v>
      </c>
      <c r="BK25" s="108">
        <f>'1 Utsläpp'!BJ26/'7 Syss'!BJ26</f>
        <v>0.19500658570710047</v>
      </c>
      <c r="BL25" s="108">
        <f>'1 Utsläpp'!BK26/'7 Syss'!BK26</f>
        <v>0.20244120100066981</v>
      </c>
      <c r="BM25" s="108">
        <f>'1 Utsläpp'!BL26/'7 Syss'!BL26</f>
        <v>0.17910482164844188</v>
      </c>
      <c r="BN25" s="108">
        <f>'1 Utsläpp'!BM26/'7 Syss'!BM26</f>
        <v>0.17289179202779073</v>
      </c>
      <c r="BO25" s="108">
        <f>'1 Utsläpp'!BN26/'7 Syss'!BN26</f>
        <v>0.18838930929443115</v>
      </c>
    </row>
    <row r="26" spans="1:67" s="56" customFormat="1" x14ac:dyDescent="0.2">
      <c r="A26" s="56">
        <v>22</v>
      </c>
      <c r="B26" s="56" t="s">
        <v>156</v>
      </c>
      <c r="C26" s="56" t="s">
        <v>13</v>
      </c>
      <c r="D26" s="108">
        <f>'1 Utsläpp'!C27/'7 Syss'!C27</f>
        <v>0.19210460111994773</v>
      </c>
      <c r="E26" s="108">
        <f>'1 Utsläpp'!D27/'7 Syss'!D27</f>
        <v>0.20645634161736812</v>
      </c>
      <c r="F26" s="108">
        <f>'1 Utsläpp'!E27/'7 Syss'!E27</f>
        <v>0.20701140433775467</v>
      </c>
      <c r="G26" s="108">
        <f>'1 Utsläpp'!F27/'7 Syss'!F27</f>
        <v>0.21448902973278813</v>
      </c>
      <c r="H26" s="108">
        <f>'1 Utsläpp'!G27/'7 Syss'!G27</f>
        <v>0.19596648237050496</v>
      </c>
      <c r="I26" s="108">
        <f>'1 Utsläpp'!H27/'7 Syss'!H27</f>
        <v>0.21350787479853767</v>
      </c>
      <c r="J26" s="108">
        <f>'1 Utsläpp'!I27/'7 Syss'!I27</f>
        <v>0.22541334000290966</v>
      </c>
      <c r="K26" s="108">
        <f>'1 Utsläpp'!J27/'7 Syss'!J27</f>
        <v>0.23129168274253398</v>
      </c>
      <c r="L26" s="108">
        <f>'1 Utsläpp'!K27/'7 Syss'!K27</f>
        <v>0.18162947627839818</v>
      </c>
      <c r="M26" s="108">
        <f>'1 Utsläpp'!L27/'7 Syss'!L27</f>
        <v>0.19389402271158201</v>
      </c>
      <c r="N26" s="108">
        <f>'1 Utsläpp'!M27/'7 Syss'!M27</f>
        <v>0.20090431747231977</v>
      </c>
      <c r="O26" s="108">
        <f>'1 Utsläpp'!N27/'7 Syss'!N27</f>
        <v>0.21077455361400682</v>
      </c>
      <c r="P26" s="108">
        <f>'1 Utsläpp'!O27/'7 Syss'!O27</f>
        <v>0.19045832854354114</v>
      </c>
      <c r="Q26" s="108">
        <f>'1 Utsläpp'!P27/'7 Syss'!P27</f>
        <v>0.20708128744367568</v>
      </c>
      <c r="R26" s="108">
        <f>'1 Utsläpp'!Q27/'7 Syss'!Q27</f>
        <v>0.20134064847041178</v>
      </c>
      <c r="S26" s="108">
        <f>'1 Utsläpp'!R27/'7 Syss'!R27</f>
        <v>0.20666891270356599</v>
      </c>
      <c r="T26" s="108">
        <f>'1 Utsläpp'!S27/'7 Syss'!S27</f>
        <v>0.16925768800759691</v>
      </c>
      <c r="U26" s="108">
        <f>'1 Utsläpp'!T27/'7 Syss'!T27</f>
        <v>0.1770875094662224</v>
      </c>
      <c r="V26" s="108">
        <f>'1 Utsläpp'!U27/'7 Syss'!U27</f>
        <v>0.17596642953725164</v>
      </c>
      <c r="W26" s="108">
        <f>'1 Utsläpp'!V27/'7 Syss'!V27</f>
        <v>0.18517660071768308</v>
      </c>
      <c r="X26" s="108">
        <f>'1 Utsläpp'!W27/'7 Syss'!W27</f>
        <v>0.1558623947323356</v>
      </c>
      <c r="Y26" s="108">
        <f>'1 Utsläpp'!X27/'7 Syss'!X27</f>
        <v>0.16658287034032759</v>
      </c>
      <c r="Z26" s="108">
        <f>'1 Utsläpp'!Y27/'7 Syss'!Y27</f>
        <v>0.17744233894921546</v>
      </c>
      <c r="AA26" s="108">
        <f>'1 Utsläpp'!Z27/'7 Syss'!Z27</f>
        <v>0.17339184126909368</v>
      </c>
      <c r="AB26" s="108">
        <f>'1 Utsläpp'!AA27/'7 Syss'!AA27</f>
        <v>0.1433072075926875</v>
      </c>
      <c r="AC26" s="108">
        <f>'1 Utsläpp'!AB27/'7 Syss'!AB27</f>
        <v>0.15131845868198002</v>
      </c>
      <c r="AD26" s="108">
        <f>'1 Utsläpp'!AC27/'7 Syss'!AC27</f>
        <v>0.15280375760426176</v>
      </c>
      <c r="AE26" s="108">
        <f>'1 Utsläpp'!AD27/'7 Syss'!AD27</f>
        <v>0.16160000144534484</v>
      </c>
      <c r="AF26" s="108">
        <f>'1 Utsläpp'!AE27/'7 Syss'!AE27</f>
        <v>0.13610605734221407</v>
      </c>
      <c r="AG26" s="108">
        <f>'1 Utsläpp'!AF27/'7 Syss'!AF27</f>
        <v>0.14268130263745546</v>
      </c>
      <c r="AH26" s="108">
        <f>'1 Utsläpp'!AG27/'7 Syss'!AG27</f>
        <v>0.1473323585983668</v>
      </c>
      <c r="AI26" s="108">
        <f>'1 Utsläpp'!AH27/'7 Syss'!AH27</f>
        <v>0.15007387351115872</v>
      </c>
      <c r="AJ26" s="108">
        <f>'1 Utsläpp'!AI27/'7 Syss'!AI27</f>
        <v>0.12388859016870359</v>
      </c>
      <c r="AK26" s="108">
        <f>'1 Utsläpp'!AJ27/'7 Syss'!AJ27</f>
        <v>0.1339278925466543</v>
      </c>
      <c r="AL26" s="108">
        <f>'1 Utsläpp'!AK27/'7 Syss'!AK27</f>
        <v>0.13956274437276295</v>
      </c>
      <c r="AM26" s="108">
        <f>'1 Utsläpp'!AL27/'7 Syss'!AL27</f>
        <v>0.14693057951761537</v>
      </c>
      <c r="AN26" s="108">
        <f>'1 Utsläpp'!AM27/'7 Syss'!AM27</f>
        <v>0.1190483136220062</v>
      </c>
      <c r="AO26" s="108">
        <f>'1 Utsläpp'!AN27/'7 Syss'!AN27</f>
        <v>0.12860804476718229</v>
      </c>
      <c r="AP26" s="108">
        <f>'1 Utsläpp'!AO27/'7 Syss'!AO27</f>
        <v>0.12969009312567412</v>
      </c>
      <c r="AQ26" s="108">
        <f>'1 Utsläpp'!AP27/'7 Syss'!AP27</f>
        <v>0.12719989935654247</v>
      </c>
      <c r="AR26" s="108">
        <f>'1 Utsläpp'!AQ27/'7 Syss'!AQ27</f>
        <v>0.10681098416047319</v>
      </c>
      <c r="AS26" s="108">
        <f>'1 Utsläpp'!AR27/'7 Syss'!AR27</f>
        <v>0.11794676585184642</v>
      </c>
      <c r="AT26" s="108">
        <f>'1 Utsläpp'!AS27/'7 Syss'!AS27</f>
        <v>0.12767705254161063</v>
      </c>
      <c r="AU26" s="108">
        <f>'1 Utsläpp'!AT27/'7 Syss'!AT27</f>
        <v>0.11935477627289236</v>
      </c>
      <c r="AV26" s="108">
        <f>'1 Utsläpp'!AU27/'7 Syss'!AU27</f>
        <v>9.7660905334090345E-2</v>
      </c>
      <c r="AW26" s="108">
        <f>'1 Utsläpp'!AV27/'7 Syss'!AV27</f>
        <v>0.11045825773671419</v>
      </c>
      <c r="AX26" s="108">
        <f>'1 Utsläpp'!AW27/'7 Syss'!AW27</f>
        <v>0.11534125329249681</v>
      </c>
      <c r="AY26" s="108">
        <f>'1 Utsläpp'!AX27/'7 Syss'!AX27</f>
        <v>0.10283338731445678</v>
      </c>
      <c r="AZ26" s="108">
        <f>'1 Utsläpp'!AY27/'7 Syss'!AY27</f>
        <v>8.9002463890267711E-2</v>
      </c>
      <c r="BA26" s="108">
        <f>'1 Utsläpp'!AZ27/'7 Syss'!AZ27</f>
        <v>9.0353059810745207E-2</v>
      </c>
      <c r="BB26" s="108">
        <f>'1 Utsläpp'!BA27/'7 Syss'!BA27</f>
        <v>9.976784286048905E-2</v>
      </c>
      <c r="BC26" s="108">
        <f>'1 Utsläpp'!BB27/'7 Syss'!BB27</f>
        <v>9.1482395346011644E-2</v>
      </c>
      <c r="BD26" s="108">
        <f>'1 Utsläpp'!BC27/'7 Syss'!BC27</f>
        <v>7.4053107069845317E-2</v>
      </c>
      <c r="BE26" s="108">
        <f>'1 Utsläpp'!BD27/'7 Syss'!BD27</f>
        <v>8.5442176455148372E-2</v>
      </c>
      <c r="BF26" s="108">
        <f>'1 Utsläpp'!BE27/'7 Syss'!BE27</f>
        <v>8.7804207183779376E-2</v>
      </c>
      <c r="BG26" s="108">
        <f>'1 Utsläpp'!BF27/'7 Syss'!BF27</f>
        <v>7.6772233540540732E-2</v>
      </c>
      <c r="BH26" s="108">
        <f>'1 Utsläpp'!BG27/'7 Syss'!BG27</f>
        <v>6.0691766885169203E-2</v>
      </c>
      <c r="BI26" s="108">
        <f>'1 Utsläpp'!BH27/'7 Syss'!BH27</f>
        <v>6.4064459955749997E-2</v>
      </c>
      <c r="BJ26" s="108">
        <f>'1 Utsläpp'!BI27/'7 Syss'!BI27</f>
        <v>6.5106700092843278E-2</v>
      </c>
      <c r="BK26" s="108">
        <f>'1 Utsläpp'!BJ27/'7 Syss'!BJ27</f>
        <v>6.0640574227996437E-2</v>
      </c>
      <c r="BL26" s="108">
        <f>'1 Utsläpp'!BK27/'7 Syss'!BK27</f>
        <v>5.6825276061621958E-2</v>
      </c>
      <c r="BM26" s="108">
        <f>'1 Utsläpp'!BL27/'7 Syss'!BL27</f>
        <v>6.1534516242169407E-2</v>
      </c>
      <c r="BN26" s="108">
        <f>'1 Utsläpp'!BM27/'7 Syss'!BM27</f>
        <v>6.170621597380653E-2</v>
      </c>
      <c r="BO26" s="108">
        <f>'1 Utsläpp'!BN27/'7 Syss'!BN27</f>
        <v>5.8014897772109761E-2</v>
      </c>
    </row>
    <row r="27" spans="1:67" s="56" customFormat="1" x14ac:dyDescent="0.2">
      <c r="A27" s="56">
        <v>23</v>
      </c>
      <c r="B27" s="56" t="s">
        <v>157</v>
      </c>
      <c r="C27" s="56" t="s">
        <v>44</v>
      </c>
      <c r="D27" s="108">
        <f>'1 Utsläpp'!C28/'7 Syss'!C28</f>
        <v>0.19952797863058103</v>
      </c>
      <c r="E27" s="108">
        <f>'1 Utsläpp'!D28/'7 Syss'!D28</f>
        <v>0.21634762249978423</v>
      </c>
      <c r="F27" s="108">
        <f>'1 Utsläpp'!E28/'7 Syss'!E28</f>
        <v>0.22846266685038441</v>
      </c>
      <c r="G27" s="108">
        <f>'1 Utsläpp'!F28/'7 Syss'!F28</f>
        <v>0.21714536654893643</v>
      </c>
      <c r="H27" s="108">
        <f>'1 Utsläpp'!G28/'7 Syss'!G28</f>
        <v>0.20935831288643911</v>
      </c>
      <c r="I27" s="108">
        <f>'1 Utsläpp'!H28/'7 Syss'!H28</f>
        <v>0.23543918208269282</v>
      </c>
      <c r="J27" s="108">
        <f>'1 Utsläpp'!I28/'7 Syss'!I28</f>
        <v>0.24766512223657478</v>
      </c>
      <c r="K27" s="108">
        <f>'1 Utsläpp'!J28/'7 Syss'!J28</f>
        <v>0.22721549871750057</v>
      </c>
      <c r="L27" s="108">
        <f>'1 Utsläpp'!K28/'7 Syss'!K28</f>
        <v>0.2566328043860312</v>
      </c>
      <c r="M27" s="108">
        <f>'1 Utsläpp'!L28/'7 Syss'!L28</f>
        <v>0.26629104921759755</v>
      </c>
      <c r="N27" s="108">
        <f>'1 Utsläpp'!M28/'7 Syss'!M28</f>
        <v>0.28625092995403384</v>
      </c>
      <c r="O27" s="108">
        <f>'1 Utsläpp'!N28/'7 Syss'!N28</f>
        <v>0.27701360395125801</v>
      </c>
      <c r="P27" s="108">
        <f>'1 Utsläpp'!O28/'7 Syss'!O28</f>
        <v>0.22521082629046138</v>
      </c>
      <c r="Q27" s="108">
        <f>'1 Utsläpp'!P28/'7 Syss'!P28</f>
        <v>0.24124813306957002</v>
      </c>
      <c r="R27" s="108">
        <f>'1 Utsläpp'!Q28/'7 Syss'!Q28</f>
        <v>0.25043654256141523</v>
      </c>
      <c r="S27" s="108">
        <f>'1 Utsläpp'!R28/'7 Syss'!R28</f>
        <v>0.24103563366182096</v>
      </c>
      <c r="T27" s="108">
        <f>'1 Utsläpp'!S28/'7 Syss'!S28</f>
        <v>0.25393823080410494</v>
      </c>
      <c r="U27" s="108">
        <f>'1 Utsläpp'!T28/'7 Syss'!T28</f>
        <v>0.24689388515769614</v>
      </c>
      <c r="V27" s="108">
        <f>'1 Utsläpp'!U28/'7 Syss'!U28</f>
        <v>0.25822429133599106</v>
      </c>
      <c r="W27" s="108">
        <f>'1 Utsläpp'!V28/'7 Syss'!V28</f>
        <v>0.25494366502834936</v>
      </c>
      <c r="X27" s="108">
        <f>'1 Utsläpp'!W28/'7 Syss'!W28</f>
        <v>0.23347739277769372</v>
      </c>
      <c r="Y27" s="108">
        <f>'1 Utsläpp'!X28/'7 Syss'!X28</f>
        <v>0.23929276532924298</v>
      </c>
      <c r="Z27" s="108">
        <f>'1 Utsläpp'!Y28/'7 Syss'!Y28</f>
        <v>0.24893828299382589</v>
      </c>
      <c r="AA27" s="108">
        <f>'1 Utsläpp'!Z28/'7 Syss'!Z28</f>
        <v>0.24272152513732165</v>
      </c>
      <c r="AB27" s="108">
        <f>'1 Utsläpp'!AA28/'7 Syss'!AA28</f>
        <v>0.21702039737311613</v>
      </c>
      <c r="AC27" s="108">
        <f>'1 Utsläpp'!AB28/'7 Syss'!AB28</f>
        <v>0.22994985124549339</v>
      </c>
      <c r="AD27" s="108">
        <f>'1 Utsläpp'!AC28/'7 Syss'!AC28</f>
        <v>0.23463927002880289</v>
      </c>
      <c r="AE27" s="108">
        <f>'1 Utsläpp'!AD28/'7 Syss'!AD28</f>
        <v>0.23362419559467937</v>
      </c>
      <c r="AF27" s="108">
        <f>'1 Utsläpp'!AE28/'7 Syss'!AE28</f>
        <v>0.23268161299083828</v>
      </c>
      <c r="AG27" s="108">
        <f>'1 Utsläpp'!AF28/'7 Syss'!AF28</f>
        <v>0.2420216256999867</v>
      </c>
      <c r="AH27" s="108">
        <f>'1 Utsläpp'!AG28/'7 Syss'!AG28</f>
        <v>0.24518205253753605</v>
      </c>
      <c r="AI27" s="108">
        <f>'1 Utsläpp'!AH28/'7 Syss'!AH28</f>
        <v>0.24583175492020271</v>
      </c>
      <c r="AJ27" s="108">
        <f>'1 Utsläpp'!AI28/'7 Syss'!AI28</f>
        <v>0.22671715407306273</v>
      </c>
      <c r="AK27" s="108">
        <f>'1 Utsläpp'!AJ28/'7 Syss'!AJ28</f>
        <v>0.24193864891667641</v>
      </c>
      <c r="AL27" s="108">
        <f>'1 Utsläpp'!AK28/'7 Syss'!AK28</f>
        <v>0.25261634439525776</v>
      </c>
      <c r="AM27" s="108">
        <f>'1 Utsläpp'!AL28/'7 Syss'!AL28</f>
        <v>0.24906503180871575</v>
      </c>
      <c r="AN27" s="108">
        <f>'1 Utsläpp'!AM28/'7 Syss'!AM28</f>
        <v>0.24074708753047216</v>
      </c>
      <c r="AO27" s="108">
        <f>'1 Utsläpp'!AN28/'7 Syss'!AN28</f>
        <v>0.25798455738249082</v>
      </c>
      <c r="AP27" s="108">
        <f>'1 Utsläpp'!AO28/'7 Syss'!AO28</f>
        <v>0.26356694545238407</v>
      </c>
      <c r="AQ27" s="108">
        <f>'1 Utsläpp'!AP28/'7 Syss'!AP28</f>
        <v>0.25465594509718709</v>
      </c>
      <c r="AR27" s="108">
        <f>'1 Utsläpp'!AQ28/'7 Syss'!AQ28</f>
        <v>0.21490930728520416</v>
      </c>
      <c r="AS27" s="108">
        <f>'1 Utsläpp'!AR28/'7 Syss'!AR28</f>
        <v>0.23773145770509535</v>
      </c>
      <c r="AT27" s="108">
        <f>'1 Utsläpp'!AS28/'7 Syss'!AS28</f>
        <v>0.24310266948899203</v>
      </c>
      <c r="AU27" s="108">
        <f>'1 Utsläpp'!AT28/'7 Syss'!AT28</f>
        <v>0.2326252860856102</v>
      </c>
      <c r="AV27" s="108">
        <f>'1 Utsläpp'!AU28/'7 Syss'!AU28</f>
        <v>0.2051366627693394</v>
      </c>
      <c r="AW27" s="108">
        <f>'1 Utsläpp'!AV28/'7 Syss'!AV28</f>
        <v>0.22412216163391138</v>
      </c>
      <c r="AX27" s="108">
        <f>'1 Utsläpp'!AW28/'7 Syss'!AW28</f>
        <v>0.22214021606293402</v>
      </c>
      <c r="AY27" s="108">
        <f>'1 Utsläpp'!AX28/'7 Syss'!AX28</f>
        <v>0.21250136395694139</v>
      </c>
      <c r="AZ27" s="108">
        <f>'1 Utsläpp'!AY28/'7 Syss'!AY28</f>
        <v>0.18667866240452463</v>
      </c>
      <c r="BA27" s="108">
        <f>'1 Utsläpp'!AZ28/'7 Syss'!AZ28</f>
        <v>0.18738531178816853</v>
      </c>
      <c r="BB27" s="108">
        <f>'1 Utsläpp'!BA28/'7 Syss'!BA28</f>
        <v>0.20303184420341069</v>
      </c>
      <c r="BC27" s="108">
        <f>'1 Utsläpp'!BB28/'7 Syss'!BB28</f>
        <v>0.19221762069791179</v>
      </c>
      <c r="BD27" s="108">
        <f>'1 Utsläpp'!BC28/'7 Syss'!BC28</f>
        <v>0.22800558656742109</v>
      </c>
      <c r="BE27" s="108">
        <f>'1 Utsläpp'!BD28/'7 Syss'!BD28</f>
        <v>0.26213456685310838</v>
      </c>
      <c r="BF27" s="108">
        <f>'1 Utsläpp'!BE28/'7 Syss'!BE28</f>
        <v>0.26879704189635184</v>
      </c>
      <c r="BG27" s="108">
        <f>'1 Utsläpp'!BF28/'7 Syss'!BF28</f>
        <v>0.24291915211024559</v>
      </c>
      <c r="BH27" s="108">
        <f>'1 Utsläpp'!BG28/'7 Syss'!BG28</f>
        <v>0.21748446224058415</v>
      </c>
      <c r="BI27" s="108">
        <f>'1 Utsläpp'!BH28/'7 Syss'!BH28</f>
        <v>0.2286823719397105</v>
      </c>
      <c r="BJ27" s="108">
        <f>'1 Utsläpp'!BI28/'7 Syss'!BI28</f>
        <v>0.23473915278677976</v>
      </c>
      <c r="BK27" s="108">
        <f>'1 Utsläpp'!BJ28/'7 Syss'!BJ28</f>
        <v>0.2238376635064209</v>
      </c>
      <c r="BL27" s="108">
        <f>'1 Utsläpp'!BK28/'7 Syss'!BK28</f>
        <v>0.20797536370994316</v>
      </c>
      <c r="BM27" s="108">
        <f>'1 Utsläpp'!BL28/'7 Syss'!BL28</f>
        <v>0.22465484060887636</v>
      </c>
      <c r="BN27" s="108">
        <f>'1 Utsläpp'!BM28/'7 Syss'!BM28</f>
        <v>0.22350294813133789</v>
      </c>
      <c r="BO27" s="108">
        <f>'1 Utsläpp'!BN28/'7 Syss'!BN28</f>
        <v>0.21146967237378134</v>
      </c>
    </row>
    <row r="28" spans="1:67" s="56" customFormat="1" x14ac:dyDescent="0.2">
      <c r="A28" s="56">
        <v>24</v>
      </c>
      <c r="B28" s="56" t="s">
        <v>158</v>
      </c>
      <c r="C28" s="56" t="s">
        <v>14</v>
      </c>
      <c r="D28" s="108">
        <f>'1 Utsläpp'!C29/'7 Syss'!C29</f>
        <v>1.2623044440740387</v>
      </c>
      <c r="E28" s="108">
        <f>'1 Utsläpp'!D29/'7 Syss'!D29</f>
        <v>0.87649593977636575</v>
      </c>
      <c r="F28" s="108">
        <f>'1 Utsläpp'!E29/'7 Syss'!E29</f>
        <v>0.86861606749631048</v>
      </c>
      <c r="G28" s="108">
        <f>'1 Utsläpp'!F29/'7 Syss'!F29</f>
        <v>1.0970074857611318</v>
      </c>
      <c r="H28" s="108">
        <f>'1 Utsläpp'!G29/'7 Syss'!G29</f>
        <v>1.1609050222136261</v>
      </c>
      <c r="I28" s="108">
        <f>'1 Utsläpp'!H29/'7 Syss'!H29</f>
        <v>0.81229982053590499</v>
      </c>
      <c r="J28" s="108">
        <f>'1 Utsläpp'!I29/'7 Syss'!I29</f>
        <v>0.83197449373152854</v>
      </c>
      <c r="K28" s="108">
        <f>'1 Utsläpp'!J29/'7 Syss'!J29</f>
        <v>1.1492762339279547</v>
      </c>
      <c r="L28" s="108">
        <f>'1 Utsläpp'!K29/'7 Syss'!K29</f>
        <v>1.4149296232107709</v>
      </c>
      <c r="M28" s="108">
        <f>'1 Utsläpp'!L29/'7 Syss'!L29</f>
        <v>0.91886442688857284</v>
      </c>
      <c r="N28" s="108">
        <f>'1 Utsläpp'!M29/'7 Syss'!M29</f>
        <v>0.9153563259731613</v>
      </c>
      <c r="O28" s="108">
        <f>'1 Utsläpp'!N29/'7 Syss'!N29</f>
        <v>1.3106071760368487</v>
      </c>
      <c r="P28" s="108">
        <f>'1 Utsläpp'!O29/'7 Syss'!O29</f>
        <v>1.0975508690819846</v>
      </c>
      <c r="Q28" s="108">
        <f>'1 Utsläpp'!P29/'7 Syss'!P29</f>
        <v>0.80183148635009971</v>
      </c>
      <c r="R28" s="108">
        <f>'1 Utsläpp'!Q29/'7 Syss'!Q29</f>
        <v>0.79645216353478454</v>
      </c>
      <c r="S28" s="108">
        <f>'1 Utsläpp'!R29/'7 Syss'!R29</f>
        <v>0.89669040290571911</v>
      </c>
      <c r="T28" s="108">
        <f>'1 Utsläpp'!S29/'7 Syss'!S29</f>
        <v>0.92486657066585376</v>
      </c>
      <c r="U28" s="108">
        <f>'1 Utsläpp'!T29/'7 Syss'!T29</f>
        <v>0.69582057496798688</v>
      </c>
      <c r="V28" s="108">
        <f>'1 Utsläpp'!U29/'7 Syss'!U29</f>
        <v>0.69605357686288638</v>
      </c>
      <c r="W28" s="108">
        <f>'1 Utsläpp'!V29/'7 Syss'!V29</f>
        <v>0.85736200525834649</v>
      </c>
      <c r="X28" s="108">
        <f>'1 Utsläpp'!W29/'7 Syss'!W29</f>
        <v>0.82480595759846131</v>
      </c>
      <c r="Y28" s="108">
        <f>'1 Utsläpp'!X29/'7 Syss'!X29</f>
        <v>0.63813190474872195</v>
      </c>
      <c r="Z28" s="108">
        <f>'1 Utsläpp'!Y29/'7 Syss'!Y29</f>
        <v>0.59505060950902899</v>
      </c>
      <c r="AA28" s="108">
        <f>'1 Utsläpp'!Z29/'7 Syss'!Z29</f>
        <v>0.71509006275131937</v>
      </c>
      <c r="AB28" s="108">
        <f>'1 Utsläpp'!AA29/'7 Syss'!AA29</f>
        <v>0.83237650491580439</v>
      </c>
      <c r="AC28" s="108">
        <f>'1 Utsläpp'!AB29/'7 Syss'!AB29</f>
        <v>0.64799374031304424</v>
      </c>
      <c r="AD28" s="108">
        <f>'1 Utsläpp'!AC29/'7 Syss'!AC29</f>
        <v>0.62491523955413186</v>
      </c>
      <c r="AE28" s="108">
        <f>'1 Utsläpp'!AD29/'7 Syss'!AD29</f>
        <v>0.69441454787403534</v>
      </c>
      <c r="AF28" s="108">
        <f>'1 Utsläpp'!AE29/'7 Syss'!AE29</f>
        <v>0.7550858985100638</v>
      </c>
      <c r="AG28" s="108">
        <f>'1 Utsläpp'!AF29/'7 Syss'!AF29</f>
        <v>0.63038690858981927</v>
      </c>
      <c r="AH28" s="108">
        <f>'1 Utsläpp'!AG29/'7 Syss'!AG29</f>
        <v>0.6012483078480062</v>
      </c>
      <c r="AI28" s="108">
        <f>'1 Utsläpp'!AH29/'7 Syss'!AH29</f>
        <v>0.64811034524251621</v>
      </c>
      <c r="AJ28" s="108">
        <f>'1 Utsläpp'!AI29/'7 Syss'!AI29</f>
        <v>0.69264045901158811</v>
      </c>
      <c r="AK28" s="108">
        <f>'1 Utsläpp'!AJ29/'7 Syss'!AJ29</f>
        <v>0.56329769383777528</v>
      </c>
      <c r="AL28" s="108">
        <f>'1 Utsläpp'!AK29/'7 Syss'!AK29</f>
        <v>0.58653730175146801</v>
      </c>
      <c r="AM28" s="108">
        <f>'1 Utsläpp'!AL29/'7 Syss'!AL29</f>
        <v>0.67912408106315614</v>
      </c>
      <c r="AN28" s="108">
        <f>'1 Utsläpp'!AM29/'7 Syss'!AM29</f>
        <v>0.62448330800736684</v>
      </c>
      <c r="AO28" s="108">
        <f>'1 Utsläpp'!AN29/'7 Syss'!AN29</f>
        <v>0.53064659071781373</v>
      </c>
      <c r="AP28" s="108">
        <f>'1 Utsläpp'!AO29/'7 Syss'!AO29</f>
        <v>0.52619276951142835</v>
      </c>
      <c r="AQ28" s="108">
        <f>'1 Utsläpp'!AP29/'7 Syss'!AP29</f>
        <v>0.53546723493438275</v>
      </c>
      <c r="AR28" s="108">
        <f>'1 Utsläpp'!AQ29/'7 Syss'!AQ29</f>
        <v>0.58342289540557613</v>
      </c>
      <c r="AS28" s="108">
        <f>'1 Utsläpp'!AR29/'7 Syss'!AR29</f>
        <v>0.52742065263286841</v>
      </c>
      <c r="AT28" s="108">
        <f>'1 Utsläpp'!AS29/'7 Syss'!AS29</f>
        <v>0.5030216934213908</v>
      </c>
      <c r="AU28" s="108">
        <f>'1 Utsläpp'!AT29/'7 Syss'!AT29</f>
        <v>0.52572831959333677</v>
      </c>
      <c r="AV28" s="108">
        <f>'1 Utsläpp'!AU29/'7 Syss'!AU29</f>
        <v>0.58623841595722193</v>
      </c>
      <c r="AW28" s="108">
        <f>'1 Utsläpp'!AV29/'7 Syss'!AV29</f>
        <v>0.51489582489492691</v>
      </c>
      <c r="AX28" s="108">
        <f>'1 Utsläpp'!AW29/'7 Syss'!AW29</f>
        <v>0.48811425309871825</v>
      </c>
      <c r="AY28" s="108">
        <f>'1 Utsläpp'!AX29/'7 Syss'!AX29</f>
        <v>0.51664660693353925</v>
      </c>
      <c r="AZ28" s="108">
        <f>'1 Utsläpp'!AY29/'7 Syss'!AY29</f>
        <v>0.55116612828103406</v>
      </c>
      <c r="BA28" s="108">
        <f>'1 Utsläpp'!AZ29/'7 Syss'!AZ29</f>
        <v>0.44983108910353253</v>
      </c>
      <c r="BB28" s="108">
        <f>'1 Utsläpp'!BA29/'7 Syss'!BA29</f>
        <v>0.45351321712599335</v>
      </c>
      <c r="BC28" s="108">
        <f>'1 Utsläpp'!BB29/'7 Syss'!BB29</f>
        <v>0.48853308718228444</v>
      </c>
      <c r="BD28" s="108">
        <f>'1 Utsläpp'!BC29/'7 Syss'!BC29</f>
        <v>0.51829898177411526</v>
      </c>
      <c r="BE28" s="108">
        <f>'1 Utsläpp'!BD29/'7 Syss'!BD29</f>
        <v>0.46400841757090272</v>
      </c>
      <c r="BF28" s="108">
        <f>'1 Utsläpp'!BE29/'7 Syss'!BE29</f>
        <v>0.44983374049068842</v>
      </c>
      <c r="BG28" s="108">
        <f>'1 Utsläpp'!BF29/'7 Syss'!BF29</f>
        <v>0.4685220722767065</v>
      </c>
      <c r="BH28" s="108">
        <f>'1 Utsläpp'!BG29/'7 Syss'!BG29</f>
        <v>0.49153507220395348</v>
      </c>
      <c r="BI28" s="108">
        <f>'1 Utsläpp'!BH29/'7 Syss'!BH29</f>
        <v>0.4012082728749522</v>
      </c>
      <c r="BJ28" s="108">
        <f>'1 Utsläpp'!BI29/'7 Syss'!BI29</f>
        <v>0.39363678038335898</v>
      </c>
      <c r="BK28" s="108">
        <f>'1 Utsläpp'!BJ29/'7 Syss'!BJ29</f>
        <v>0.43376794794747447</v>
      </c>
      <c r="BL28" s="108">
        <f>'1 Utsläpp'!BK29/'7 Syss'!BK29</f>
        <v>0.48372763142816588</v>
      </c>
      <c r="BM28" s="108">
        <f>'1 Utsläpp'!BL29/'7 Syss'!BL29</f>
        <v>0.40304923114585567</v>
      </c>
      <c r="BN28" s="108">
        <f>'1 Utsläpp'!BM29/'7 Syss'!BM29</f>
        <v>0.39048752517719271</v>
      </c>
      <c r="BO28" s="108">
        <f>'1 Utsläpp'!BN29/'7 Syss'!BN29</f>
        <v>0.42794967238420106</v>
      </c>
    </row>
    <row r="29" spans="1:67" s="56" customFormat="1" x14ac:dyDescent="0.2">
      <c r="A29" s="56">
        <v>25</v>
      </c>
      <c r="B29" s="56" t="s">
        <v>159</v>
      </c>
      <c r="C29" s="56" t="s">
        <v>45</v>
      </c>
      <c r="D29" s="108">
        <f>'1 Utsläpp'!C30/'7 Syss'!C30</f>
        <v>0.62937024902377203</v>
      </c>
      <c r="E29" s="108">
        <f>'1 Utsläpp'!D30/'7 Syss'!D30</f>
        <v>0.65183618828981538</v>
      </c>
      <c r="F29" s="108">
        <f>'1 Utsläpp'!E30/'7 Syss'!E30</f>
        <v>0.64582196244006007</v>
      </c>
      <c r="G29" s="108">
        <f>'1 Utsläpp'!F30/'7 Syss'!F30</f>
        <v>0.59736333846983647</v>
      </c>
      <c r="H29" s="108">
        <f>'1 Utsläpp'!G30/'7 Syss'!G30</f>
        <v>0.5698719359249973</v>
      </c>
      <c r="I29" s="108">
        <f>'1 Utsläpp'!H30/'7 Syss'!H30</f>
        <v>0.6266280772629178</v>
      </c>
      <c r="J29" s="108">
        <f>'1 Utsläpp'!I30/'7 Syss'!I30</f>
        <v>0.64015436725906594</v>
      </c>
      <c r="K29" s="108">
        <f>'1 Utsläpp'!J30/'7 Syss'!J30</f>
        <v>0.59492334126560154</v>
      </c>
      <c r="L29" s="108">
        <f>'1 Utsläpp'!K30/'7 Syss'!K30</f>
        <v>0.57296447898846947</v>
      </c>
      <c r="M29" s="108">
        <f>'1 Utsläpp'!L30/'7 Syss'!L30</f>
        <v>0.59552858219811466</v>
      </c>
      <c r="N29" s="108">
        <f>'1 Utsläpp'!M30/'7 Syss'!M30</f>
        <v>0.59268470431219356</v>
      </c>
      <c r="O29" s="108">
        <f>'1 Utsläpp'!N30/'7 Syss'!N30</f>
        <v>0.58064933262886609</v>
      </c>
      <c r="P29" s="108">
        <f>'1 Utsläpp'!O30/'7 Syss'!O30</f>
        <v>0.56732953152809273</v>
      </c>
      <c r="Q29" s="108">
        <f>'1 Utsläpp'!P30/'7 Syss'!P30</f>
        <v>0.58766122041607893</v>
      </c>
      <c r="R29" s="108">
        <f>'1 Utsläpp'!Q30/'7 Syss'!Q30</f>
        <v>0.57413206545685536</v>
      </c>
      <c r="S29" s="108">
        <f>'1 Utsläpp'!R30/'7 Syss'!R30</f>
        <v>0.53458482282819297</v>
      </c>
      <c r="T29" s="108">
        <f>'1 Utsläpp'!S30/'7 Syss'!S30</f>
        <v>0.49938612707385127</v>
      </c>
      <c r="U29" s="108">
        <f>'1 Utsläpp'!T30/'7 Syss'!T30</f>
        <v>0.51439292577409768</v>
      </c>
      <c r="V29" s="108">
        <f>'1 Utsläpp'!U30/'7 Syss'!U30</f>
        <v>0.49654149287226113</v>
      </c>
      <c r="W29" s="108">
        <f>'1 Utsläpp'!V30/'7 Syss'!V30</f>
        <v>0.4838018659518028</v>
      </c>
      <c r="X29" s="108">
        <f>'1 Utsläpp'!W30/'7 Syss'!W30</f>
        <v>0.46047232961216711</v>
      </c>
      <c r="Y29" s="108">
        <f>'1 Utsläpp'!X30/'7 Syss'!X30</f>
        <v>0.48861215412653547</v>
      </c>
      <c r="Z29" s="108">
        <f>'1 Utsläpp'!Y30/'7 Syss'!Y30</f>
        <v>0.49300558621901835</v>
      </c>
      <c r="AA29" s="108">
        <f>'1 Utsläpp'!Z30/'7 Syss'!Z30</f>
        <v>0.45668081400623894</v>
      </c>
      <c r="AB29" s="108">
        <f>'1 Utsläpp'!AA30/'7 Syss'!AA30</f>
        <v>0.42952867825378693</v>
      </c>
      <c r="AC29" s="108">
        <f>'1 Utsläpp'!AB30/'7 Syss'!AB30</f>
        <v>0.46525713604075891</v>
      </c>
      <c r="AD29" s="108">
        <f>'1 Utsläpp'!AC30/'7 Syss'!AC30</f>
        <v>0.46004903165360933</v>
      </c>
      <c r="AE29" s="108">
        <f>'1 Utsläpp'!AD30/'7 Syss'!AD30</f>
        <v>0.43022733196956375</v>
      </c>
      <c r="AF29" s="108">
        <f>'1 Utsläpp'!AE30/'7 Syss'!AE30</f>
        <v>0.42106434199962972</v>
      </c>
      <c r="AG29" s="108">
        <f>'1 Utsläpp'!AF30/'7 Syss'!AF30</f>
        <v>0.45449020494686426</v>
      </c>
      <c r="AH29" s="108">
        <f>'1 Utsläpp'!AG30/'7 Syss'!AG30</f>
        <v>0.43777005808638503</v>
      </c>
      <c r="AI29" s="108">
        <f>'1 Utsläpp'!AH30/'7 Syss'!AH30</f>
        <v>0.40707553890454751</v>
      </c>
      <c r="AJ29" s="108">
        <f>'1 Utsläpp'!AI30/'7 Syss'!AI30</f>
        <v>0.38543367351063712</v>
      </c>
      <c r="AK29" s="108">
        <f>'1 Utsläpp'!AJ30/'7 Syss'!AJ30</f>
        <v>0.38931087373678974</v>
      </c>
      <c r="AL29" s="108">
        <f>'1 Utsläpp'!AK30/'7 Syss'!AK30</f>
        <v>0.41170304336494429</v>
      </c>
      <c r="AM29" s="108">
        <f>'1 Utsläpp'!AL30/'7 Syss'!AL30</f>
        <v>0.39909154488922688</v>
      </c>
      <c r="AN29" s="108">
        <f>'1 Utsläpp'!AM30/'7 Syss'!AM30</f>
        <v>0.34400118685103925</v>
      </c>
      <c r="AO29" s="108">
        <f>'1 Utsläpp'!AN30/'7 Syss'!AN30</f>
        <v>0.35718896891931151</v>
      </c>
      <c r="AP29" s="108">
        <f>'1 Utsläpp'!AO30/'7 Syss'!AO30</f>
        <v>0.36581715873956699</v>
      </c>
      <c r="AQ29" s="108">
        <f>'1 Utsläpp'!AP30/'7 Syss'!AP30</f>
        <v>0.34496419466539013</v>
      </c>
      <c r="AR29" s="108">
        <f>'1 Utsläpp'!AQ30/'7 Syss'!AQ30</f>
        <v>0.31692953740811325</v>
      </c>
      <c r="AS29" s="108">
        <f>'1 Utsläpp'!AR30/'7 Syss'!AR30</f>
        <v>0.33427792561911501</v>
      </c>
      <c r="AT29" s="108">
        <f>'1 Utsläpp'!AS30/'7 Syss'!AS30</f>
        <v>0.34771272838176986</v>
      </c>
      <c r="AU29" s="108">
        <f>'1 Utsläpp'!AT30/'7 Syss'!AT30</f>
        <v>0.32997620213896017</v>
      </c>
      <c r="AV29" s="108">
        <f>'1 Utsläpp'!AU30/'7 Syss'!AU30</f>
        <v>0.305358967835544</v>
      </c>
      <c r="AW29" s="108">
        <f>'1 Utsläpp'!AV30/'7 Syss'!AV30</f>
        <v>0.32659286010189642</v>
      </c>
      <c r="AX29" s="108">
        <f>'1 Utsläpp'!AW30/'7 Syss'!AW30</f>
        <v>0.33621635601972549</v>
      </c>
      <c r="AY29" s="108">
        <f>'1 Utsläpp'!AX30/'7 Syss'!AX30</f>
        <v>0.32007981171736172</v>
      </c>
      <c r="AZ29" s="108">
        <f>'1 Utsläpp'!AY30/'7 Syss'!AY30</f>
        <v>0.29161392190671309</v>
      </c>
      <c r="BA29" s="108">
        <f>'1 Utsläpp'!AZ30/'7 Syss'!AZ30</f>
        <v>0.28599273583254325</v>
      </c>
      <c r="BB29" s="108">
        <f>'1 Utsläpp'!BA30/'7 Syss'!BA30</f>
        <v>0.31357768139506714</v>
      </c>
      <c r="BC29" s="108">
        <f>'1 Utsläpp'!BB30/'7 Syss'!BB30</f>
        <v>0.30125010420751813</v>
      </c>
      <c r="BD29" s="108">
        <f>'1 Utsläpp'!BC30/'7 Syss'!BC30</f>
        <v>0.23331681043741387</v>
      </c>
      <c r="BE29" s="108">
        <f>'1 Utsläpp'!BD30/'7 Syss'!BD30</f>
        <v>0.25999484114064642</v>
      </c>
      <c r="BF29" s="108">
        <f>'1 Utsläpp'!BE30/'7 Syss'!BE30</f>
        <v>0.26242236577723932</v>
      </c>
      <c r="BG29" s="108">
        <f>'1 Utsläpp'!BF30/'7 Syss'!BF30</f>
        <v>0.23936327864385631</v>
      </c>
      <c r="BH29" s="108">
        <f>'1 Utsläpp'!BG30/'7 Syss'!BG30</f>
        <v>0.20814901200468353</v>
      </c>
      <c r="BI29" s="108">
        <f>'1 Utsläpp'!BH30/'7 Syss'!BH30</f>
        <v>0.20903137094646257</v>
      </c>
      <c r="BJ29" s="108">
        <f>'1 Utsläpp'!BI30/'7 Syss'!BI30</f>
        <v>0.21109077080778113</v>
      </c>
      <c r="BK29" s="108">
        <f>'1 Utsläpp'!BJ30/'7 Syss'!BJ30</f>
        <v>0.20396356028229976</v>
      </c>
      <c r="BL29" s="108">
        <f>'1 Utsläpp'!BK30/'7 Syss'!BK30</f>
        <v>0.19726507376411767</v>
      </c>
      <c r="BM29" s="108">
        <f>'1 Utsläpp'!BL30/'7 Syss'!BL30</f>
        <v>0.20365746559242714</v>
      </c>
      <c r="BN29" s="108">
        <f>'1 Utsläpp'!BM30/'7 Syss'!BM30</f>
        <v>0.20157922382799892</v>
      </c>
      <c r="BO29" s="108">
        <f>'1 Utsläpp'!BN30/'7 Syss'!BN30</f>
        <v>0.19517714496863425</v>
      </c>
    </row>
    <row r="30" spans="1:67" s="56" customFormat="1" x14ac:dyDescent="0.2">
      <c r="A30" s="56">
        <v>26</v>
      </c>
      <c r="B30" s="56" t="s">
        <v>160</v>
      </c>
      <c r="C30" s="56" t="s">
        <v>15</v>
      </c>
      <c r="D30" s="108">
        <f>'1 Utsläpp'!C31/'7 Syss'!C31</f>
        <v>0.33593462448930017</v>
      </c>
      <c r="E30" s="108">
        <f>'1 Utsläpp'!D31/'7 Syss'!D31</f>
        <v>0.35294029433594493</v>
      </c>
      <c r="F30" s="108">
        <f>'1 Utsläpp'!E31/'7 Syss'!E31</f>
        <v>0.35911110241215205</v>
      </c>
      <c r="G30" s="108">
        <f>'1 Utsläpp'!F31/'7 Syss'!F31</f>
        <v>0.34518702943312052</v>
      </c>
      <c r="H30" s="108">
        <f>'1 Utsläpp'!G31/'7 Syss'!G31</f>
        <v>0.34145250034128199</v>
      </c>
      <c r="I30" s="108">
        <f>'1 Utsläpp'!H31/'7 Syss'!H31</f>
        <v>0.36707742409301086</v>
      </c>
      <c r="J30" s="108">
        <f>'1 Utsläpp'!I31/'7 Syss'!I31</f>
        <v>0.37637156437940283</v>
      </c>
      <c r="K30" s="108">
        <f>'1 Utsläpp'!J31/'7 Syss'!J31</f>
        <v>0.36559564142229295</v>
      </c>
      <c r="L30" s="108">
        <f>'1 Utsläpp'!K31/'7 Syss'!K31</f>
        <v>0.32698349741778504</v>
      </c>
      <c r="M30" s="108">
        <f>'1 Utsläpp'!L31/'7 Syss'!L31</f>
        <v>0.34101177817873968</v>
      </c>
      <c r="N30" s="108">
        <f>'1 Utsläpp'!M31/'7 Syss'!M31</f>
        <v>0.35438048184839088</v>
      </c>
      <c r="O30" s="108">
        <f>'1 Utsläpp'!N31/'7 Syss'!N31</f>
        <v>0.35486266876235195</v>
      </c>
      <c r="P30" s="108">
        <f>'1 Utsläpp'!O31/'7 Syss'!O31</f>
        <v>0.32879191825091497</v>
      </c>
      <c r="Q30" s="108">
        <f>'1 Utsläpp'!P31/'7 Syss'!P31</f>
        <v>0.36443046222063796</v>
      </c>
      <c r="R30" s="108">
        <f>'1 Utsläpp'!Q31/'7 Syss'!Q31</f>
        <v>0.37056520681950156</v>
      </c>
      <c r="S30" s="108">
        <f>'1 Utsläpp'!R31/'7 Syss'!R31</f>
        <v>0.35881318808480001</v>
      </c>
      <c r="T30" s="108">
        <f>'1 Utsläpp'!S31/'7 Syss'!S31</f>
        <v>0.30617170954760592</v>
      </c>
      <c r="U30" s="108">
        <f>'1 Utsläpp'!T31/'7 Syss'!T31</f>
        <v>0.3390424636087645</v>
      </c>
      <c r="V30" s="108">
        <f>'1 Utsläpp'!U31/'7 Syss'!U31</f>
        <v>0.32768498383054889</v>
      </c>
      <c r="W30" s="108">
        <f>'1 Utsläpp'!V31/'7 Syss'!V31</f>
        <v>0.33055334850398038</v>
      </c>
      <c r="X30" s="108">
        <f>'1 Utsläpp'!W31/'7 Syss'!W31</f>
        <v>0.28225727677909601</v>
      </c>
      <c r="Y30" s="108">
        <f>'1 Utsläpp'!X31/'7 Syss'!X31</f>
        <v>0.31520268313520378</v>
      </c>
      <c r="Z30" s="108">
        <f>'1 Utsläpp'!Y31/'7 Syss'!Y31</f>
        <v>0.33016514023640509</v>
      </c>
      <c r="AA30" s="108">
        <f>'1 Utsläpp'!Z31/'7 Syss'!Z31</f>
        <v>0.30209343963463492</v>
      </c>
      <c r="AB30" s="108">
        <f>'1 Utsläpp'!AA31/'7 Syss'!AA31</f>
        <v>0.27383112699154377</v>
      </c>
      <c r="AC30" s="108">
        <f>'1 Utsläpp'!AB31/'7 Syss'!AB31</f>
        <v>0.30198906656053226</v>
      </c>
      <c r="AD30" s="108">
        <f>'1 Utsläpp'!AC31/'7 Syss'!AC31</f>
        <v>0.30710799808952771</v>
      </c>
      <c r="AE30" s="108">
        <f>'1 Utsläpp'!AD31/'7 Syss'!AD31</f>
        <v>0.30000103878323003</v>
      </c>
      <c r="AF30" s="108">
        <f>'1 Utsläpp'!AE31/'7 Syss'!AE31</f>
        <v>0.27735864120241127</v>
      </c>
      <c r="AG30" s="108">
        <f>'1 Utsläpp'!AF31/'7 Syss'!AF31</f>
        <v>0.30578574169688066</v>
      </c>
      <c r="AH30" s="108">
        <f>'1 Utsläpp'!AG31/'7 Syss'!AG31</f>
        <v>0.29741832404206586</v>
      </c>
      <c r="AI30" s="108">
        <f>'1 Utsläpp'!AH31/'7 Syss'!AH31</f>
        <v>0.28739688903870625</v>
      </c>
      <c r="AJ30" s="108">
        <f>'1 Utsläpp'!AI31/'7 Syss'!AI31</f>
        <v>0.25948442613188649</v>
      </c>
      <c r="AK30" s="108">
        <f>'1 Utsläpp'!AJ31/'7 Syss'!AJ31</f>
        <v>0.28673966747652813</v>
      </c>
      <c r="AL30" s="108">
        <f>'1 Utsläpp'!AK31/'7 Syss'!AK31</f>
        <v>0.28306504437724433</v>
      </c>
      <c r="AM30" s="108">
        <f>'1 Utsläpp'!AL31/'7 Syss'!AL31</f>
        <v>0.27452034386343999</v>
      </c>
      <c r="AN30" s="108">
        <f>'1 Utsläpp'!AM31/'7 Syss'!AM31</f>
        <v>0.24069196149052943</v>
      </c>
      <c r="AO30" s="108">
        <f>'1 Utsläpp'!AN31/'7 Syss'!AN31</f>
        <v>0.26434381304705773</v>
      </c>
      <c r="AP30" s="108">
        <f>'1 Utsläpp'!AO31/'7 Syss'!AO31</f>
        <v>0.27840159045248003</v>
      </c>
      <c r="AQ30" s="108">
        <f>'1 Utsläpp'!AP31/'7 Syss'!AP31</f>
        <v>0.25950590345259422</v>
      </c>
      <c r="AR30" s="108">
        <f>'1 Utsläpp'!AQ31/'7 Syss'!AQ31</f>
        <v>0.23487791995240889</v>
      </c>
      <c r="AS30" s="108">
        <f>'1 Utsläpp'!AR31/'7 Syss'!AR31</f>
        <v>0.25687893599485584</v>
      </c>
      <c r="AT30" s="108">
        <f>'1 Utsläpp'!AS31/'7 Syss'!AS31</f>
        <v>0.27439205882336526</v>
      </c>
      <c r="AU30" s="108">
        <f>'1 Utsläpp'!AT31/'7 Syss'!AT31</f>
        <v>0.23920975601133282</v>
      </c>
      <c r="AV30" s="108">
        <f>'1 Utsläpp'!AU31/'7 Syss'!AU31</f>
        <v>0.22078418746371065</v>
      </c>
      <c r="AW30" s="108">
        <f>'1 Utsläpp'!AV31/'7 Syss'!AV31</f>
        <v>0.25502996492051827</v>
      </c>
      <c r="AX30" s="108">
        <f>'1 Utsläpp'!AW31/'7 Syss'!AW31</f>
        <v>0.25859206808321372</v>
      </c>
      <c r="AY30" s="108">
        <f>'1 Utsläpp'!AX31/'7 Syss'!AX31</f>
        <v>0.2369157638588128</v>
      </c>
      <c r="AZ30" s="108">
        <f>'1 Utsläpp'!AY31/'7 Syss'!AY31</f>
        <v>0.22014098033982873</v>
      </c>
      <c r="BA30" s="108">
        <f>'1 Utsläpp'!AZ31/'7 Syss'!AZ31</f>
        <v>0.22276997363177911</v>
      </c>
      <c r="BB30" s="108">
        <f>'1 Utsläpp'!BA31/'7 Syss'!BA31</f>
        <v>0.24888783557781094</v>
      </c>
      <c r="BC30" s="108">
        <f>'1 Utsläpp'!BB31/'7 Syss'!BB31</f>
        <v>0.22788579585421878</v>
      </c>
      <c r="BD30" s="108">
        <f>'1 Utsläpp'!BC31/'7 Syss'!BC31</f>
        <v>0.20332689407542653</v>
      </c>
      <c r="BE30" s="108">
        <f>'1 Utsläpp'!BD31/'7 Syss'!BD31</f>
        <v>0.23121649873931693</v>
      </c>
      <c r="BF30" s="108">
        <f>'1 Utsläpp'!BE31/'7 Syss'!BE31</f>
        <v>0.2382555983511164</v>
      </c>
      <c r="BG30" s="108">
        <f>'1 Utsläpp'!BF31/'7 Syss'!BF31</f>
        <v>0.21131941276135938</v>
      </c>
      <c r="BH30" s="108">
        <f>'1 Utsläpp'!BG31/'7 Syss'!BG31</f>
        <v>0.18033100638031554</v>
      </c>
      <c r="BI30" s="108">
        <f>'1 Utsläpp'!BH31/'7 Syss'!BH31</f>
        <v>0.18445149591114265</v>
      </c>
      <c r="BJ30" s="108">
        <f>'1 Utsläpp'!BI31/'7 Syss'!BI31</f>
        <v>0.18896533859667736</v>
      </c>
      <c r="BK30" s="108">
        <f>'1 Utsläpp'!BJ31/'7 Syss'!BJ31</f>
        <v>0.17852290993889514</v>
      </c>
      <c r="BL30" s="108">
        <f>'1 Utsläpp'!BK31/'7 Syss'!BK31</f>
        <v>0.17261222868400886</v>
      </c>
      <c r="BM30" s="108">
        <f>'1 Utsläpp'!BL31/'7 Syss'!BL31</f>
        <v>0.18275035606576379</v>
      </c>
      <c r="BN30" s="108">
        <f>'1 Utsläpp'!BM31/'7 Syss'!BM31</f>
        <v>0.18503751140082336</v>
      </c>
      <c r="BO30" s="108">
        <f>'1 Utsläpp'!BN31/'7 Syss'!BN31</f>
        <v>0.17687163138096049</v>
      </c>
    </row>
    <row r="31" spans="1:67" s="56" customFormat="1" x14ac:dyDescent="0.2">
      <c r="A31" s="56">
        <v>27</v>
      </c>
      <c r="B31" s="56" t="s">
        <v>161</v>
      </c>
      <c r="C31" s="56" t="s">
        <v>46</v>
      </c>
      <c r="D31" s="108">
        <f>'1 Utsläpp'!C32/'7 Syss'!C32</f>
        <v>0.5153294238215933</v>
      </c>
      <c r="E31" s="108">
        <f>'1 Utsläpp'!D32/'7 Syss'!D32</f>
        <v>0.53123343506501852</v>
      </c>
      <c r="F31" s="108">
        <f>'1 Utsläpp'!E32/'7 Syss'!E32</f>
        <v>0.51307105922525886</v>
      </c>
      <c r="G31" s="108">
        <f>'1 Utsläpp'!F32/'7 Syss'!F32</f>
        <v>0.52559495895290065</v>
      </c>
      <c r="H31" s="108">
        <f>'1 Utsläpp'!G32/'7 Syss'!G32</f>
        <v>0.56938843411489382</v>
      </c>
      <c r="I31" s="108">
        <f>'1 Utsläpp'!H32/'7 Syss'!H32</f>
        <v>0.56980323992584225</v>
      </c>
      <c r="J31" s="108">
        <f>'1 Utsläpp'!I32/'7 Syss'!I32</f>
        <v>0.55815342115508448</v>
      </c>
      <c r="K31" s="108">
        <f>'1 Utsläpp'!J32/'7 Syss'!J32</f>
        <v>0.59492382672726984</v>
      </c>
      <c r="L31" s="108">
        <f>'1 Utsläpp'!K32/'7 Syss'!K32</f>
        <v>0.63972108291713903</v>
      </c>
      <c r="M31" s="108">
        <f>'1 Utsläpp'!L32/'7 Syss'!L32</f>
        <v>0.60259404010394257</v>
      </c>
      <c r="N31" s="108">
        <f>'1 Utsläpp'!M32/'7 Syss'!M32</f>
        <v>0.5663628330369167</v>
      </c>
      <c r="O31" s="108">
        <f>'1 Utsläpp'!N32/'7 Syss'!N32</f>
        <v>0.60451040802951006</v>
      </c>
      <c r="P31" s="108">
        <f>'1 Utsläpp'!O32/'7 Syss'!O32</f>
        <v>0.61018821466894146</v>
      </c>
      <c r="Q31" s="108">
        <f>'1 Utsläpp'!P32/'7 Syss'!P32</f>
        <v>0.58377626123101067</v>
      </c>
      <c r="R31" s="108">
        <f>'1 Utsläpp'!Q32/'7 Syss'!Q32</f>
        <v>0.55055830398838124</v>
      </c>
      <c r="S31" s="108">
        <f>'1 Utsläpp'!R32/'7 Syss'!R32</f>
        <v>0.5679555378655432</v>
      </c>
      <c r="T31" s="108">
        <f>'1 Utsläpp'!S32/'7 Syss'!S32</f>
        <v>0.5590794109056052</v>
      </c>
      <c r="U31" s="108">
        <f>'1 Utsläpp'!T32/'7 Syss'!T32</f>
        <v>0.53349207187926073</v>
      </c>
      <c r="V31" s="108">
        <f>'1 Utsläpp'!U32/'7 Syss'!U32</f>
        <v>0.50686360006963183</v>
      </c>
      <c r="W31" s="108">
        <f>'1 Utsläpp'!V32/'7 Syss'!V32</f>
        <v>0.53755707441407752</v>
      </c>
      <c r="X31" s="108">
        <f>'1 Utsläpp'!W32/'7 Syss'!W32</f>
        <v>0.57171077637305467</v>
      </c>
      <c r="Y31" s="108">
        <f>'1 Utsläpp'!X32/'7 Syss'!X32</f>
        <v>0.57481377806917444</v>
      </c>
      <c r="Z31" s="108">
        <f>'1 Utsläpp'!Y32/'7 Syss'!Y32</f>
        <v>0.54148084241362571</v>
      </c>
      <c r="AA31" s="108">
        <f>'1 Utsläpp'!Z32/'7 Syss'!Z32</f>
        <v>0.56158645713910893</v>
      </c>
      <c r="AB31" s="108">
        <f>'1 Utsläpp'!AA32/'7 Syss'!AA32</f>
        <v>0.48754754287293489</v>
      </c>
      <c r="AC31" s="108">
        <f>'1 Utsläpp'!AB32/'7 Syss'!AB32</f>
        <v>0.49648771272386488</v>
      </c>
      <c r="AD31" s="108">
        <f>'1 Utsläpp'!AC32/'7 Syss'!AC32</f>
        <v>0.46761401603139707</v>
      </c>
      <c r="AE31" s="108">
        <f>'1 Utsläpp'!AD32/'7 Syss'!AD32</f>
        <v>0.48952075259932432</v>
      </c>
      <c r="AF31" s="108">
        <f>'1 Utsläpp'!AE32/'7 Syss'!AE32</f>
        <v>0.48249966411347411</v>
      </c>
      <c r="AG31" s="108">
        <f>'1 Utsläpp'!AF32/'7 Syss'!AF32</f>
        <v>0.48850561053788683</v>
      </c>
      <c r="AH31" s="108">
        <f>'1 Utsläpp'!AG32/'7 Syss'!AG32</f>
        <v>0.45039972499391207</v>
      </c>
      <c r="AI31" s="108">
        <f>'1 Utsläpp'!AH32/'7 Syss'!AH32</f>
        <v>0.47972200884785127</v>
      </c>
      <c r="AJ31" s="108">
        <f>'1 Utsläpp'!AI32/'7 Syss'!AI32</f>
        <v>0.43019488025648894</v>
      </c>
      <c r="AK31" s="108">
        <f>'1 Utsläpp'!AJ32/'7 Syss'!AJ32</f>
        <v>0.46364449129792723</v>
      </c>
      <c r="AL31" s="108">
        <f>'1 Utsläpp'!AK32/'7 Syss'!AK32</f>
        <v>0.43544590161105584</v>
      </c>
      <c r="AM31" s="108">
        <f>'1 Utsläpp'!AL32/'7 Syss'!AL32</f>
        <v>0.4336831831773465</v>
      </c>
      <c r="AN31" s="108">
        <f>'1 Utsläpp'!AM32/'7 Syss'!AM32</f>
        <v>0.416942223682779</v>
      </c>
      <c r="AO31" s="108">
        <f>'1 Utsläpp'!AN32/'7 Syss'!AN32</f>
        <v>0.44048413224157468</v>
      </c>
      <c r="AP31" s="108">
        <f>'1 Utsläpp'!AO32/'7 Syss'!AO32</f>
        <v>0.41312512669896007</v>
      </c>
      <c r="AQ31" s="108">
        <f>'1 Utsläpp'!AP32/'7 Syss'!AP32</f>
        <v>0.40950469711586807</v>
      </c>
      <c r="AR31" s="108">
        <f>'1 Utsläpp'!AQ32/'7 Syss'!AQ32</f>
        <v>0.40613368465874539</v>
      </c>
      <c r="AS31" s="108">
        <f>'1 Utsläpp'!AR32/'7 Syss'!AR32</f>
        <v>0.44208712616891654</v>
      </c>
      <c r="AT31" s="108">
        <f>'1 Utsläpp'!AS32/'7 Syss'!AS32</f>
        <v>0.42095175807074126</v>
      </c>
      <c r="AU31" s="108">
        <f>'1 Utsläpp'!AT32/'7 Syss'!AT32</f>
        <v>0.41723143687723735</v>
      </c>
      <c r="AV31" s="108">
        <f>'1 Utsläpp'!AU32/'7 Syss'!AU32</f>
        <v>0.40853511508700618</v>
      </c>
      <c r="AW31" s="108">
        <f>'1 Utsläpp'!AV32/'7 Syss'!AV32</f>
        <v>0.44409098750819159</v>
      </c>
      <c r="AX31" s="108">
        <f>'1 Utsläpp'!AW32/'7 Syss'!AW32</f>
        <v>0.43822158942814665</v>
      </c>
      <c r="AY31" s="108">
        <f>'1 Utsläpp'!AX32/'7 Syss'!AX32</f>
        <v>0.42504438389411703</v>
      </c>
      <c r="AZ31" s="108">
        <f>'1 Utsläpp'!AY32/'7 Syss'!AY32</f>
        <v>0.41198307614195873</v>
      </c>
      <c r="BA31" s="108">
        <f>'1 Utsläpp'!AZ32/'7 Syss'!AZ32</f>
        <v>0.42078580596849086</v>
      </c>
      <c r="BB31" s="108">
        <f>'1 Utsläpp'!BA32/'7 Syss'!BA32</f>
        <v>0.45035491049326387</v>
      </c>
      <c r="BC31" s="108">
        <f>'1 Utsläpp'!BB32/'7 Syss'!BB32</f>
        <v>0.44441820409499999</v>
      </c>
      <c r="BD31" s="108">
        <f>'1 Utsläpp'!BC32/'7 Syss'!BC32</f>
        <v>0.41181699779810926</v>
      </c>
      <c r="BE31" s="108">
        <f>'1 Utsläpp'!BD32/'7 Syss'!BD32</f>
        <v>0.45787861550690018</v>
      </c>
      <c r="BF31" s="108">
        <f>'1 Utsläpp'!BE32/'7 Syss'!BE32</f>
        <v>0.4355040868163686</v>
      </c>
      <c r="BG31" s="108">
        <f>'1 Utsläpp'!BF32/'7 Syss'!BF32</f>
        <v>0.40580352756816035</v>
      </c>
      <c r="BH31" s="108">
        <f>'1 Utsläpp'!BG32/'7 Syss'!BG32</f>
        <v>0.37458927851892737</v>
      </c>
      <c r="BI31" s="108">
        <f>'1 Utsläpp'!BH32/'7 Syss'!BH32</f>
        <v>0.37323299774405733</v>
      </c>
      <c r="BJ31" s="108">
        <f>'1 Utsläpp'!BI32/'7 Syss'!BI32</f>
        <v>0.36154795317784477</v>
      </c>
      <c r="BK31" s="108">
        <f>'1 Utsläpp'!BJ32/'7 Syss'!BJ32</f>
        <v>0.36238059979380977</v>
      </c>
      <c r="BL31" s="108">
        <f>'1 Utsläpp'!BK32/'7 Syss'!BK32</f>
        <v>0.3537693386476764</v>
      </c>
      <c r="BM31" s="108">
        <f>'1 Utsläpp'!BL32/'7 Syss'!BL32</f>
        <v>0.36580372690562912</v>
      </c>
      <c r="BN31" s="108">
        <f>'1 Utsläpp'!BM32/'7 Syss'!BM32</f>
        <v>0.35319836940988453</v>
      </c>
      <c r="BO31" s="108">
        <f>'1 Utsläpp'!BN32/'7 Syss'!BN32</f>
        <v>0.35816672157681573</v>
      </c>
    </row>
    <row r="32" spans="1:67" s="56" customFormat="1" x14ac:dyDescent="0.2">
      <c r="A32" s="56">
        <v>28</v>
      </c>
      <c r="B32" s="56" t="s">
        <v>162</v>
      </c>
      <c r="C32" s="56" t="s">
        <v>16</v>
      </c>
      <c r="D32" s="108">
        <f>'1 Utsläpp'!C33/'7 Syss'!C33</f>
        <v>0.31013820163436434</v>
      </c>
      <c r="E32" s="108">
        <f>'1 Utsläpp'!D33/'7 Syss'!D33</f>
        <v>0.33357802103568129</v>
      </c>
      <c r="F32" s="108">
        <f>'1 Utsläpp'!E33/'7 Syss'!E33</f>
        <v>0.3111216944409621</v>
      </c>
      <c r="G32" s="108">
        <f>'1 Utsläpp'!F33/'7 Syss'!F33</f>
        <v>0.28886789839642024</v>
      </c>
      <c r="H32" s="108">
        <f>'1 Utsläpp'!G33/'7 Syss'!G33</f>
        <v>0.28748831384705631</v>
      </c>
      <c r="I32" s="108">
        <f>'1 Utsläpp'!H33/'7 Syss'!H33</f>
        <v>0.30954591908003848</v>
      </c>
      <c r="J32" s="108">
        <f>'1 Utsläpp'!I33/'7 Syss'!I33</f>
        <v>0.29715470244148734</v>
      </c>
      <c r="K32" s="108">
        <f>'1 Utsläpp'!J33/'7 Syss'!J33</f>
        <v>0.27387014224863088</v>
      </c>
      <c r="L32" s="108">
        <f>'1 Utsläpp'!K33/'7 Syss'!K33</f>
        <v>0.28964229950828779</v>
      </c>
      <c r="M32" s="108">
        <f>'1 Utsläpp'!L33/'7 Syss'!L33</f>
        <v>0.30187547782686042</v>
      </c>
      <c r="N32" s="108">
        <f>'1 Utsläpp'!M33/'7 Syss'!M33</f>
        <v>0.28827616408596801</v>
      </c>
      <c r="O32" s="108">
        <f>'1 Utsläpp'!N33/'7 Syss'!N33</f>
        <v>0.27321007399189828</v>
      </c>
      <c r="P32" s="108">
        <f>'1 Utsläpp'!O33/'7 Syss'!O33</f>
        <v>0.25873466424360031</v>
      </c>
      <c r="Q32" s="108">
        <f>'1 Utsläpp'!P33/'7 Syss'!P33</f>
        <v>0.26848060837031124</v>
      </c>
      <c r="R32" s="108">
        <f>'1 Utsläpp'!Q33/'7 Syss'!Q33</f>
        <v>0.25677385532369656</v>
      </c>
      <c r="S32" s="108">
        <f>'1 Utsläpp'!R33/'7 Syss'!R33</f>
        <v>0.24300919691057243</v>
      </c>
      <c r="T32" s="108">
        <f>'1 Utsläpp'!S33/'7 Syss'!S33</f>
        <v>0.2379644179030648</v>
      </c>
      <c r="U32" s="108">
        <f>'1 Utsläpp'!T33/'7 Syss'!T33</f>
        <v>0.23495474550508536</v>
      </c>
      <c r="V32" s="108">
        <f>'1 Utsläpp'!U33/'7 Syss'!U33</f>
        <v>0.23308925311669987</v>
      </c>
      <c r="W32" s="108">
        <f>'1 Utsläpp'!V33/'7 Syss'!V33</f>
        <v>0.21722089399712499</v>
      </c>
      <c r="X32" s="108">
        <f>'1 Utsläpp'!W33/'7 Syss'!W33</f>
        <v>0.22538948230612588</v>
      </c>
      <c r="Y32" s="108">
        <f>'1 Utsläpp'!X33/'7 Syss'!X33</f>
        <v>0.23349557106662933</v>
      </c>
      <c r="Z32" s="108">
        <f>'1 Utsläpp'!Y33/'7 Syss'!Y33</f>
        <v>0.22934662682459253</v>
      </c>
      <c r="AA32" s="108">
        <f>'1 Utsläpp'!Z33/'7 Syss'!Z33</f>
        <v>0.21128786919917028</v>
      </c>
      <c r="AB32" s="108">
        <f>'1 Utsläpp'!AA33/'7 Syss'!AA33</f>
        <v>0.21790907446062258</v>
      </c>
      <c r="AC32" s="108">
        <f>'1 Utsläpp'!AB33/'7 Syss'!AB33</f>
        <v>0.22337554860800521</v>
      </c>
      <c r="AD32" s="108">
        <f>'1 Utsläpp'!AC33/'7 Syss'!AC33</f>
        <v>0.21579161456767293</v>
      </c>
      <c r="AE32" s="108">
        <f>'1 Utsläpp'!AD33/'7 Syss'!AD33</f>
        <v>0.19870493284459065</v>
      </c>
      <c r="AF32" s="108">
        <f>'1 Utsläpp'!AE33/'7 Syss'!AE33</f>
        <v>0.20351493443444885</v>
      </c>
      <c r="AG32" s="108">
        <f>'1 Utsläpp'!AF33/'7 Syss'!AF33</f>
        <v>0.21153773993772235</v>
      </c>
      <c r="AH32" s="108">
        <f>'1 Utsläpp'!AG33/'7 Syss'!AG33</f>
        <v>0.21538212003977694</v>
      </c>
      <c r="AI32" s="108">
        <f>'1 Utsläpp'!AH33/'7 Syss'!AH33</f>
        <v>0.20152884097651555</v>
      </c>
      <c r="AJ32" s="108">
        <f>'1 Utsläpp'!AI33/'7 Syss'!AI33</f>
        <v>0.17306816425721244</v>
      </c>
      <c r="AK32" s="108">
        <f>'1 Utsläpp'!AJ33/'7 Syss'!AJ33</f>
        <v>0.18426536966710036</v>
      </c>
      <c r="AL32" s="108">
        <f>'1 Utsläpp'!AK33/'7 Syss'!AK33</f>
        <v>0.1845153067385942</v>
      </c>
      <c r="AM32" s="108">
        <f>'1 Utsläpp'!AL33/'7 Syss'!AL33</f>
        <v>0.17228159500330895</v>
      </c>
      <c r="AN32" s="108">
        <f>'1 Utsläpp'!AM33/'7 Syss'!AM33</f>
        <v>0.16856639665445017</v>
      </c>
      <c r="AO32" s="108">
        <f>'1 Utsläpp'!AN33/'7 Syss'!AN33</f>
        <v>0.18015235684390682</v>
      </c>
      <c r="AP32" s="108">
        <f>'1 Utsläpp'!AO33/'7 Syss'!AO33</f>
        <v>0.18185054724911326</v>
      </c>
      <c r="AQ32" s="108">
        <f>'1 Utsläpp'!AP33/'7 Syss'!AP33</f>
        <v>0.16604883793480044</v>
      </c>
      <c r="AR32" s="108">
        <f>'1 Utsläpp'!AQ33/'7 Syss'!AQ33</f>
        <v>0.15914700855143679</v>
      </c>
      <c r="AS32" s="108">
        <f>'1 Utsläpp'!AR33/'7 Syss'!AR33</f>
        <v>0.17441221507955962</v>
      </c>
      <c r="AT32" s="108">
        <f>'1 Utsläpp'!AS33/'7 Syss'!AS33</f>
        <v>0.17942204393725827</v>
      </c>
      <c r="AU32" s="108">
        <f>'1 Utsläpp'!AT33/'7 Syss'!AT33</f>
        <v>0.16683060874912695</v>
      </c>
      <c r="AV32" s="108">
        <f>'1 Utsläpp'!AU33/'7 Syss'!AU33</f>
        <v>0.15708548408361658</v>
      </c>
      <c r="AW32" s="108">
        <f>'1 Utsläpp'!AV33/'7 Syss'!AV33</f>
        <v>0.17260577154876455</v>
      </c>
      <c r="AX32" s="108">
        <f>'1 Utsläpp'!AW33/'7 Syss'!AW33</f>
        <v>0.18054763054448936</v>
      </c>
      <c r="AY32" s="108">
        <f>'1 Utsläpp'!AX33/'7 Syss'!AX33</f>
        <v>0.16441355014516101</v>
      </c>
      <c r="AZ32" s="108">
        <f>'1 Utsläpp'!AY33/'7 Syss'!AY33</f>
        <v>0.14787385411037313</v>
      </c>
      <c r="BA32" s="108">
        <f>'1 Utsläpp'!AZ33/'7 Syss'!AZ33</f>
        <v>0.14925445803427861</v>
      </c>
      <c r="BB32" s="108">
        <f>'1 Utsläpp'!BA33/'7 Syss'!BA33</f>
        <v>0.16796349292847221</v>
      </c>
      <c r="BC32" s="108">
        <f>'1 Utsläpp'!BB33/'7 Syss'!BB33</f>
        <v>0.14843742621156153</v>
      </c>
      <c r="BD32" s="108">
        <f>'1 Utsläpp'!BC33/'7 Syss'!BC33</f>
        <v>0.13391873646362368</v>
      </c>
      <c r="BE32" s="108">
        <f>'1 Utsläpp'!BD33/'7 Syss'!BD33</f>
        <v>0.14990525803803703</v>
      </c>
      <c r="BF32" s="108">
        <f>'1 Utsläpp'!BE33/'7 Syss'!BE33</f>
        <v>0.16034883220420193</v>
      </c>
      <c r="BG32" s="108">
        <f>'1 Utsläpp'!BF33/'7 Syss'!BF33</f>
        <v>0.13971690856167279</v>
      </c>
      <c r="BH32" s="108">
        <f>'1 Utsläpp'!BG33/'7 Syss'!BG33</f>
        <v>0.12313617784852095</v>
      </c>
      <c r="BI32" s="108">
        <f>'1 Utsläpp'!BH33/'7 Syss'!BH33</f>
        <v>0.1268535825224211</v>
      </c>
      <c r="BJ32" s="108">
        <f>'1 Utsläpp'!BI33/'7 Syss'!BI33</f>
        <v>0.13626377093977671</v>
      </c>
      <c r="BK32" s="108">
        <f>'1 Utsläpp'!BJ33/'7 Syss'!BJ33</f>
        <v>0.12606670097278413</v>
      </c>
      <c r="BL32" s="108">
        <f>'1 Utsläpp'!BK33/'7 Syss'!BK33</f>
        <v>0.1200166983832002</v>
      </c>
      <c r="BM32" s="108">
        <f>'1 Utsläpp'!BL33/'7 Syss'!BL33</f>
        <v>0.1260839909738421</v>
      </c>
      <c r="BN32" s="108">
        <f>'1 Utsläpp'!BM33/'7 Syss'!BM33</f>
        <v>0.13157300081616013</v>
      </c>
      <c r="BO32" s="108">
        <f>'1 Utsläpp'!BN33/'7 Syss'!BN33</f>
        <v>0.12241916690928857</v>
      </c>
    </row>
    <row r="33" spans="1:67" s="56" customFormat="1" x14ac:dyDescent="0.2">
      <c r="A33" s="56">
        <v>29</v>
      </c>
      <c r="B33" s="56" t="s">
        <v>163</v>
      </c>
      <c r="C33" s="56" t="s">
        <v>17</v>
      </c>
      <c r="D33" s="108">
        <f>'1 Utsläpp'!C34/'7 Syss'!C34</f>
        <v>0.62951357179878487</v>
      </c>
      <c r="E33" s="108">
        <f>'1 Utsläpp'!D34/'7 Syss'!D34</f>
        <v>0.71173197137297761</v>
      </c>
      <c r="F33" s="108">
        <f>'1 Utsläpp'!E34/'7 Syss'!E34</f>
        <v>0.68798595810198837</v>
      </c>
      <c r="G33" s="108">
        <f>'1 Utsläpp'!F34/'7 Syss'!F34</f>
        <v>0.68993600120807497</v>
      </c>
      <c r="H33" s="108">
        <f>'1 Utsläpp'!G34/'7 Syss'!G34</f>
        <v>0.58778987473241373</v>
      </c>
      <c r="I33" s="108">
        <f>'1 Utsläpp'!H34/'7 Syss'!H34</f>
        <v>0.65490489475173985</v>
      </c>
      <c r="J33" s="108">
        <f>'1 Utsläpp'!I34/'7 Syss'!I34</f>
        <v>0.63822853434681448</v>
      </c>
      <c r="K33" s="108">
        <f>'1 Utsläpp'!J34/'7 Syss'!J34</f>
        <v>0.62107820323891572</v>
      </c>
      <c r="L33" s="108">
        <f>'1 Utsläpp'!K34/'7 Syss'!K34</f>
        <v>0.58980386968180831</v>
      </c>
      <c r="M33" s="108">
        <f>'1 Utsläpp'!L34/'7 Syss'!L34</f>
        <v>0.67543238527085303</v>
      </c>
      <c r="N33" s="108">
        <f>'1 Utsläpp'!M34/'7 Syss'!M34</f>
        <v>0.65550358255863506</v>
      </c>
      <c r="O33" s="108">
        <f>'1 Utsläpp'!N34/'7 Syss'!N34</f>
        <v>0.65157612106768481</v>
      </c>
      <c r="P33" s="108">
        <f>'1 Utsläpp'!O34/'7 Syss'!O34</f>
        <v>0.48368412327672738</v>
      </c>
      <c r="Q33" s="108">
        <f>'1 Utsläpp'!P34/'7 Syss'!P34</f>
        <v>0.55799440621127561</v>
      </c>
      <c r="R33" s="108">
        <f>'1 Utsläpp'!Q34/'7 Syss'!Q34</f>
        <v>0.54555364014562568</v>
      </c>
      <c r="S33" s="108">
        <f>'1 Utsläpp'!R34/'7 Syss'!R34</f>
        <v>0.53951238591833639</v>
      </c>
      <c r="T33" s="108">
        <f>'1 Utsläpp'!S34/'7 Syss'!S34</f>
        <v>0.55076956153389522</v>
      </c>
      <c r="U33" s="108">
        <f>'1 Utsläpp'!T34/'7 Syss'!T34</f>
        <v>0.61505088252540496</v>
      </c>
      <c r="V33" s="108">
        <f>'1 Utsläpp'!U34/'7 Syss'!U34</f>
        <v>0.6073245925028522</v>
      </c>
      <c r="W33" s="108">
        <f>'1 Utsläpp'!V34/'7 Syss'!V34</f>
        <v>0.59177537536933744</v>
      </c>
      <c r="X33" s="108">
        <f>'1 Utsläpp'!W34/'7 Syss'!W34</f>
        <v>0.47065809477130438</v>
      </c>
      <c r="Y33" s="108">
        <f>'1 Utsläpp'!X34/'7 Syss'!X34</f>
        <v>0.51438163826201178</v>
      </c>
      <c r="Z33" s="108">
        <f>'1 Utsläpp'!Y34/'7 Syss'!Y34</f>
        <v>0.52769297379423341</v>
      </c>
      <c r="AA33" s="108">
        <f>'1 Utsläpp'!Z34/'7 Syss'!Z34</f>
        <v>0.51360998577266903</v>
      </c>
      <c r="AB33" s="108">
        <f>'1 Utsläpp'!AA34/'7 Syss'!AA34</f>
        <v>0.44255818608941838</v>
      </c>
      <c r="AC33" s="108">
        <f>'1 Utsläpp'!AB34/'7 Syss'!AB34</f>
        <v>0.51924419281645029</v>
      </c>
      <c r="AD33" s="108">
        <f>'1 Utsläpp'!AC34/'7 Syss'!AC34</f>
        <v>0.50982998592335615</v>
      </c>
      <c r="AE33" s="108">
        <f>'1 Utsläpp'!AD34/'7 Syss'!AD34</f>
        <v>0.50682117459418674</v>
      </c>
      <c r="AF33" s="108">
        <f>'1 Utsläpp'!AE34/'7 Syss'!AE34</f>
        <v>0.45290903772128943</v>
      </c>
      <c r="AG33" s="108">
        <f>'1 Utsläpp'!AF34/'7 Syss'!AF34</f>
        <v>0.50420571365050859</v>
      </c>
      <c r="AH33" s="108">
        <f>'1 Utsläpp'!AG34/'7 Syss'!AG34</f>
        <v>0.48879712605162251</v>
      </c>
      <c r="AI33" s="108">
        <f>'1 Utsläpp'!AH34/'7 Syss'!AH34</f>
        <v>0.50711162766490425</v>
      </c>
      <c r="AJ33" s="108">
        <f>'1 Utsläpp'!AI34/'7 Syss'!AI34</f>
        <v>0.40723410644445973</v>
      </c>
      <c r="AK33" s="108">
        <f>'1 Utsläpp'!AJ34/'7 Syss'!AJ34</f>
        <v>0.43698977648710197</v>
      </c>
      <c r="AL33" s="108">
        <f>'1 Utsläpp'!AK34/'7 Syss'!AK34</f>
        <v>0.43529172907927727</v>
      </c>
      <c r="AM33" s="108">
        <f>'1 Utsläpp'!AL34/'7 Syss'!AL34</f>
        <v>0.4516537368521179</v>
      </c>
      <c r="AN33" s="108">
        <f>'1 Utsläpp'!AM34/'7 Syss'!AM34</f>
        <v>0.53316925125376347</v>
      </c>
      <c r="AO33" s="108">
        <f>'1 Utsläpp'!AN34/'7 Syss'!AN34</f>
        <v>0.54107669321888285</v>
      </c>
      <c r="AP33" s="108">
        <f>'1 Utsläpp'!AO34/'7 Syss'!AO34</f>
        <v>0.54406173060026997</v>
      </c>
      <c r="AQ33" s="108">
        <f>'1 Utsläpp'!AP34/'7 Syss'!AP34</f>
        <v>0.56451030800108037</v>
      </c>
      <c r="AR33" s="108">
        <f>'1 Utsläpp'!AQ34/'7 Syss'!AQ34</f>
        <v>0.4007429049964043</v>
      </c>
      <c r="AS33" s="108">
        <f>'1 Utsläpp'!AR34/'7 Syss'!AR34</f>
        <v>0.41596672448818389</v>
      </c>
      <c r="AT33" s="108">
        <f>'1 Utsläpp'!AS34/'7 Syss'!AS34</f>
        <v>0.43676597384745336</v>
      </c>
      <c r="AU33" s="108">
        <f>'1 Utsläpp'!AT34/'7 Syss'!AT34</f>
        <v>0.45208426532685564</v>
      </c>
      <c r="AV33" s="108">
        <f>'1 Utsläpp'!AU34/'7 Syss'!AU34</f>
        <v>0.38606841516245027</v>
      </c>
      <c r="AW33" s="108">
        <f>'1 Utsläpp'!AV34/'7 Syss'!AV34</f>
        <v>0.39544776640228974</v>
      </c>
      <c r="AX33" s="108">
        <f>'1 Utsläpp'!AW34/'7 Syss'!AW34</f>
        <v>0.40180501867787566</v>
      </c>
      <c r="AY33" s="108">
        <f>'1 Utsläpp'!AX34/'7 Syss'!AX34</f>
        <v>0.39719682149192814</v>
      </c>
      <c r="AZ33" s="108">
        <f>'1 Utsläpp'!AY34/'7 Syss'!AY34</f>
        <v>0.36057851968177007</v>
      </c>
      <c r="BA33" s="108">
        <f>'1 Utsläpp'!AZ34/'7 Syss'!AZ34</f>
        <v>0.36496624407716222</v>
      </c>
      <c r="BB33" s="108">
        <f>'1 Utsläpp'!BA34/'7 Syss'!BA34</f>
        <v>0.37515854407770349</v>
      </c>
      <c r="BC33" s="108">
        <f>'1 Utsläpp'!BB34/'7 Syss'!BB34</f>
        <v>0.35793977618037531</v>
      </c>
      <c r="BD33" s="108">
        <f>'1 Utsläpp'!BC34/'7 Syss'!BC34</f>
        <v>0.32827834952178125</v>
      </c>
      <c r="BE33" s="108">
        <f>'1 Utsläpp'!BD34/'7 Syss'!BD34</f>
        <v>0.33721762771488373</v>
      </c>
      <c r="BF33" s="108">
        <f>'1 Utsläpp'!BE34/'7 Syss'!BE34</f>
        <v>0.33205262416591186</v>
      </c>
      <c r="BG33" s="108">
        <f>'1 Utsläpp'!BF34/'7 Syss'!BF34</f>
        <v>0.32039047490674627</v>
      </c>
      <c r="BH33" s="108">
        <f>'1 Utsläpp'!BG34/'7 Syss'!BG34</f>
        <v>0.28930807357311</v>
      </c>
      <c r="BI33" s="108">
        <f>'1 Utsläpp'!BH34/'7 Syss'!BH34</f>
        <v>0.29655672497314667</v>
      </c>
      <c r="BJ33" s="108">
        <f>'1 Utsläpp'!BI34/'7 Syss'!BI34</f>
        <v>0.29918968399120222</v>
      </c>
      <c r="BK33" s="108">
        <f>'1 Utsläpp'!BJ34/'7 Syss'!BJ34</f>
        <v>0.2929143064065079</v>
      </c>
      <c r="BL33" s="108">
        <f>'1 Utsläpp'!BK34/'7 Syss'!BK34</f>
        <v>0.28740538575979807</v>
      </c>
      <c r="BM33" s="108">
        <f>'1 Utsläpp'!BL34/'7 Syss'!BL34</f>
        <v>0.29272207214855961</v>
      </c>
      <c r="BN33" s="108">
        <f>'1 Utsläpp'!BM34/'7 Syss'!BM34</f>
        <v>0.29256193407522901</v>
      </c>
      <c r="BO33" s="108">
        <f>'1 Utsläpp'!BN34/'7 Syss'!BN34</f>
        <v>0.28511384303444393</v>
      </c>
    </row>
    <row r="34" spans="1:67" s="56" customFormat="1" x14ac:dyDescent="0.2">
      <c r="A34" s="56">
        <v>30</v>
      </c>
      <c r="B34" s="56" t="s">
        <v>164</v>
      </c>
      <c r="C34" s="56" t="s">
        <v>18</v>
      </c>
      <c r="D34" s="108">
        <f>'1 Utsläpp'!C35/'7 Syss'!C35</f>
        <v>8.8084060840154479E-2</v>
      </c>
      <c r="E34" s="108">
        <f>'1 Utsläpp'!D35/'7 Syss'!D35</f>
        <v>8.9831431134741416E-2</v>
      </c>
      <c r="F34" s="108">
        <f>'1 Utsläpp'!E35/'7 Syss'!E35</f>
        <v>8.2051356133833048E-2</v>
      </c>
      <c r="G34" s="108">
        <f>'1 Utsläpp'!F35/'7 Syss'!F35</f>
        <v>8.0814344213831046E-2</v>
      </c>
      <c r="H34" s="108">
        <f>'1 Utsläpp'!G35/'7 Syss'!G35</f>
        <v>8.5357527687866613E-2</v>
      </c>
      <c r="I34" s="108">
        <f>'1 Utsläpp'!H35/'7 Syss'!H35</f>
        <v>8.6581276374525062E-2</v>
      </c>
      <c r="J34" s="108">
        <f>'1 Utsläpp'!I35/'7 Syss'!I35</f>
        <v>8.0538949575635524E-2</v>
      </c>
      <c r="K34" s="108">
        <f>'1 Utsläpp'!J35/'7 Syss'!J35</f>
        <v>7.8118108341551931E-2</v>
      </c>
      <c r="L34" s="108">
        <f>'1 Utsläpp'!K35/'7 Syss'!K35</f>
        <v>8.6118976614911594E-2</v>
      </c>
      <c r="M34" s="108">
        <f>'1 Utsläpp'!L35/'7 Syss'!L35</f>
        <v>8.4297595398741612E-2</v>
      </c>
      <c r="N34" s="108">
        <f>'1 Utsläpp'!M35/'7 Syss'!M35</f>
        <v>7.9967931783990379E-2</v>
      </c>
      <c r="O34" s="108">
        <f>'1 Utsläpp'!N35/'7 Syss'!N35</f>
        <v>8.0545211468254663E-2</v>
      </c>
      <c r="P34" s="108">
        <f>'1 Utsläpp'!O35/'7 Syss'!O35</f>
        <v>8.2122518472254089E-2</v>
      </c>
      <c r="Q34" s="108">
        <f>'1 Utsläpp'!P35/'7 Syss'!P35</f>
        <v>8.1893100416105369E-2</v>
      </c>
      <c r="R34" s="108">
        <f>'1 Utsläpp'!Q35/'7 Syss'!Q35</f>
        <v>7.5952256721925307E-2</v>
      </c>
      <c r="S34" s="108">
        <f>'1 Utsläpp'!R35/'7 Syss'!R35</f>
        <v>7.2689293476045594E-2</v>
      </c>
      <c r="T34" s="108">
        <f>'1 Utsläpp'!S35/'7 Syss'!S35</f>
        <v>7.6216437328719217E-2</v>
      </c>
      <c r="U34" s="108">
        <f>'1 Utsläpp'!T35/'7 Syss'!T35</f>
        <v>7.4258032370137936E-2</v>
      </c>
      <c r="V34" s="108">
        <f>'1 Utsläpp'!U35/'7 Syss'!U35</f>
        <v>7.2241075424312365E-2</v>
      </c>
      <c r="W34" s="108">
        <f>'1 Utsläpp'!V35/'7 Syss'!V35</f>
        <v>6.8454150950421858E-2</v>
      </c>
      <c r="X34" s="108">
        <f>'1 Utsläpp'!W35/'7 Syss'!W35</f>
        <v>6.9957560206377292E-2</v>
      </c>
      <c r="Y34" s="108">
        <f>'1 Utsläpp'!X35/'7 Syss'!X35</f>
        <v>7.1936994865532358E-2</v>
      </c>
      <c r="Z34" s="108">
        <f>'1 Utsläpp'!Y35/'7 Syss'!Y35</f>
        <v>6.965995179023593E-2</v>
      </c>
      <c r="AA34" s="108">
        <f>'1 Utsläpp'!Z35/'7 Syss'!Z35</f>
        <v>6.2660264527406542E-2</v>
      </c>
      <c r="AB34" s="108">
        <f>'1 Utsläpp'!AA35/'7 Syss'!AA35</f>
        <v>6.4054848634494718E-2</v>
      </c>
      <c r="AC34" s="108">
        <f>'1 Utsläpp'!AB35/'7 Syss'!AB35</f>
        <v>6.6083183607400731E-2</v>
      </c>
      <c r="AD34" s="108">
        <f>'1 Utsläpp'!AC35/'7 Syss'!AC35</f>
        <v>6.3571452133694945E-2</v>
      </c>
      <c r="AE34" s="108">
        <f>'1 Utsläpp'!AD35/'7 Syss'!AD35</f>
        <v>5.8658667157698963E-2</v>
      </c>
      <c r="AF34" s="108">
        <f>'1 Utsläpp'!AE35/'7 Syss'!AE35</f>
        <v>6.3334063815438532E-2</v>
      </c>
      <c r="AG34" s="108">
        <f>'1 Utsläpp'!AF35/'7 Syss'!AF35</f>
        <v>6.7290505812418425E-2</v>
      </c>
      <c r="AH34" s="108">
        <f>'1 Utsläpp'!AG35/'7 Syss'!AG35</f>
        <v>6.2818278194316596E-2</v>
      </c>
      <c r="AI34" s="108">
        <f>'1 Utsläpp'!AH35/'7 Syss'!AH35</f>
        <v>6.1324420615986613E-2</v>
      </c>
      <c r="AJ34" s="108">
        <f>'1 Utsläpp'!AI35/'7 Syss'!AI35</f>
        <v>5.4384478194406095E-2</v>
      </c>
      <c r="AK34" s="108">
        <f>'1 Utsläpp'!AJ35/'7 Syss'!AJ35</f>
        <v>6.1949894161295711E-2</v>
      </c>
      <c r="AL34" s="108">
        <f>'1 Utsläpp'!AK35/'7 Syss'!AK35</f>
        <v>5.6621436027466637E-2</v>
      </c>
      <c r="AM34" s="108">
        <f>'1 Utsläpp'!AL35/'7 Syss'!AL35</f>
        <v>5.6976765576867261E-2</v>
      </c>
      <c r="AN34" s="108">
        <f>'1 Utsläpp'!AM35/'7 Syss'!AM35</f>
        <v>5.3176162636107929E-2</v>
      </c>
      <c r="AO34" s="108">
        <f>'1 Utsläpp'!AN35/'7 Syss'!AN35</f>
        <v>6.3215605025110186E-2</v>
      </c>
      <c r="AP34" s="108">
        <f>'1 Utsläpp'!AO35/'7 Syss'!AO35</f>
        <v>5.7959294728229395E-2</v>
      </c>
      <c r="AQ34" s="108">
        <f>'1 Utsläpp'!AP35/'7 Syss'!AP35</f>
        <v>5.749188176852385E-2</v>
      </c>
      <c r="AR34" s="108">
        <f>'1 Utsläpp'!AQ35/'7 Syss'!AQ35</f>
        <v>5.0041698808437937E-2</v>
      </c>
      <c r="AS34" s="108">
        <f>'1 Utsläpp'!AR35/'7 Syss'!AR35</f>
        <v>6.0698512548850371E-2</v>
      </c>
      <c r="AT34" s="108">
        <f>'1 Utsläpp'!AS35/'7 Syss'!AS35</f>
        <v>5.7260203439083425E-2</v>
      </c>
      <c r="AU34" s="108">
        <f>'1 Utsläpp'!AT35/'7 Syss'!AT35</f>
        <v>5.8107438040027687E-2</v>
      </c>
      <c r="AV34" s="108">
        <f>'1 Utsläpp'!AU35/'7 Syss'!AU35</f>
        <v>5.0097337885844244E-2</v>
      </c>
      <c r="AW34" s="108">
        <f>'1 Utsläpp'!AV35/'7 Syss'!AV35</f>
        <v>5.8030385024868507E-2</v>
      </c>
      <c r="AX34" s="108">
        <f>'1 Utsläpp'!AW35/'7 Syss'!AW35</f>
        <v>5.5769513600948437E-2</v>
      </c>
      <c r="AY34" s="108">
        <f>'1 Utsläpp'!AX35/'7 Syss'!AX35</f>
        <v>5.4722951520598764E-2</v>
      </c>
      <c r="AZ34" s="108">
        <f>'1 Utsläpp'!AY35/'7 Syss'!AY35</f>
        <v>4.913919941698288E-2</v>
      </c>
      <c r="BA34" s="108">
        <f>'1 Utsläpp'!AZ35/'7 Syss'!AZ35</f>
        <v>4.9492775132189429E-2</v>
      </c>
      <c r="BB34" s="108">
        <f>'1 Utsläpp'!BA35/'7 Syss'!BA35</f>
        <v>5.3319893450169721E-2</v>
      </c>
      <c r="BC34" s="108">
        <f>'1 Utsläpp'!BB35/'7 Syss'!BB35</f>
        <v>5.0960376032517657E-2</v>
      </c>
      <c r="BD34" s="108">
        <f>'1 Utsläpp'!BC35/'7 Syss'!BC35</f>
        <v>4.555647846216733E-2</v>
      </c>
      <c r="BE34" s="108">
        <f>'1 Utsläpp'!BD35/'7 Syss'!BD35</f>
        <v>5.2492619085897564E-2</v>
      </c>
      <c r="BF34" s="108">
        <f>'1 Utsläpp'!BE35/'7 Syss'!BE35</f>
        <v>5.29723744244548E-2</v>
      </c>
      <c r="BG34" s="108">
        <f>'1 Utsläpp'!BF35/'7 Syss'!BF35</f>
        <v>4.9205267440131303E-2</v>
      </c>
      <c r="BH34" s="108">
        <f>'1 Utsläpp'!BG35/'7 Syss'!BG35</f>
        <v>4.2400908610778207E-2</v>
      </c>
      <c r="BI34" s="108">
        <f>'1 Utsläpp'!BH35/'7 Syss'!BH35</f>
        <v>4.5096227561166206E-2</v>
      </c>
      <c r="BJ34" s="108">
        <f>'1 Utsläpp'!BI35/'7 Syss'!BI35</f>
        <v>4.5398011829945045E-2</v>
      </c>
      <c r="BK34" s="108">
        <f>'1 Utsläpp'!BJ35/'7 Syss'!BJ35</f>
        <v>4.4490038236466266E-2</v>
      </c>
      <c r="BL34" s="108">
        <f>'1 Utsläpp'!BK35/'7 Syss'!BK35</f>
        <v>4.2266797189086713E-2</v>
      </c>
      <c r="BM34" s="108">
        <f>'1 Utsläpp'!BL35/'7 Syss'!BL35</f>
        <v>4.5330256268325132E-2</v>
      </c>
      <c r="BN34" s="108">
        <f>'1 Utsläpp'!BM35/'7 Syss'!BM35</f>
        <v>4.4352041310998597E-2</v>
      </c>
      <c r="BO34" s="108">
        <f>'1 Utsläpp'!BN35/'7 Syss'!BN35</f>
        <v>4.3136001043231363E-2</v>
      </c>
    </row>
    <row r="35" spans="1:67" s="56" customFormat="1" x14ac:dyDescent="0.2">
      <c r="A35" s="56">
        <v>31</v>
      </c>
      <c r="B35" s="56" t="s">
        <v>165</v>
      </c>
      <c r="C35" s="56" t="s">
        <v>19</v>
      </c>
      <c r="D35" s="108">
        <f>'1 Utsläpp'!C36/'7 Syss'!C36</f>
        <v>0.77713271627486946</v>
      </c>
      <c r="E35" s="108">
        <f>'1 Utsläpp'!D36/'7 Syss'!D36</f>
        <v>0.82201749218504427</v>
      </c>
      <c r="F35" s="108">
        <f>'1 Utsläpp'!E36/'7 Syss'!E36</f>
        <v>0.71507707935194553</v>
      </c>
      <c r="G35" s="108">
        <f>'1 Utsläpp'!F36/'7 Syss'!F36</f>
        <v>0.76652487329388586</v>
      </c>
      <c r="H35" s="108">
        <f>'1 Utsläpp'!G36/'7 Syss'!G36</f>
        <v>0.79308329479007811</v>
      </c>
      <c r="I35" s="108">
        <f>'1 Utsläpp'!H36/'7 Syss'!H36</f>
        <v>0.81641096662060531</v>
      </c>
      <c r="J35" s="108">
        <f>'1 Utsläpp'!I36/'7 Syss'!I36</f>
        <v>0.739350092909696</v>
      </c>
      <c r="K35" s="108">
        <f>'1 Utsläpp'!J36/'7 Syss'!J36</f>
        <v>0.78530259502439514</v>
      </c>
      <c r="L35" s="108">
        <f>'1 Utsläpp'!K36/'7 Syss'!K36</f>
        <v>0.76348846534355952</v>
      </c>
      <c r="M35" s="108">
        <f>'1 Utsläpp'!L36/'7 Syss'!L36</f>
        <v>0.77072927382066747</v>
      </c>
      <c r="N35" s="108">
        <f>'1 Utsläpp'!M36/'7 Syss'!M36</f>
        <v>0.70393800600535461</v>
      </c>
      <c r="O35" s="108">
        <f>'1 Utsläpp'!N36/'7 Syss'!N36</f>
        <v>0.78002033141786087</v>
      </c>
      <c r="P35" s="108">
        <f>'1 Utsläpp'!O36/'7 Syss'!O36</f>
        <v>0.82549897400089201</v>
      </c>
      <c r="Q35" s="108">
        <f>'1 Utsläpp'!P36/'7 Syss'!P36</f>
        <v>0.83378624524228784</v>
      </c>
      <c r="R35" s="108">
        <f>'1 Utsläpp'!Q36/'7 Syss'!Q36</f>
        <v>0.74114750893521342</v>
      </c>
      <c r="S35" s="108">
        <f>'1 Utsläpp'!R36/'7 Syss'!R36</f>
        <v>0.80813562441401066</v>
      </c>
      <c r="T35" s="108">
        <f>'1 Utsläpp'!S36/'7 Syss'!S36</f>
        <v>0.78447504245535549</v>
      </c>
      <c r="U35" s="108">
        <f>'1 Utsläpp'!T36/'7 Syss'!T36</f>
        <v>0.7645884794452702</v>
      </c>
      <c r="V35" s="108">
        <f>'1 Utsläpp'!U36/'7 Syss'!U36</f>
        <v>0.68526634245657658</v>
      </c>
      <c r="W35" s="108">
        <f>'1 Utsläpp'!V36/'7 Syss'!V36</f>
        <v>0.74670575950727835</v>
      </c>
      <c r="X35" s="108">
        <f>'1 Utsläpp'!W36/'7 Syss'!W36</f>
        <v>0.75219659354624457</v>
      </c>
      <c r="Y35" s="108">
        <f>'1 Utsläpp'!X36/'7 Syss'!X36</f>
        <v>0.73078914338225187</v>
      </c>
      <c r="Z35" s="108">
        <f>'1 Utsläpp'!Y36/'7 Syss'!Y36</f>
        <v>0.66968710258775654</v>
      </c>
      <c r="AA35" s="108">
        <f>'1 Utsläpp'!Z36/'7 Syss'!Z36</f>
        <v>0.70789063389871987</v>
      </c>
      <c r="AB35" s="108">
        <f>'1 Utsläpp'!AA36/'7 Syss'!AA36</f>
        <v>0.69923363176514408</v>
      </c>
      <c r="AC35" s="108">
        <f>'1 Utsläpp'!AB36/'7 Syss'!AB36</f>
        <v>0.66574101867757229</v>
      </c>
      <c r="AD35" s="108">
        <f>'1 Utsläpp'!AC36/'7 Syss'!AC36</f>
        <v>0.63466624364685686</v>
      </c>
      <c r="AE35" s="108">
        <f>'1 Utsläpp'!AD36/'7 Syss'!AD36</f>
        <v>0.69242424522952606</v>
      </c>
      <c r="AF35" s="108">
        <f>'1 Utsläpp'!AE36/'7 Syss'!AE36</f>
        <v>0.65886132251672247</v>
      </c>
      <c r="AG35" s="108">
        <f>'1 Utsläpp'!AF36/'7 Syss'!AF36</f>
        <v>0.65081425853574737</v>
      </c>
      <c r="AH35" s="108">
        <f>'1 Utsläpp'!AG36/'7 Syss'!AG36</f>
        <v>0.62481548667580034</v>
      </c>
      <c r="AI35" s="108">
        <f>'1 Utsläpp'!AH36/'7 Syss'!AH36</f>
        <v>0.67746673510058719</v>
      </c>
      <c r="AJ35" s="108">
        <f>'1 Utsläpp'!AI36/'7 Syss'!AI36</f>
        <v>0.62399376634883841</v>
      </c>
      <c r="AK35" s="108">
        <f>'1 Utsläpp'!AJ36/'7 Syss'!AJ36</f>
        <v>0.58826926587145822</v>
      </c>
      <c r="AL35" s="108">
        <f>'1 Utsläpp'!AK36/'7 Syss'!AK36</f>
        <v>0.58617621290848254</v>
      </c>
      <c r="AM35" s="108">
        <f>'1 Utsläpp'!AL36/'7 Syss'!AL36</f>
        <v>0.61410840243755882</v>
      </c>
      <c r="AN35" s="108">
        <f>'1 Utsläpp'!AM36/'7 Syss'!AM36</f>
        <v>0.57193480772120453</v>
      </c>
      <c r="AO35" s="108">
        <f>'1 Utsläpp'!AN36/'7 Syss'!AN36</f>
        <v>0.56719108455341993</v>
      </c>
      <c r="AP35" s="108">
        <f>'1 Utsläpp'!AO36/'7 Syss'!AO36</f>
        <v>0.55287479843885801</v>
      </c>
      <c r="AQ35" s="108">
        <f>'1 Utsläpp'!AP36/'7 Syss'!AP36</f>
        <v>0.56754930251916613</v>
      </c>
      <c r="AR35" s="108">
        <f>'1 Utsläpp'!AQ36/'7 Syss'!AQ36</f>
        <v>0.51853199905651259</v>
      </c>
      <c r="AS35" s="108">
        <f>'1 Utsläpp'!AR36/'7 Syss'!AR36</f>
        <v>0.5342382136852738</v>
      </c>
      <c r="AT35" s="108">
        <f>'1 Utsläpp'!AS36/'7 Syss'!AS36</f>
        <v>0.52598438246705614</v>
      </c>
      <c r="AU35" s="108">
        <f>'1 Utsläpp'!AT36/'7 Syss'!AT36</f>
        <v>0.51282604781428964</v>
      </c>
      <c r="AV35" s="108">
        <f>'1 Utsläpp'!AU36/'7 Syss'!AU36</f>
        <v>0.49037843454457769</v>
      </c>
      <c r="AW35" s="108">
        <f>'1 Utsläpp'!AV36/'7 Syss'!AV36</f>
        <v>0.52085065894021354</v>
      </c>
      <c r="AX35" s="108">
        <f>'1 Utsläpp'!AW36/'7 Syss'!AW36</f>
        <v>0.52550815744905266</v>
      </c>
      <c r="AY35" s="108">
        <f>'1 Utsläpp'!AX36/'7 Syss'!AX36</f>
        <v>0.53036094242139664</v>
      </c>
      <c r="AZ35" s="108">
        <f>'1 Utsläpp'!AY36/'7 Syss'!AY36</f>
        <v>0.46764482160539184</v>
      </c>
      <c r="BA35" s="108">
        <f>'1 Utsläpp'!AZ36/'7 Syss'!AZ36</f>
        <v>0.50991462750769811</v>
      </c>
      <c r="BB35" s="108">
        <f>'1 Utsläpp'!BA36/'7 Syss'!BA36</f>
        <v>0.55169708039621257</v>
      </c>
      <c r="BC35" s="108">
        <f>'1 Utsläpp'!BB36/'7 Syss'!BB36</f>
        <v>0.5377877779751723</v>
      </c>
      <c r="BD35" s="108">
        <f>'1 Utsläpp'!BC36/'7 Syss'!BC36</f>
        <v>0.48675589450881923</v>
      </c>
      <c r="BE35" s="108">
        <f>'1 Utsläpp'!BD36/'7 Syss'!BD36</f>
        <v>0.55257173053584707</v>
      </c>
      <c r="BF35" s="108">
        <f>'1 Utsläpp'!BE36/'7 Syss'!BE36</f>
        <v>0.50854190889730777</v>
      </c>
      <c r="BG35" s="108">
        <f>'1 Utsläpp'!BF36/'7 Syss'!BF36</f>
        <v>0.47258901852168594</v>
      </c>
      <c r="BH35" s="108">
        <f>'1 Utsläpp'!BG36/'7 Syss'!BG36</f>
        <v>0.43797676470515506</v>
      </c>
      <c r="BI35" s="108">
        <f>'1 Utsläpp'!BH36/'7 Syss'!BH36</f>
        <v>0.42434649992866408</v>
      </c>
      <c r="BJ35" s="108">
        <f>'1 Utsläpp'!BI36/'7 Syss'!BI36</f>
        <v>0.4074420521880836</v>
      </c>
      <c r="BK35" s="108">
        <f>'1 Utsläpp'!BJ36/'7 Syss'!BJ36</f>
        <v>0.42106460453881672</v>
      </c>
      <c r="BL35" s="108">
        <f>'1 Utsläpp'!BK36/'7 Syss'!BK36</f>
        <v>0.39935513842883358</v>
      </c>
      <c r="BM35" s="108">
        <f>'1 Utsläpp'!BL36/'7 Syss'!BL36</f>
        <v>0.40746509035961798</v>
      </c>
      <c r="BN35" s="108">
        <f>'1 Utsläpp'!BM36/'7 Syss'!BM36</f>
        <v>0.37961835776989056</v>
      </c>
      <c r="BO35" s="108">
        <f>'1 Utsläpp'!BN36/'7 Syss'!BN36</f>
        <v>0.39687410490978292</v>
      </c>
    </row>
    <row r="36" spans="1:67" s="56" customFormat="1" x14ac:dyDescent="0.2">
      <c r="A36" s="56">
        <v>32</v>
      </c>
      <c r="B36" s="56" t="s">
        <v>166</v>
      </c>
      <c r="C36" s="56" t="s">
        <v>20</v>
      </c>
      <c r="D36" s="108">
        <f>'1 Utsläpp'!C37/'7 Syss'!C37</f>
        <v>0.53652133841408989</v>
      </c>
      <c r="E36" s="108">
        <f>'1 Utsläpp'!D37/'7 Syss'!D37</f>
        <v>0.57552841901516449</v>
      </c>
      <c r="F36" s="108">
        <f>'1 Utsläpp'!E37/'7 Syss'!E37</f>
        <v>0.54626284304915318</v>
      </c>
      <c r="G36" s="108">
        <f>'1 Utsläpp'!F37/'7 Syss'!F37</f>
        <v>0.50147006790389903</v>
      </c>
      <c r="H36" s="108">
        <f>'1 Utsläpp'!G37/'7 Syss'!G37</f>
        <v>0.47415077485354656</v>
      </c>
      <c r="I36" s="108">
        <f>'1 Utsläpp'!H37/'7 Syss'!H37</f>
        <v>0.55037727117503321</v>
      </c>
      <c r="J36" s="108">
        <f>'1 Utsläpp'!I37/'7 Syss'!I37</f>
        <v>0.49966127422545054</v>
      </c>
      <c r="K36" s="108">
        <f>'1 Utsläpp'!J37/'7 Syss'!J37</f>
        <v>0.48252995158863038</v>
      </c>
      <c r="L36" s="108">
        <f>'1 Utsläpp'!K37/'7 Syss'!K37</f>
        <v>0.52467688726485218</v>
      </c>
      <c r="M36" s="108">
        <f>'1 Utsläpp'!L37/'7 Syss'!L37</f>
        <v>0.56103984303963228</v>
      </c>
      <c r="N36" s="108">
        <f>'1 Utsläpp'!M37/'7 Syss'!M37</f>
        <v>0.49487989796294701</v>
      </c>
      <c r="O36" s="108">
        <f>'1 Utsläpp'!N37/'7 Syss'!N37</f>
        <v>0.51398143628966053</v>
      </c>
      <c r="P36" s="108">
        <f>'1 Utsläpp'!O37/'7 Syss'!O37</f>
        <v>0.57644607040499529</v>
      </c>
      <c r="Q36" s="108">
        <f>'1 Utsläpp'!P37/'7 Syss'!P37</f>
        <v>0.62120634766724336</v>
      </c>
      <c r="R36" s="108">
        <f>'1 Utsläpp'!Q37/'7 Syss'!Q37</f>
        <v>0.52951182831030041</v>
      </c>
      <c r="S36" s="108">
        <f>'1 Utsläpp'!R37/'7 Syss'!R37</f>
        <v>0.51860258242692436</v>
      </c>
      <c r="T36" s="108">
        <f>'1 Utsläpp'!S37/'7 Syss'!S37</f>
        <v>0.46961992604114566</v>
      </c>
      <c r="U36" s="108">
        <f>'1 Utsläpp'!T37/'7 Syss'!T37</f>
        <v>0.5160372098925049</v>
      </c>
      <c r="V36" s="108">
        <f>'1 Utsläpp'!U37/'7 Syss'!U37</f>
        <v>0.47025162271662918</v>
      </c>
      <c r="W36" s="108">
        <f>'1 Utsläpp'!V37/'7 Syss'!V37</f>
        <v>0.44191857623424657</v>
      </c>
      <c r="X36" s="108">
        <f>'1 Utsläpp'!W37/'7 Syss'!W37</f>
        <v>0.43971879317413187</v>
      </c>
      <c r="Y36" s="108">
        <f>'1 Utsläpp'!X37/'7 Syss'!X37</f>
        <v>0.48540127150272677</v>
      </c>
      <c r="Z36" s="108">
        <f>'1 Utsläpp'!Y37/'7 Syss'!Y37</f>
        <v>0.43350089741161629</v>
      </c>
      <c r="AA36" s="108">
        <f>'1 Utsläpp'!Z37/'7 Syss'!Z37</f>
        <v>0.39859261364152537</v>
      </c>
      <c r="AB36" s="108">
        <f>'1 Utsläpp'!AA37/'7 Syss'!AA37</f>
        <v>0.40514913613573972</v>
      </c>
      <c r="AC36" s="108">
        <f>'1 Utsläpp'!AB37/'7 Syss'!AB37</f>
        <v>0.45745065890986952</v>
      </c>
      <c r="AD36" s="108">
        <f>'1 Utsläpp'!AC37/'7 Syss'!AC37</f>
        <v>0.41951850635024901</v>
      </c>
      <c r="AE36" s="108">
        <f>'1 Utsläpp'!AD37/'7 Syss'!AD37</f>
        <v>0.42048360034526389</v>
      </c>
      <c r="AF36" s="108">
        <f>'1 Utsläpp'!AE37/'7 Syss'!AE37</f>
        <v>0.4022827689709122</v>
      </c>
      <c r="AG36" s="108">
        <f>'1 Utsläpp'!AF37/'7 Syss'!AF37</f>
        <v>0.44924743833446185</v>
      </c>
      <c r="AH36" s="108">
        <f>'1 Utsläpp'!AG37/'7 Syss'!AG37</f>
        <v>0.4199358840436766</v>
      </c>
      <c r="AI36" s="108">
        <f>'1 Utsläpp'!AH37/'7 Syss'!AH37</f>
        <v>0.40741823377549374</v>
      </c>
      <c r="AJ36" s="108">
        <f>'1 Utsläpp'!AI37/'7 Syss'!AI37</f>
        <v>0.39970228783614226</v>
      </c>
      <c r="AK36" s="108">
        <f>'1 Utsläpp'!AJ37/'7 Syss'!AJ37</f>
        <v>0.41344135082019773</v>
      </c>
      <c r="AL36" s="108">
        <f>'1 Utsläpp'!AK37/'7 Syss'!AK37</f>
        <v>0.4034081485685812</v>
      </c>
      <c r="AM36" s="108">
        <f>'1 Utsläpp'!AL37/'7 Syss'!AL37</f>
        <v>0.40324974255557389</v>
      </c>
      <c r="AN36" s="108">
        <f>'1 Utsläpp'!AM37/'7 Syss'!AM37</f>
        <v>0.38691621116443536</v>
      </c>
      <c r="AO36" s="108">
        <f>'1 Utsläpp'!AN37/'7 Syss'!AN37</f>
        <v>0.41062968762871044</v>
      </c>
      <c r="AP36" s="108">
        <f>'1 Utsläpp'!AO37/'7 Syss'!AO37</f>
        <v>0.38470642282347078</v>
      </c>
      <c r="AQ36" s="108">
        <f>'1 Utsläpp'!AP37/'7 Syss'!AP37</f>
        <v>0.35330910819009437</v>
      </c>
      <c r="AR36" s="108">
        <f>'1 Utsläpp'!AQ37/'7 Syss'!AQ37</f>
        <v>0.38676339399429172</v>
      </c>
      <c r="AS36" s="108">
        <f>'1 Utsläpp'!AR37/'7 Syss'!AR37</f>
        <v>0.39498516829474078</v>
      </c>
      <c r="AT36" s="108">
        <f>'1 Utsläpp'!AS37/'7 Syss'!AS37</f>
        <v>0.3668853060867483</v>
      </c>
      <c r="AU36" s="108">
        <f>'1 Utsläpp'!AT37/'7 Syss'!AT37</f>
        <v>0.34209964780461244</v>
      </c>
      <c r="AV36" s="108">
        <f>'1 Utsläpp'!AU37/'7 Syss'!AU37</f>
        <v>0.3570569363125789</v>
      </c>
      <c r="AW36" s="108">
        <f>'1 Utsläpp'!AV37/'7 Syss'!AV37</f>
        <v>0.36605419205776685</v>
      </c>
      <c r="AX36" s="108">
        <f>'1 Utsläpp'!AW37/'7 Syss'!AW37</f>
        <v>0.37003835284950276</v>
      </c>
      <c r="AY36" s="108">
        <f>'1 Utsläpp'!AX37/'7 Syss'!AX37</f>
        <v>0.3681507239141969</v>
      </c>
      <c r="AZ36" s="108">
        <f>'1 Utsläpp'!AY37/'7 Syss'!AY37</f>
        <v>0.35350099350688008</v>
      </c>
      <c r="BA36" s="108">
        <f>'1 Utsläpp'!AZ37/'7 Syss'!AZ37</f>
        <v>0.33652083664161858</v>
      </c>
      <c r="BB36" s="108">
        <f>'1 Utsläpp'!BA37/'7 Syss'!BA37</f>
        <v>0.35859330618656271</v>
      </c>
      <c r="BC36" s="108">
        <f>'1 Utsläpp'!BB37/'7 Syss'!BB37</f>
        <v>0.34433728821465687</v>
      </c>
      <c r="BD36" s="108">
        <f>'1 Utsläpp'!BC37/'7 Syss'!BC37</f>
        <v>0.33410104988777034</v>
      </c>
      <c r="BE36" s="108">
        <f>'1 Utsläpp'!BD37/'7 Syss'!BD37</f>
        <v>0.34235545878692658</v>
      </c>
      <c r="BF36" s="108">
        <f>'1 Utsläpp'!BE37/'7 Syss'!BE37</f>
        <v>0.34629797720581457</v>
      </c>
      <c r="BG36" s="108">
        <f>'1 Utsläpp'!BF37/'7 Syss'!BF37</f>
        <v>0.32324955944215733</v>
      </c>
      <c r="BH36" s="108">
        <f>'1 Utsläpp'!BG37/'7 Syss'!BG37</f>
        <v>0.30662313731965146</v>
      </c>
      <c r="BI36" s="108">
        <f>'1 Utsläpp'!BH37/'7 Syss'!BH37</f>
        <v>0.29258637503249252</v>
      </c>
      <c r="BJ36" s="108">
        <f>'1 Utsläpp'!BI37/'7 Syss'!BI37</f>
        <v>0.2979396118903086</v>
      </c>
      <c r="BK36" s="108">
        <f>'1 Utsläpp'!BJ37/'7 Syss'!BJ37</f>
        <v>0.29927986663444356</v>
      </c>
      <c r="BL36" s="108">
        <f>'1 Utsläpp'!BK37/'7 Syss'!BK37</f>
        <v>0.30121738850153024</v>
      </c>
      <c r="BM36" s="108">
        <f>'1 Utsläpp'!BL37/'7 Syss'!BL37</f>
        <v>0.291695393102962</v>
      </c>
      <c r="BN36" s="108">
        <f>'1 Utsläpp'!BM37/'7 Syss'!BM37</f>
        <v>0.29135898814920297</v>
      </c>
      <c r="BO36" s="108">
        <f>'1 Utsläpp'!BN37/'7 Syss'!BN37</f>
        <v>0.28897990124984269</v>
      </c>
    </row>
    <row r="37" spans="1:67" s="56" customFormat="1" x14ac:dyDescent="0.2">
      <c r="A37" s="56">
        <v>33</v>
      </c>
      <c r="B37" s="56" t="s">
        <v>167</v>
      </c>
      <c r="C37" s="56" t="s">
        <v>50</v>
      </c>
      <c r="D37" s="108">
        <f>'1 Utsläpp'!C38/'7 Syss'!C38</f>
        <v>5.2164453038390436E-2</v>
      </c>
      <c r="E37" s="108">
        <f>'1 Utsläpp'!D38/'7 Syss'!D38</f>
        <v>5.7718352824708774E-2</v>
      </c>
      <c r="F37" s="108">
        <f>'1 Utsläpp'!E38/'7 Syss'!E38</f>
        <v>5.6798584020592367E-2</v>
      </c>
      <c r="G37" s="108">
        <f>'1 Utsläpp'!F38/'7 Syss'!F38</f>
        <v>5.7101183234147881E-2</v>
      </c>
      <c r="H37" s="108">
        <f>'1 Utsläpp'!G38/'7 Syss'!G38</f>
        <v>5.0346038909541736E-2</v>
      </c>
      <c r="I37" s="108">
        <f>'1 Utsläpp'!H38/'7 Syss'!H38</f>
        <v>5.4511992993013438E-2</v>
      </c>
      <c r="J37" s="108">
        <f>'1 Utsläpp'!I38/'7 Syss'!I38</f>
        <v>5.536600989697902E-2</v>
      </c>
      <c r="K37" s="108">
        <f>'1 Utsläpp'!J38/'7 Syss'!J38</f>
        <v>5.638859552014687E-2</v>
      </c>
      <c r="L37" s="108">
        <f>'1 Utsläpp'!K38/'7 Syss'!K38</f>
        <v>5.2249266112370824E-2</v>
      </c>
      <c r="M37" s="108">
        <f>'1 Utsläpp'!L38/'7 Syss'!L38</f>
        <v>5.6820103733707779E-2</v>
      </c>
      <c r="N37" s="108">
        <f>'1 Utsläpp'!M38/'7 Syss'!M38</f>
        <v>5.710728421595309E-2</v>
      </c>
      <c r="O37" s="108">
        <f>'1 Utsläpp'!N38/'7 Syss'!N38</f>
        <v>6.2553230464703208E-2</v>
      </c>
      <c r="P37" s="108">
        <f>'1 Utsläpp'!O38/'7 Syss'!O38</f>
        <v>5.116525769144277E-2</v>
      </c>
      <c r="Q37" s="108">
        <f>'1 Utsläpp'!P38/'7 Syss'!P38</f>
        <v>5.7149175952612374E-2</v>
      </c>
      <c r="R37" s="108">
        <f>'1 Utsläpp'!Q38/'7 Syss'!Q38</f>
        <v>5.6180757176720643E-2</v>
      </c>
      <c r="S37" s="108">
        <f>'1 Utsläpp'!R38/'7 Syss'!R38</f>
        <v>5.9360327263632724E-2</v>
      </c>
      <c r="T37" s="108">
        <f>'1 Utsläpp'!S38/'7 Syss'!S38</f>
        <v>4.8361560659672648E-2</v>
      </c>
      <c r="U37" s="108">
        <f>'1 Utsläpp'!T38/'7 Syss'!T38</f>
        <v>5.4500331236444204E-2</v>
      </c>
      <c r="V37" s="108">
        <f>'1 Utsläpp'!U38/'7 Syss'!U38</f>
        <v>5.3131392781559275E-2</v>
      </c>
      <c r="W37" s="108">
        <f>'1 Utsläpp'!V38/'7 Syss'!V38</f>
        <v>5.943023730723019E-2</v>
      </c>
      <c r="X37" s="108">
        <f>'1 Utsläpp'!W38/'7 Syss'!W38</f>
        <v>4.2330883049740003E-2</v>
      </c>
      <c r="Y37" s="108">
        <f>'1 Utsläpp'!X38/'7 Syss'!X38</f>
        <v>5.2981040547185228E-2</v>
      </c>
      <c r="Z37" s="108">
        <f>'1 Utsläpp'!Y38/'7 Syss'!Y38</f>
        <v>4.9131782513196519E-2</v>
      </c>
      <c r="AA37" s="108">
        <f>'1 Utsläpp'!Z38/'7 Syss'!Z38</f>
        <v>5.5667995641234681E-2</v>
      </c>
      <c r="AB37" s="108">
        <f>'1 Utsläpp'!AA38/'7 Syss'!AA38</f>
        <v>4.0640011022374189E-2</v>
      </c>
      <c r="AC37" s="108">
        <f>'1 Utsläpp'!AB38/'7 Syss'!AB38</f>
        <v>5.0605781126392663E-2</v>
      </c>
      <c r="AD37" s="108">
        <f>'1 Utsläpp'!AC38/'7 Syss'!AC38</f>
        <v>4.6393967409995636E-2</v>
      </c>
      <c r="AE37" s="108">
        <f>'1 Utsläpp'!AD38/'7 Syss'!AD38</f>
        <v>5.481734782449358E-2</v>
      </c>
      <c r="AF37" s="108">
        <f>'1 Utsläpp'!AE38/'7 Syss'!AE38</f>
        <v>4.1390382153375774E-2</v>
      </c>
      <c r="AG37" s="108">
        <f>'1 Utsläpp'!AF38/'7 Syss'!AF38</f>
        <v>5.0113378129480024E-2</v>
      </c>
      <c r="AH37" s="108">
        <f>'1 Utsläpp'!AG38/'7 Syss'!AG38</f>
        <v>4.4521957717345732E-2</v>
      </c>
      <c r="AI37" s="108">
        <f>'1 Utsläpp'!AH38/'7 Syss'!AH38</f>
        <v>5.159252576524518E-2</v>
      </c>
      <c r="AJ37" s="108">
        <f>'1 Utsläpp'!AI38/'7 Syss'!AI38</f>
        <v>3.7141291399480504E-2</v>
      </c>
      <c r="AK37" s="108">
        <f>'1 Utsläpp'!AJ38/'7 Syss'!AJ38</f>
        <v>4.4815060238944361E-2</v>
      </c>
      <c r="AL37" s="108">
        <f>'1 Utsläpp'!AK38/'7 Syss'!AK38</f>
        <v>4.1338204310918475E-2</v>
      </c>
      <c r="AM37" s="108">
        <f>'1 Utsläpp'!AL38/'7 Syss'!AL38</f>
        <v>4.6888311160112509E-2</v>
      </c>
      <c r="AN37" s="108">
        <f>'1 Utsläpp'!AM38/'7 Syss'!AM38</f>
        <v>3.8147458803459135E-2</v>
      </c>
      <c r="AO37" s="108">
        <f>'1 Utsläpp'!AN38/'7 Syss'!AN38</f>
        <v>3.9677806065674087E-2</v>
      </c>
      <c r="AP37" s="108">
        <f>'1 Utsläpp'!AO38/'7 Syss'!AO38</f>
        <v>3.9338203915301226E-2</v>
      </c>
      <c r="AQ37" s="108">
        <f>'1 Utsläpp'!AP38/'7 Syss'!AP38</f>
        <v>3.9451432710785099E-2</v>
      </c>
      <c r="AR37" s="108">
        <f>'1 Utsläpp'!AQ38/'7 Syss'!AQ38</f>
        <v>3.5174760756549572E-2</v>
      </c>
      <c r="AS37" s="108">
        <f>'1 Utsläpp'!AR38/'7 Syss'!AR38</f>
        <v>3.9315422144307458E-2</v>
      </c>
      <c r="AT37" s="108">
        <f>'1 Utsläpp'!AS38/'7 Syss'!AS38</f>
        <v>3.9201617865129892E-2</v>
      </c>
      <c r="AU37" s="108">
        <f>'1 Utsläpp'!AT38/'7 Syss'!AT38</f>
        <v>3.6103824237488341E-2</v>
      </c>
      <c r="AV37" s="108">
        <f>'1 Utsläpp'!AU38/'7 Syss'!AU38</f>
        <v>3.4637822006586515E-2</v>
      </c>
      <c r="AW37" s="108">
        <f>'1 Utsläpp'!AV38/'7 Syss'!AV38</f>
        <v>3.9504401695976979E-2</v>
      </c>
      <c r="AX37" s="108">
        <f>'1 Utsläpp'!AW38/'7 Syss'!AW38</f>
        <v>3.9691460699134221E-2</v>
      </c>
      <c r="AY37" s="108">
        <f>'1 Utsläpp'!AX38/'7 Syss'!AX38</f>
        <v>3.6778255883456103E-2</v>
      </c>
      <c r="AZ37" s="108">
        <f>'1 Utsläpp'!AY38/'7 Syss'!AY38</f>
        <v>3.4089686963577913E-2</v>
      </c>
      <c r="BA37" s="108">
        <f>'1 Utsläpp'!AZ38/'7 Syss'!AZ38</f>
        <v>3.39367215497446E-2</v>
      </c>
      <c r="BB37" s="108">
        <f>'1 Utsläpp'!BA38/'7 Syss'!BA38</f>
        <v>3.595614214741244E-2</v>
      </c>
      <c r="BC37" s="108">
        <f>'1 Utsläpp'!BB38/'7 Syss'!BB38</f>
        <v>3.3908067766771299E-2</v>
      </c>
      <c r="BD37" s="108">
        <f>'1 Utsläpp'!BC38/'7 Syss'!BC38</f>
        <v>3.2743904987975164E-2</v>
      </c>
      <c r="BE37" s="108">
        <f>'1 Utsläpp'!BD38/'7 Syss'!BD38</f>
        <v>3.5678170350331703E-2</v>
      </c>
      <c r="BF37" s="108">
        <f>'1 Utsläpp'!BE38/'7 Syss'!BE38</f>
        <v>3.4411158061966388E-2</v>
      </c>
      <c r="BG37" s="108">
        <f>'1 Utsläpp'!BF38/'7 Syss'!BF38</f>
        <v>3.0186697845933676E-2</v>
      </c>
      <c r="BH37" s="108">
        <f>'1 Utsläpp'!BG38/'7 Syss'!BG38</f>
        <v>3.028620151643497E-2</v>
      </c>
      <c r="BI37" s="108">
        <f>'1 Utsläpp'!BH38/'7 Syss'!BH38</f>
        <v>2.8906433786881826E-2</v>
      </c>
      <c r="BJ37" s="108">
        <f>'1 Utsläpp'!BI38/'7 Syss'!BI38</f>
        <v>2.8865805321180982E-2</v>
      </c>
      <c r="BK37" s="108">
        <f>'1 Utsläpp'!BJ38/'7 Syss'!BJ38</f>
        <v>2.769817589619859E-2</v>
      </c>
      <c r="BL37" s="108">
        <f>'1 Utsläpp'!BK38/'7 Syss'!BK38</f>
        <v>2.8745800687964371E-2</v>
      </c>
      <c r="BM37" s="108">
        <f>'1 Utsläpp'!BL38/'7 Syss'!BL38</f>
        <v>2.8455882948670071E-2</v>
      </c>
      <c r="BN37" s="108">
        <f>'1 Utsläpp'!BM38/'7 Syss'!BM38</f>
        <v>2.883716358442226E-2</v>
      </c>
      <c r="BO37" s="108">
        <f>'1 Utsläpp'!BN38/'7 Syss'!BN38</f>
        <v>2.7186477022198022E-2</v>
      </c>
    </row>
    <row r="38" spans="1:67" s="56" customFormat="1" x14ac:dyDescent="0.2">
      <c r="A38" s="56">
        <v>34</v>
      </c>
      <c r="B38" s="56" t="s">
        <v>168</v>
      </c>
      <c r="C38" s="56" t="s">
        <v>47</v>
      </c>
      <c r="D38" s="108">
        <f>'1 Utsläpp'!C39/'7 Syss'!C39</f>
        <v>0.14404562537985399</v>
      </c>
      <c r="E38" s="108">
        <f>'1 Utsläpp'!D39/'7 Syss'!D39</f>
        <v>0.14121702815457951</v>
      </c>
      <c r="F38" s="108">
        <f>'1 Utsläpp'!E39/'7 Syss'!E39</f>
        <v>0.14363329387077553</v>
      </c>
      <c r="G38" s="108">
        <f>'1 Utsläpp'!F39/'7 Syss'!F39</f>
        <v>0.14784149568043922</v>
      </c>
      <c r="H38" s="108">
        <f>'1 Utsläpp'!G39/'7 Syss'!G39</f>
        <v>0.12406476439039912</v>
      </c>
      <c r="I38" s="108">
        <f>'1 Utsläpp'!H39/'7 Syss'!H39</f>
        <v>0.11691907607849518</v>
      </c>
      <c r="J38" s="108">
        <f>'1 Utsläpp'!I39/'7 Syss'!I39</f>
        <v>0.11988989523570745</v>
      </c>
      <c r="K38" s="108">
        <f>'1 Utsläpp'!J39/'7 Syss'!J39</f>
        <v>0.12105763508384507</v>
      </c>
      <c r="L38" s="108">
        <f>'1 Utsläpp'!K39/'7 Syss'!K39</f>
        <v>0.12623912973777449</v>
      </c>
      <c r="M38" s="108">
        <f>'1 Utsläpp'!L39/'7 Syss'!L39</f>
        <v>0.10611013479908568</v>
      </c>
      <c r="N38" s="108">
        <f>'1 Utsläpp'!M39/'7 Syss'!M39</f>
        <v>0.10898639378158213</v>
      </c>
      <c r="O38" s="108">
        <f>'1 Utsläpp'!N39/'7 Syss'!N39</f>
        <v>0.12372610531199553</v>
      </c>
      <c r="P38" s="108">
        <f>'1 Utsläpp'!O39/'7 Syss'!O39</f>
        <v>0.11517501055771795</v>
      </c>
      <c r="Q38" s="108">
        <f>'1 Utsläpp'!P39/'7 Syss'!P39</f>
        <v>0.10305616410999467</v>
      </c>
      <c r="R38" s="108">
        <f>'1 Utsläpp'!Q39/'7 Syss'!Q39</f>
        <v>0.10625603121523981</v>
      </c>
      <c r="S38" s="108">
        <f>'1 Utsläpp'!R39/'7 Syss'!R39</f>
        <v>0.10596809745021776</v>
      </c>
      <c r="T38" s="108">
        <f>'1 Utsläpp'!S39/'7 Syss'!S39</f>
        <v>9.8933649977558824E-2</v>
      </c>
      <c r="U38" s="108">
        <f>'1 Utsläpp'!T39/'7 Syss'!T39</f>
        <v>9.5045723362782011E-2</v>
      </c>
      <c r="V38" s="108">
        <f>'1 Utsläpp'!U39/'7 Syss'!U39</f>
        <v>9.9183334661700359E-2</v>
      </c>
      <c r="W38" s="108">
        <f>'1 Utsläpp'!V39/'7 Syss'!V39</f>
        <v>9.8798785440730896E-2</v>
      </c>
      <c r="X38" s="108">
        <f>'1 Utsläpp'!W39/'7 Syss'!W39</f>
        <v>8.7366501367769828E-2</v>
      </c>
      <c r="Y38" s="108">
        <f>'1 Utsläpp'!X39/'7 Syss'!X39</f>
        <v>8.7412534458392963E-2</v>
      </c>
      <c r="Z38" s="108">
        <f>'1 Utsläpp'!Y39/'7 Syss'!Y39</f>
        <v>8.9816975545663785E-2</v>
      </c>
      <c r="AA38" s="108">
        <f>'1 Utsläpp'!Z39/'7 Syss'!Z39</f>
        <v>8.4005013348775359E-2</v>
      </c>
      <c r="AB38" s="108">
        <f>'1 Utsläpp'!AA39/'7 Syss'!AA39</f>
        <v>7.9714398248789245E-2</v>
      </c>
      <c r="AC38" s="108">
        <f>'1 Utsläpp'!AB39/'7 Syss'!AB39</f>
        <v>8.1178627828081273E-2</v>
      </c>
      <c r="AD38" s="108">
        <f>'1 Utsläpp'!AC39/'7 Syss'!AC39</f>
        <v>8.4434024377601488E-2</v>
      </c>
      <c r="AE38" s="108">
        <f>'1 Utsläpp'!AD39/'7 Syss'!AD39</f>
        <v>7.9277291662223026E-2</v>
      </c>
      <c r="AF38" s="108">
        <f>'1 Utsläpp'!AE39/'7 Syss'!AE39</f>
        <v>7.703705888898664E-2</v>
      </c>
      <c r="AG38" s="108">
        <f>'1 Utsläpp'!AF39/'7 Syss'!AF39</f>
        <v>8.1079026810702656E-2</v>
      </c>
      <c r="AH38" s="108">
        <f>'1 Utsläpp'!AG39/'7 Syss'!AG39</f>
        <v>8.4484148161477951E-2</v>
      </c>
      <c r="AI38" s="108">
        <f>'1 Utsläpp'!AH39/'7 Syss'!AH39</f>
        <v>7.9757248589610766E-2</v>
      </c>
      <c r="AJ38" s="108">
        <f>'1 Utsläpp'!AI39/'7 Syss'!AI39</f>
        <v>7.5119472510018992E-2</v>
      </c>
      <c r="AK38" s="108">
        <f>'1 Utsläpp'!AJ39/'7 Syss'!AJ39</f>
        <v>7.7894269524842116E-2</v>
      </c>
      <c r="AL38" s="108">
        <f>'1 Utsläpp'!AK39/'7 Syss'!AK39</f>
        <v>8.125961713527774E-2</v>
      </c>
      <c r="AM38" s="108">
        <f>'1 Utsläpp'!AL39/'7 Syss'!AL39</f>
        <v>7.805837207190118E-2</v>
      </c>
      <c r="AN38" s="108">
        <f>'1 Utsläpp'!AM39/'7 Syss'!AM39</f>
        <v>7.3712357120627944E-2</v>
      </c>
      <c r="AO38" s="108">
        <f>'1 Utsläpp'!AN39/'7 Syss'!AN39</f>
        <v>7.692799480721127E-2</v>
      </c>
      <c r="AP38" s="108">
        <f>'1 Utsläpp'!AO39/'7 Syss'!AO39</f>
        <v>7.9111246810868077E-2</v>
      </c>
      <c r="AQ38" s="108">
        <f>'1 Utsläpp'!AP39/'7 Syss'!AP39</f>
        <v>7.4638927475710853E-2</v>
      </c>
      <c r="AR38" s="108">
        <f>'1 Utsläpp'!AQ39/'7 Syss'!AQ39</f>
        <v>7.0238473851760228E-2</v>
      </c>
      <c r="AS38" s="108">
        <f>'1 Utsläpp'!AR39/'7 Syss'!AR39</f>
        <v>7.407703322387324E-2</v>
      </c>
      <c r="AT38" s="108">
        <f>'1 Utsläpp'!AS39/'7 Syss'!AS39</f>
        <v>7.8005207334810076E-2</v>
      </c>
      <c r="AU38" s="108">
        <f>'1 Utsläpp'!AT39/'7 Syss'!AT39</f>
        <v>7.2355339354831558E-2</v>
      </c>
      <c r="AV38" s="108">
        <f>'1 Utsläpp'!AU39/'7 Syss'!AU39</f>
        <v>7.2964163442025332E-2</v>
      </c>
      <c r="AW38" s="108">
        <f>'1 Utsläpp'!AV39/'7 Syss'!AV39</f>
        <v>7.5528870769570239E-2</v>
      </c>
      <c r="AX38" s="108">
        <f>'1 Utsläpp'!AW39/'7 Syss'!AW39</f>
        <v>7.8383739082510576E-2</v>
      </c>
      <c r="AY38" s="108">
        <f>'1 Utsläpp'!AX39/'7 Syss'!AX39</f>
        <v>7.454848527213119E-2</v>
      </c>
      <c r="AZ38" s="108">
        <f>'1 Utsläpp'!AY39/'7 Syss'!AY39</f>
        <v>7.4436958750495594E-2</v>
      </c>
      <c r="BA38" s="108">
        <f>'1 Utsläpp'!AZ39/'7 Syss'!AZ39</f>
        <v>7.0687858630776396E-2</v>
      </c>
      <c r="BB38" s="108">
        <f>'1 Utsläpp'!BA39/'7 Syss'!BA39</f>
        <v>7.6236764381730396E-2</v>
      </c>
      <c r="BC38" s="108">
        <f>'1 Utsläpp'!BB39/'7 Syss'!BB39</f>
        <v>7.2167945583001436E-2</v>
      </c>
      <c r="BD38" s="108">
        <f>'1 Utsläpp'!BC39/'7 Syss'!BC39</f>
        <v>7.0257672858137887E-2</v>
      </c>
      <c r="BE38" s="108">
        <f>'1 Utsläpp'!BD39/'7 Syss'!BD39</f>
        <v>7.4637481342900505E-2</v>
      </c>
      <c r="BF38" s="108">
        <f>'1 Utsläpp'!BE39/'7 Syss'!BE39</f>
        <v>7.6759648109471432E-2</v>
      </c>
      <c r="BG38" s="108">
        <f>'1 Utsläpp'!BF39/'7 Syss'!BF39</f>
        <v>7.1786501197696251E-2</v>
      </c>
      <c r="BH38" s="108">
        <f>'1 Utsläpp'!BG39/'7 Syss'!BG39</f>
        <v>6.6612435973416581E-2</v>
      </c>
      <c r="BI38" s="108">
        <f>'1 Utsläpp'!BH39/'7 Syss'!BH39</f>
        <v>6.4854059452369953E-2</v>
      </c>
      <c r="BJ38" s="108">
        <f>'1 Utsläpp'!BI39/'7 Syss'!BI39</f>
        <v>6.6202475449509066E-2</v>
      </c>
      <c r="BK38" s="108">
        <f>'1 Utsläpp'!BJ39/'7 Syss'!BJ39</f>
        <v>6.5417208315847256E-2</v>
      </c>
      <c r="BL38" s="108">
        <f>'1 Utsläpp'!BK39/'7 Syss'!BK39</f>
        <v>6.3902123358728843E-2</v>
      </c>
      <c r="BM38" s="108">
        <f>'1 Utsläpp'!BL39/'7 Syss'!BL39</f>
        <v>6.3449453532447367E-2</v>
      </c>
      <c r="BN38" s="108">
        <f>'1 Utsläpp'!BM39/'7 Syss'!BM39</f>
        <v>6.3354032639798732E-2</v>
      </c>
      <c r="BO38" s="108">
        <f>'1 Utsläpp'!BN39/'7 Syss'!BN39</f>
        <v>6.2731113493826207E-2</v>
      </c>
    </row>
    <row r="39" spans="1:67" s="56" customFormat="1" x14ac:dyDescent="0.2">
      <c r="A39" s="56">
        <v>35</v>
      </c>
      <c r="B39" s="56" t="s">
        <v>169</v>
      </c>
      <c r="C39" s="56" t="s">
        <v>48</v>
      </c>
      <c r="D39" s="108">
        <f>'1 Utsläpp'!C40/'7 Syss'!C40</f>
        <v>0.1126764451419649</v>
      </c>
      <c r="E39" s="108">
        <f>'1 Utsläpp'!D40/'7 Syss'!D40</f>
        <v>0.10094447039572713</v>
      </c>
      <c r="F39" s="108">
        <f>'1 Utsläpp'!E40/'7 Syss'!E40</f>
        <v>9.576797527892443E-2</v>
      </c>
      <c r="G39" s="108">
        <f>'1 Utsläpp'!F40/'7 Syss'!F40</f>
        <v>0.11660805065123762</v>
      </c>
      <c r="H39" s="108">
        <f>'1 Utsläpp'!G40/'7 Syss'!G40</f>
        <v>0.11680825860756684</v>
      </c>
      <c r="I39" s="108">
        <f>'1 Utsläpp'!H40/'7 Syss'!H40</f>
        <v>9.7252334281068151E-2</v>
      </c>
      <c r="J39" s="108">
        <f>'1 Utsläpp'!I40/'7 Syss'!I40</f>
        <v>9.62357199355027E-2</v>
      </c>
      <c r="K39" s="108">
        <f>'1 Utsläpp'!J40/'7 Syss'!J40</f>
        <v>0.11872115227365715</v>
      </c>
      <c r="L39" s="108">
        <f>'1 Utsläpp'!K40/'7 Syss'!K40</f>
        <v>0.13231640687860416</v>
      </c>
      <c r="M39" s="108">
        <f>'1 Utsläpp'!L40/'7 Syss'!L40</f>
        <v>9.7229335586301868E-2</v>
      </c>
      <c r="N39" s="108">
        <f>'1 Utsläpp'!M40/'7 Syss'!M40</f>
        <v>9.4139951289395105E-2</v>
      </c>
      <c r="O39" s="108">
        <f>'1 Utsläpp'!N40/'7 Syss'!N40</f>
        <v>0.13260550248115771</v>
      </c>
      <c r="P39" s="108">
        <f>'1 Utsläpp'!O40/'7 Syss'!O40</f>
        <v>0.11300604411513319</v>
      </c>
      <c r="Q39" s="108">
        <f>'1 Utsläpp'!P40/'7 Syss'!P40</f>
        <v>8.9942290366407718E-2</v>
      </c>
      <c r="R39" s="108">
        <f>'1 Utsläpp'!Q40/'7 Syss'!Q40</f>
        <v>8.9915986937566167E-2</v>
      </c>
      <c r="S39" s="108">
        <f>'1 Utsläpp'!R40/'7 Syss'!R40</f>
        <v>0.10319382177766125</v>
      </c>
      <c r="T39" s="108">
        <f>'1 Utsläpp'!S40/'7 Syss'!S40</f>
        <v>0.10842362179270582</v>
      </c>
      <c r="U39" s="108">
        <f>'1 Utsläpp'!T40/'7 Syss'!T40</f>
        <v>9.2942667598257922E-2</v>
      </c>
      <c r="V39" s="108">
        <f>'1 Utsläpp'!U40/'7 Syss'!U40</f>
        <v>9.5646325185155395E-2</v>
      </c>
      <c r="W39" s="108">
        <f>'1 Utsläpp'!V40/'7 Syss'!V40</f>
        <v>0.11436489851422654</v>
      </c>
      <c r="X39" s="108">
        <f>'1 Utsläpp'!W40/'7 Syss'!W40</f>
        <v>9.5751264108194095E-2</v>
      </c>
      <c r="Y39" s="108">
        <f>'1 Utsläpp'!X40/'7 Syss'!X40</f>
        <v>8.3290252301352175E-2</v>
      </c>
      <c r="Z39" s="108">
        <f>'1 Utsläpp'!Y40/'7 Syss'!Y40</f>
        <v>8.087540908014737E-2</v>
      </c>
      <c r="AA39" s="108">
        <f>'1 Utsläpp'!Z40/'7 Syss'!Z40</f>
        <v>8.7581752511485825E-2</v>
      </c>
      <c r="AB39" s="108">
        <f>'1 Utsläpp'!AA40/'7 Syss'!AA40</f>
        <v>8.7631840666148875E-2</v>
      </c>
      <c r="AC39" s="108">
        <f>'1 Utsläpp'!AB40/'7 Syss'!AB40</f>
        <v>7.5414630656280651E-2</v>
      </c>
      <c r="AD39" s="108">
        <f>'1 Utsläpp'!AC40/'7 Syss'!AC40</f>
        <v>7.6450436466518654E-2</v>
      </c>
      <c r="AE39" s="108">
        <f>'1 Utsläpp'!AD40/'7 Syss'!AD40</f>
        <v>8.1174051216077764E-2</v>
      </c>
      <c r="AF39" s="108">
        <f>'1 Utsläpp'!AE40/'7 Syss'!AE40</f>
        <v>7.8269860734191579E-2</v>
      </c>
      <c r="AG39" s="108">
        <f>'1 Utsläpp'!AF40/'7 Syss'!AF40</f>
        <v>7.4840090832022588E-2</v>
      </c>
      <c r="AH39" s="108">
        <f>'1 Utsläpp'!AG40/'7 Syss'!AG40</f>
        <v>7.3692604077928811E-2</v>
      </c>
      <c r="AI39" s="108">
        <f>'1 Utsläpp'!AH40/'7 Syss'!AH40</f>
        <v>7.8205421373103295E-2</v>
      </c>
      <c r="AJ39" s="108">
        <f>'1 Utsläpp'!AI40/'7 Syss'!AI40</f>
        <v>7.5942891110424751E-2</v>
      </c>
      <c r="AK39" s="108">
        <f>'1 Utsläpp'!AJ40/'7 Syss'!AJ40</f>
        <v>6.90378502186762E-2</v>
      </c>
      <c r="AL39" s="108">
        <f>'1 Utsläpp'!AK40/'7 Syss'!AK40</f>
        <v>6.7215932414689261E-2</v>
      </c>
      <c r="AM39" s="108">
        <f>'1 Utsläpp'!AL40/'7 Syss'!AL40</f>
        <v>7.4786446506190193E-2</v>
      </c>
      <c r="AN39" s="108">
        <f>'1 Utsläpp'!AM40/'7 Syss'!AM40</f>
        <v>7.0207525886534838E-2</v>
      </c>
      <c r="AO39" s="108">
        <f>'1 Utsläpp'!AN40/'7 Syss'!AN40</f>
        <v>6.499494179503626E-2</v>
      </c>
      <c r="AP39" s="108">
        <f>'1 Utsläpp'!AO40/'7 Syss'!AO40</f>
        <v>6.3837635797950557E-2</v>
      </c>
      <c r="AQ39" s="108">
        <f>'1 Utsläpp'!AP40/'7 Syss'!AP40</f>
        <v>6.8113875683821601E-2</v>
      </c>
      <c r="AR39" s="108">
        <f>'1 Utsläpp'!AQ40/'7 Syss'!AQ40</f>
        <v>6.6198053070996701E-2</v>
      </c>
      <c r="AS39" s="108">
        <f>'1 Utsläpp'!AR40/'7 Syss'!AR40</f>
        <v>6.2379193266817484E-2</v>
      </c>
      <c r="AT39" s="108">
        <f>'1 Utsläpp'!AS40/'7 Syss'!AS40</f>
        <v>6.2383206640570746E-2</v>
      </c>
      <c r="AU39" s="108">
        <f>'1 Utsläpp'!AT40/'7 Syss'!AT40</f>
        <v>6.5665109504164029E-2</v>
      </c>
      <c r="AV39" s="108">
        <f>'1 Utsläpp'!AU40/'7 Syss'!AU40</f>
        <v>7.5895146770721053E-2</v>
      </c>
      <c r="AW39" s="108">
        <f>'1 Utsläpp'!AV40/'7 Syss'!AV40</f>
        <v>6.6803580089730946E-2</v>
      </c>
      <c r="AX39" s="108">
        <f>'1 Utsläpp'!AW40/'7 Syss'!AW40</f>
        <v>6.4726626773983248E-2</v>
      </c>
      <c r="AY39" s="108">
        <f>'1 Utsläpp'!AX40/'7 Syss'!AX40</f>
        <v>7.2594910689191341E-2</v>
      </c>
      <c r="AZ39" s="108">
        <f>'1 Utsläpp'!AY40/'7 Syss'!AY40</f>
        <v>7.5862817392651383E-2</v>
      </c>
      <c r="BA39" s="108">
        <f>'1 Utsläpp'!AZ40/'7 Syss'!AZ40</f>
        <v>6.1917344022791282E-2</v>
      </c>
      <c r="BB39" s="108">
        <f>'1 Utsläpp'!BA40/'7 Syss'!BA40</f>
        <v>6.2113369590339688E-2</v>
      </c>
      <c r="BC39" s="108">
        <f>'1 Utsläpp'!BB40/'7 Syss'!BB40</f>
        <v>7.0500604246264045E-2</v>
      </c>
      <c r="BD39" s="108">
        <f>'1 Utsläpp'!BC40/'7 Syss'!BC40</f>
        <v>7.1078056672034221E-2</v>
      </c>
      <c r="BE39" s="108">
        <f>'1 Utsläpp'!BD40/'7 Syss'!BD40</f>
        <v>6.2631603786477613E-2</v>
      </c>
      <c r="BF39" s="108">
        <f>'1 Utsläpp'!BE40/'7 Syss'!BE40</f>
        <v>6.0147543761608614E-2</v>
      </c>
      <c r="BG39" s="108">
        <f>'1 Utsläpp'!BF40/'7 Syss'!BF40</f>
        <v>6.7389422558824436E-2</v>
      </c>
      <c r="BH39" s="108">
        <f>'1 Utsläpp'!BG40/'7 Syss'!BG40</f>
        <v>6.8931314781725608E-2</v>
      </c>
      <c r="BI39" s="108">
        <f>'1 Utsläpp'!BH40/'7 Syss'!BH40</f>
        <v>5.6084760051370322E-2</v>
      </c>
      <c r="BJ39" s="108">
        <f>'1 Utsläpp'!BI40/'7 Syss'!BI40</f>
        <v>5.3946641073138416E-2</v>
      </c>
      <c r="BK39" s="108">
        <f>'1 Utsläpp'!BJ40/'7 Syss'!BJ40</f>
        <v>6.3298853424651191E-2</v>
      </c>
      <c r="BL39" s="108">
        <f>'1 Utsläpp'!BK40/'7 Syss'!BK40</f>
        <v>6.7600267023112115E-2</v>
      </c>
      <c r="BM39" s="108">
        <f>'1 Utsläpp'!BL40/'7 Syss'!BL40</f>
        <v>5.5579692530670251E-2</v>
      </c>
      <c r="BN39" s="108">
        <f>'1 Utsläpp'!BM40/'7 Syss'!BM40</f>
        <v>5.2949199387345991E-2</v>
      </c>
      <c r="BO39" s="108">
        <f>'1 Utsläpp'!BN40/'7 Syss'!BN40</f>
        <v>6.2219435583161856E-2</v>
      </c>
    </row>
    <row r="40" spans="1:67" s="56" customFormat="1" x14ac:dyDescent="0.2">
      <c r="A40" s="65">
        <v>36</v>
      </c>
      <c r="B40" s="65" t="s">
        <v>170</v>
      </c>
      <c r="C40" s="65" t="s">
        <v>278</v>
      </c>
      <c r="D40" s="108">
        <f>'1 Utsläpp'!C41/'7 Syss'!C41</f>
        <v>8.1580509594802481E-2</v>
      </c>
      <c r="E40" s="108">
        <f>'1 Utsläpp'!D41/'7 Syss'!D41</f>
        <v>8.4419499838337228E-2</v>
      </c>
      <c r="F40" s="108">
        <f>'1 Utsläpp'!E41/'7 Syss'!E41</f>
        <v>8.2764107077491336E-2</v>
      </c>
      <c r="G40" s="108">
        <f>'1 Utsläpp'!F41/'7 Syss'!F41</f>
        <v>8.6203789532254521E-2</v>
      </c>
      <c r="H40" s="108">
        <f>'1 Utsläpp'!G41/'7 Syss'!G41</f>
        <v>8.179331216168273E-2</v>
      </c>
      <c r="I40" s="108">
        <f>'1 Utsläpp'!H41/'7 Syss'!H41</f>
        <v>8.4078999227296336E-2</v>
      </c>
      <c r="J40" s="108">
        <f>'1 Utsläpp'!I41/'7 Syss'!I41</f>
        <v>8.3930251679658605E-2</v>
      </c>
      <c r="K40" s="108">
        <f>'1 Utsläpp'!J41/'7 Syss'!J41</f>
        <v>8.6075628293615092E-2</v>
      </c>
      <c r="L40" s="108">
        <f>'1 Utsläpp'!K41/'7 Syss'!K41</f>
        <v>8.6418158810230919E-2</v>
      </c>
      <c r="M40" s="108">
        <f>'1 Utsläpp'!L41/'7 Syss'!L41</f>
        <v>8.3399410714435337E-2</v>
      </c>
      <c r="N40" s="108">
        <f>'1 Utsläpp'!M41/'7 Syss'!M41</f>
        <v>8.3478832250553969E-2</v>
      </c>
      <c r="O40" s="108">
        <f>'1 Utsläpp'!N41/'7 Syss'!N41</f>
        <v>9.0522434351493111E-2</v>
      </c>
      <c r="P40" s="108">
        <f>'1 Utsläpp'!O41/'7 Syss'!O41</f>
        <v>8.0061614046109494E-2</v>
      </c>
      <c r="Q40" s="108">
        <f>'1 Utsläpp'!P41/'7 Syss'!P41</f>
        <v>7.9641066179559933E-2</v>
      </c>
      <c r="R40" s="108">
        <f>'1 Utsläpp'!Q41/'7 Syss'!Q41</f>
        <v>7.8980357684476379E-2</v>
      </c>
      <c r="S40" s="108">
        <f>'1 Utsläpp'!R41/'7 Syss'!R41</f>
        <v>7.8920824886226468E-2</v>
      </c>
      <c r="T40" s="108">
        <f>'1 Utsläpp'!S41/'7 Syss'!S41</f>
        <v>8.1120426068158474E-2</v>
      </c>
      <c r="U40" s="108">
        <f>'1 Utsläpp'!T41/'7 Syss'!T41</f>
        <v>8.0552390252832812E-2</v>
      </c>
      <c r="V40" s="108">
        <f>'1 Utsläpp'!U41/'7 Syss'!U41</f>
        <v>8.0962155830800381E-2</v>
      </c>
      <c r="W40" s="108">
        <f>'1 Utsläpp'!V41/'7 Syss'!V41</f>
        <v>8.3723096857114376E-2</v>
      </c>
      <c r="X40" s="108">
        <f>'1 Utsläpp'!W41/'7 Syss'!W41</f>
        <v>7.4086178051415374E-2</v>
      </c>
      <c r="Y40" s="108">
        <f>'1 Utsläpp'!X41/'7 Syss'!X41</f>
        <v>7.6103300863203244E-2</v>
      </c>
      <c r="Z40" s="108">
        <f>'1 Utsläpp'!Y41/'7 Syss'!Y41</f>
        <v>7.5335992100959329E-2</v>
      </c>
      <c r="AA40" s="108">
        <f>'1 Utsläpp'!Z41/'7 Syss'!Z41</f>
        <v>7.3430118662277874E-2</v>
      </c>
      <c r="AB40" s="108">
        <f>'1 Utsläpp'!AA41/'7 Syss'!AA41</f>
        <v>6.7634561126553513E-2</v>
      </c>
      <c r="AC40" s="108">
        <f>'1 Utsläpp'!AB41/'7 Syss'!AB41</f>
        <v>7.0169642961287179E-2</v>
      </c>
      <c r="AD40" s="108">
        <f>'1 Utsläpp'!AC41/'7 Syss'!AC41</f>
        <v>7.0134213094130038E-2</v>
      </c>
      <c r="AE40" s="108">
        <f>'1 Utsläpp'!AD41/'7 Syss'!AD41</f>
        <v>6.8672998884056646E-2</v>
      </c>
      <c r="AF40" s="108">
        <f>'1 Utsläpp'!AE41/'7 Syss'!AE41</f>
        <v>6.5260126248644149E-2</v>
      </c>
      <c r="AG40" s="108">
        <f>'1 Utsläpp'!AF41/'7 Syss'!AF41</f>
        <v>6.9004628779140792E-2</v>
      </c>
      <c r="AH40" s="108">
        <f>'1 Utsläpp'!AG41/'7 Syss'!AG41</f>
        <v>6.9203650974135777E-2</v>
      </c>
      <c r="AI40" s="108">
        <f>'1 Utsläpp'!AH41/'7 Syss'!AH41</f>
        <v>6.8264743699884722E-2</v>
      </c>
      <c r="AJ40" s="108">
        <f>'1 Utsläpp'!AI41/'7 Syss'!AI41</f>
        <v>6.3948752596355241E-2</v>
      </c>
      <c r="AK40" s="108">
        <f>'1 Utsläpp'!AJ41/'7 Syss'!AJ41</f>
        <v>6.6747559551639121E-2</v>
      </c>
      <c r="AL40" s="108">
        <f>'1 Utsläpp'!AK41/'7 Syss'!AK41</f>
        <v>6.6719643272000362E-2</v>
      </c>
      <c r="AM40" s="108">
        <f>'1 Utsläpp'!AL41/'7 Syss'!AL41</f>
        <v>6.6265612840948174E-2</v>
      </c>
      <c r="AN40" s="108">
        <f>'1 Utsläpp'!AM41/'7 Syss'!AM41</f>
        <v>6.016398271530321E-2</v>
      </c>
      <c r="AO40" s="108">
        <f>'1 Utsläpp'!AN41/'7 Syss'!AN41</f>
        <v>6.3457155216774933E-2</v>
      </c>
      <c r="AP40" s="237">
        <f>'1 Utsläpp'!AO41/'7 Syss'!AO41</f>
        <v>6.3112362931777855E-2</v>
      </c>
      <c r="AQ40" s="108">
        <f>'1 Utsläpp'!AP41/'7 Syss'!AP41</f>
        <v>6.1434829898069351E-2</v>
      </c>
      <c r="AR40" s="108">
        <f>'1 Utsläpp'!AQ41/'7 Syss'!AQ41</f>
        <v>5.7867297396035841E-2</v>
      </c>
      <c r="AS40" s="108">
        <f>'1 Utsläpp'!AR41/'7 Syss'!AR41</f>
        <v>6.2089028315977332E-2</v>
      </c>
      <c r="AT40" s="108">
        <f>'1 Utsläpp'!AS41/'7 Syss'!AS41</f>
        <v>6.2768120654418627E-2</v>
      </c>
      <c r="AU40" s="108">
        <f>'1 Utsläpp'!AT41/'7 Syss'!AT41</f>
        <v>6.0535601455932175E-2</v>
      </c>
      <c r="AV40" s="108">
        <f>'1 Utsläpp'!AU41/'7 Syss'!AU41</f>
        <v>6.0149633694124176E-2</v>
      </c>
      <c r="AW40" s="108">
        <f>'1 Utsläpp'!AV41/'7 Syss'!AV41</f>
        <v>6.3173612165145165E-2</v>
      </c>
      <c r="AX40" s="108">
        <f>'1 Utsläpp'!AW41/'7 Syss'!AW41</f>
        <v>6.3170398338654982E-2</v>
      </c>
      <c r="AY40" s="108">
        <f>'1 Utsläpp'!AX41/'7 Syss'!AX41</f>
        <v>6.1903285097242827E-2</v>
      </c>
      <c r="AZ40" s="108">
        <f>'1 Utsläpp'!AY41/'7 Syss'!AY41</f>
        <v>6.0805616304421217E-2</v>
      </c>
      <c r="BA40" s="108">
        <f>'1 Utsläpp'!AZ41/'7 Syss'!AZ41</f>
        <v>5.7877104399843303E-2</v>
      </c>
      <c r="BB40" s="108">
        <f>'1 Utsläpp'!BA41/'7 Syss'!BA41</f>
        <v>6.135879144623925E-2</v>
      </c>
      <c r="BC40" s="108">
        <f>'1 Utsläpp'!BB41/'7 Syss'!BB41</f>
        <v>5.9644227747224027E-2</v>
      </c>
      <c r="BD40" s="108">
        <f>'1 Utsläpp'!BC41/'7 Syss'!BC41</f>
        <v>5.6551836291400877E-2</v>
      </c>
      <c r="BE40" s="108">
        <f>'1 Utsläpp'!BD41/'7 Syss'!BD41</f>
        <v>6.0076534525933006E-2</v>
      </c>
      <c r="BF40" s="108">
        <f>'1 Utsläpp'!BE41/'7 Syss'!BE41</f>
        <v>6.0631275015076105E-2</v>
      </c>
      <c r="BG40" s="108">
        <f>'1 Utsläpp'!BF41/'7 Syss'!BF41</f>
        <v>5.9026288414765204E-2</v>
      </c>
      <c r="BH40" s="108">
        <f>'1 Utsläpp'!BG41/'7 Syss'!BG41</f>
        <v>5.4443683399228102E-2</v>
      </c>
      <c r="BI40" s="108">
        <f>'1 Utsläpp'!BH41/'7 Syss'!BH41</f>
        <v>5.3787963533245893E-2</v>
      </c>
      <c r="BJ40" s="108">
        <f>'1 Utsläpp'!BI41/'7 Syss'!BI41</f>
        <v>5.4034468432167686E-2</v>
      </c>
      <c r="BK40" s="108">
        <f>'1 Utsläpp'!BJ41/'7 Syss'!BJ41</f>
        <v>5.554850291448972E-2</v>
      </c>
      <c r="BL40" s="108">
        <f>'1 Utsläpp'!BK41/'7 Syss'!BK41</f>
        <v>5.4050417380710654E-2</v>
      </c>
      <c r="BM40" s="108">
        <f>'1 Utsläpp'!BL41/'7 Syss'!BL41</f>
        <v>5.3639834249014022E-2</v>
      </c>
      <c r="BN40" s="108">
        <f>'1 Utsläpp'!BM41/'7 Syss'!BM41</f>
        <v>5.2268396718571107E-2</v>
      </c>
      <c r="BO40" s="108">
        <f>'1 Utsläpp'!BN41/'7 Syss'!BN41</f>
        <v>5.3414977012082303E-2</v>
      </c>
    </row>
    <row r="41" spans="1:67" s="59" customFormat="1" x14ac:dyDescent="0.2">
      <c r="B41" s="116" t="s">
        <v>130</v>
      </c>
      <c r="C41" s="116" t="s">
        <v>210</v>
      </c>
      <c r="D41" s="104">
        <f>'1 Utsläpp'!C43/'7 Syss'!C42</f>
        <v>3.8124783138560576</v>
      </c>
      <c r="E41" s="104">
        <f>'1 Utsläpp'!D43/'7 Syss'!D42</f>
        <v>3.5665070713710647</v>
      </c>
      <c r="F41" s="104">
        <f>'1 Utsläpp'!E43/'7 Syss'!E42</f>
        <v>3.3978339531932726</v>
      </c>
      <c r="G41" s="104">
        <f>'1 Utsläpp'!F43/'7 Syss'!F42</f>
        <v>3.9194166623165119</v>
      </c>
      <c r="H41" s="104">
        <f>'1 Utsläpp'!G43/'7 Syss'!G42</f>
        <v>3.6644223799560884</v>
      </c>
      <c r="I41" s="104">
        <f>'1 Utsläpp'!H43/'7 Syss'!H42</f>
        <v>3.3122103103315492</v>
      </c>
      <c r="J41" s="104">
        <f>'1 Utsläpp'!I43/'7 Syss'!I42</f>
        <v>3.073901776848416</v>
      </c>
      <c r="K41" s="104">
        <f>'1 Utsläpp'!J43/'7 Syss'!J42</f>
        <v>3.7463731806927978</v>
      </c>
      <c r="L41" s="104">
        <f>'1 Utsläpp'!K43/'7 Syss'!K42</f>
        <v>4.2437633213301105</v>
      </c>
      <c r="M41" s="104">
        <f>'1 Utsläpp'!L43/'7 Syss'!L42</f>
        <v>3.5653816948137322</v>
      </c>
      <c r="N41" s="104">
        <f>'1 Utsläpp'!M43/'7 Syss'!M42</f>
        <v>3.2404235830247892</v>
      </c>
      <c r="O41" s="104">
        <f>'1 Utsläpp'!N43/'7 Syss'!N42</f>
        <v>4.0148070529933024</v>
      </c>
      <c r="P41" s="104">
        <f>'1 Utsläpp'!O43/'7 Syss'!O42</f>
        <v>3.8398753968481865</v>
      </c>
      <c r="Q41" s="104">
        <f>'1 Utsläpp'!P43/'7 Syss'!P42</f>
        <v>3.3157677198542936</v>
      </c>
      <c r="R41" s="104">
        <f>'1 Utsläpp'!Q43/'7 Syss'!Q42</f>
        <v>3.0378519376780222</v>
      </c>
      <c r="S41" s="104">
        <f>'1 Utsläpp'!R43/'7 Syss'!R42</f>
        <v>3.3739734091960387</v>
      </c>
      <c r="T41" s="104">
        <f>'1 Utsläpp'!S43/'7 Syss'!S42</f>
        <v>3.4896399769447219</v>
      </c>
      <c r="U41" s="104">
        <f>'1 Utsläpp'!T43/'7 Syss'!T42</f>
        <v>3.0569369409085163</v>
      </c>
      <c r="V41" s="104">
        <f>'1 Utsläpp'!U43/'7 Syss'!U42</f>
        <v>2.8306258835219364</v>
      </c>
      <c r="W41" s="104">
        <f>'1 Utsläpp'!V43/'7 Syss'!V42</f>
        <v>3.324948379069415</v>
      </c>
      <c r="X41" s="104">
        <f>'1 Utsläpp'!W43/'7 Syss'!W42</f>
        <v>3.38214295275051</v>
      </c>
      <c r="Y41" s="104">
        <f>'1 Utsläpp'!X43/'7 Syss'!X42</f>
        <v>3.0195902339163743</v>
      </c>
      <c r="Z41" s="104">
        <f>'1 Utsläpp'!Y43/'7 Syss'!Y42</f>
        <v>2.8051064775985948</v>
      </c>
      <c r="AA41" s="104">
        <f>'1 Utsläpp'!Z43/'7 Syss'!Z42</f>
        <v>3.0675241211094568</v>
      </c>
      <c r="AB41" s="104">
        <f>'1 Utsläpp'!AA43/'7 Syss'!AA42</f>
        <v>3.0856525703899926</v>
      </c>
      <c r="AC41" s="104">
        <f>'1 Utsläpp'!AB43/'7 Syss'!AB42</f>
        <v>2.9031702093090797</v>
      </c>
      <c r="AD41" s="104">
        <f>'1 Utsläpp'!AC43/'7 Syss'!AC42</f>
        <v>2.7478249925399973</v>
      </c>
      <c r="AE41" s="104">
        <f>'1 Utsläpp'!AD43/'7 Syss'!AD42</f>
        <v>3.0431418244371971</v>
      </c>
      <c r="AF41" s="104">
        <f>'1 Utsläpp'!AE43/'7 Syss'!AE42</f>
        <v>3.1257409647449075</v>
      </c>
      <c r="AG41" s="104">
        <f>'1 Utsläpp'!AF43/'7 Syss'!AF42</f>
        <v>2.923015872379009</v>
      </c>
      <c r="AH41" s="104">
        <f>'1 Utsläpp'!AG43/'7 Syss'!AG42</f>
        <v>2.6953660615128685</v>
      </c>
      <c r="AI41" s="104">
        <f>'1 Utsläpp'!AH43/'7 Syss'!AH42</f>
        <v>2.9687218446733592</v>
      </c>
      <c r="AJ41" s="104">
        <f>'1 Utsläpp'!AI43/'7 Syss'!AI42</f>
        <v>3.0979605516037099</v>
      </c>
      <c r="AK41" s="104">
        <f>'1 Utsläpp'!AJ43/'7 Syss'!AJ42</f>
        <v>2.809339364514432</v>
      </c>
      <c r="AL41" s="104">
        <f>'1 Utsläpp'!AK43/'7 Syss'!AK42</f>
        <v>2.7324818184443327</v>
      </c>
      <c r="AM41" s="104">
        <f>'1 Utsläpp'!AL43/'7 Syss'!AL42</f>
        <v>3.0311524590716825</v>
      </c>
      <c r="AN41" s="104">
        <f>'1 Utsläpp'!AM43/'7 Syss'!AM42</f>
        <v>2.8847251020721116</v>
      </c>
      <c r="AO41" s="104">
        <f>'1 Utsläpp'!AN43/'7 Syss'!AN42</f>
        <v>2.7238950894346665</v>
      </c>
      <c r="AP41" s="377">
        <f>'1 Utsläpp'!AO43/'7 Syss'!AO42</f>
        <v>2.6251682940849053</v>
      </c>
      <c r="AQ41" s="104">
        <f>'1 Utsläpp'!AP43/'7 Syss'!AP42</f>
        <v>2.8510957668776378</v>
      </c>
      <c r="AR41" s="104">
        <f>'1 Utsläpp'!AQ43/'7 Syss'!AQ42</f>
        <v>2.8115842187840876</v>
      </c>
      <c r="AS41" s="104">
        <f>'1 Utsläpp'!AR43/'7 Syss'!AR42</f>
        <v>2.6301009758762213</v>
      </c>
      <c r="AT41" s="104">
        <f>'1 Utsläpp'!AS43/'7 Syss'!AS42</f>
        <v>2.534046206771102</v>
      </c>
      <c r="AU41" s="104">
        <f>'1 Utsläpp'!AT43/'7 Syss'!AT42</f>
        <v>2.7567777853112601</v>
      </c>
      <c r="AV41" s="104">
        <f>'1 Utsläpp'!AU43/'7 Syss'!AU42</f>
        <v>2.7236640672116073</v>
      </c>
      <c r="AW41" s="104">
        <f>'1 Utsläpp'!AV43/'7 Syss'!AV42</f>
        <v>2.5486812977448055</v>
      </c>
      <c r="AX41" s="104">
        <f>'1 Utsläpp'!AW43/'7 Syss'!AW42</f>
        <v>2.511286277385496</v>
      </c>
      <c r="AY41" s="104">
        <f>'1 Utsläpp'!AX43/'7 Syss'!AX42</f>
        <v>2.6005520771449726</v>
      </c>
      <c r="AZ41" s="104">
        <f>'1 Utsläpp'!AY43/'7 Syss'!AY42</f>
        <v>2.5806583709952484</v>
      </c>
      <c r="BA41" s="104">
        <f>'1 Utsläpp'!AZ43/'7 Syss'!AZ42</f>
        <v>2.2599191579151512</v>
      </c>
      <c r="BB41" s="104">
        <f>'1 Utsläpp'!BA43/'7 Syss'!BA42</f>
        <v>2.2208442303651927</v>
      </c>
      <c r="BC41" s="104">
        <f>'1 Utsläpp'!BB43/'7 Syss'!BB42</f>
        <v>2.3749024784609438</v>
      </c>
      <c r="BD41" s="104">
        <f>'1 Utsläpp'!BC43/'7 Syss'!BC42</f>
        <v>2.4754657119093935</v>
      </c>
      <c r="BE41" s="104">
        <f>'1 Utsläpp'!BD43/'7 Syss'!BD42</f>
        <v>2.4667276035899506</v>
      </c>
      <c r="BF41" s="104">
        <f>'1 Utsläpp'!BE43/'7 Syss'!BE42</f>
        <v>2.293459377085314</v>
      </c>
      <c r="BG41" s="104">
        <f>'1 Utsläpp'!BF43/'7 Syss'!BF42</f>
        <v>2.5007376540369655</v>
      </c>
      <c r="BH41" s="104">
        <f>'1 Utsläpp'!BG43/'7 Syss'!BG42</f>
        <v>2.384654346213706</v>
      </c>
      <c r="BI41" s="104">
        <f>'1 Utsläpp'!BH43/'7 Syss'!BH42</f>
        <v>2.1795521951445522</v>
      </c>
      <c r="BJ41" s="104">
        <f>'1 Utsläpp'!BI43/'7 Syss'!BI42</f>
        <v>2.1514730684367303</v>
      </c>
      <c r="BK41" s="104">
        <f>'1 Utsläpp'!BJ43/'7 Syss'!BJ42</f>
        <v>2.3800643275328777</v>
      </c>
      <c r="BL41" s="104">
        <f>'1 Utsläpp'!BK43/'7 Syss'!BK42</f>
        <v>2.2860524982228814</v>
      </c>
      <c r="BM41" s="104">
        <f>'1 Utsläpp'!BL43/'7 Syss'!BL42</f>
        <v>2.1897297587565139</v>
      </c>
      <c r="BN41" s="104">
        <f>'1 Utsläpp'!BM43/'7 Syss'!BM42</f>
        <v>2.0906314761596154</v>
      </c>
      <c r="BO41" s="104">
        <f>'1 Utsläpp'!BN43/'7 Syss'!BN42</f>
        <v>2.2813673326137716</v>
      </c>
    </row>
    <row r="42" spans="1:67" s="56" customFormat="1" x14ac:dyDescent="0.2">
      <c r="B42" s="74"/>
      <c r="C42" s="74"/>
      <c r="D42" s="280"/>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237"/>
      <c r="AQ42" s="108"/>
    </row>
    <row r="43" spans="1:67" x14ac:dyDescent="0.2">
      <c r="B43" s="289" t="s">
        <v>172</v>
      </c>
      <c r="C43" s="289" t="s">
        <v>31</v>
      </c>
      <c r="D43" s="293"/>
    </row>
    <row r="44" spans="1:67" x14ac:dyDescent="0.2">
      <c r="B44" s="58" t="s">
        <v>173</v>
      </c>
      <c r="C44" s="291" t="s">
        <v>187</v>
      </c>
      <c r="D44" s="293"/>
    </row>
    <row r="45" spans="1:67" x14ac:dyDescent="0.2">
      <c r="B45" s="70" t="s">
        <v>131</v>
      </c>
      <c r="C45" s="89" t="s">
        <v>208</v>
      </c>
      <c r="D45" s="113" t="s">
        <v>83</v>
      </c>
      <c r="E45" s="113" t="s">
        <v>84</v>
      </c>
      <c r="F45" s="113" t="s">
        <v>85</v>
      </c>
      <c r="G45" s="113" t="s">
        <v>86</v>
      </c>
      <c r="H45" s="113" t="s">
        <v>87</v>
      </c>
      <c r="I45" s="113" t="s">
        <v>88</v>
      </c>
      <c r="J45" s="113" t="s">
        <v>89</v>
      </c>
      <c r="K45" s="113" t="s">
        <v>90</v>
      </c>
      <c r="L45" s="113" t="s">
        <v>91</v>
      </c>
      <c r="M45" s="113" t="s">
        <v>92</v>
      </c>
      <c r="N45" s="113" t="s">
        <v>93</v>
      </c>
      <c r="O45" s="113" t="s">
        <v>94</v>
      </c>
      <c r="P45" s="113" t="s">
        <v>95</v>
      </c>
      <c r="Q45" s="113" t="s">
        <v>96</v>
      </c>
      <c r="R45" s="113" t="s">
        <v>97</v>
      </c>
      <c r="S45" s="113" t="s">
        <v>98</v>
      </c>
      <c r="T45" s="113" t="s">
        <v>99</v>
      </c>
      <c r="U45" s="113" t="s">
        <v>100</v>
      </c>
      <c r="V45" s="113" t="s">
        <v>101</v>
      </c>
      <c r="W45" s="113" t="s">
        <v>102</v>
      </c>
      <c r="X45" s="113" t="s">
        <v>103</v>
      </c>
      <c r="Y45" s="113" t="s">
        <v>104</v>
      </c>
      <c r="Z45" s="113" t="s">
        <v>105</v>
      </c>
      <c r="AA45" s="113" t="s">
        <v>106</v>
      </c>
      <c r="AB45" s="113" t="s">
        <v>107</v>
      </c>
      <c r="AC45" s="113" t="s">
        <v>77</v>
      </c>
      <c r="AD45" s="113" t="s">
        <v>78</v>
      </c>
      <c r="AE45" s="113" t="s">
        <v>79</v>
      </c>
      <c r="AF45" s="113" t="s">
        <v>80</v>
      </c>
      <c r="AG45" s="113" t="s">
        <v>81</v>
      </c>
      <c r="AH45" s="113" t="s">
        <v>179</v>
      </c>
      <c r="AI45" s="113" t="s">
        <v>180</v>
      </c>
      <c r="AJ45" s="113" t="s">
        <v>194</v>
      </c>
      <c r="AK45" s="113" t="s">
        <v>196</v>
      </c>
      <c r="AL45" s="113" t="s">
        <v>198</v>
      </c>
      <c r="AM45" s="238" t="s">
        <v>200</v>
      </c>
      <c r="AN45" s="238" t="s">
        <v>201</v>
      </c>
      <c r="AO45" s="238" t="s">
        <v>205</v>
      </c>
      <c r="AP45" s="238" t="s">
        <v>209</v>
      </c>
      <c r="AQ45" s="238" t="s">
        <v>211</v>
      </c>
      <c r="AR45" s="116" t="s">
        <v>251</v>
      </c>
      <c r="AS45" s="116" t="s">
        <v>263</v>
      </c>
      <c r="AT45" s="116" t="s">
        <v>264</v>
      </c>
      <c r="AU45" s="116" t="s">
        <v>269</v>
      </c>
      <c r="AV45" s="116" t="s">
        <v>270</v>
      </c>
      <c r="AW45" s="116" t="s">
        <v>271</v>
      </c>
      <c r="AX45" s="116" t="s">
        <v>272</v>
      </c>
      <c r="AY45" s="116" t="s">
        <v>274</v>
      </c>
      <c r="AZ45" s="116" t="s">
        <v>277</v>
      </c>
      <c r="BA45" s="116" t="s">
        <v>279</v>
      </c>
      <c r="BB45" s="116" t="s">
        <v>280</v>
      </c>
      <c r="BC45" s="116" t="s">
        <v>282</v>
      </c>
      <c r="BD45" s="116" t="s">
        <v>283</v>
      </c>
      <c r="BE45" s="116" t="s">
        <v>284</v>
      </c>
      <c r="BF45" s="116" t="s">
        <v>287</v>
      </c>
      <c r="BG45" s="116" t="s">
        <v>289</v>
      </c>
      <c r="BH45" s="116" t="s">
        <v>290</v>
      </c>
      <c r="BI45" s="116" t="s">
        <v>291</v>
      </c>
      <c r="BJ45" s="116" t="s">
        <v>293</v>
      </c>
      <c r="BK45" s="116" t="s">
        <v>310</v>
      </c>
      <c r="BL45" s="116" t="s">
        <v>314</v>
      </c>
      <c r="BM45" s="281" t="s">
        <v>329</v>
      </c>
      <c r="BN45" s="281" t="s">
        <v>332</v>
      </c>
      <c r="BO45" s="281" t="s">
        <v>337</v>
      </c>
    </row>
    <row r="46" spans="1:67" x14ac:dyDescent="0.2">
      <c r="B46" s="294" t="s">
        <v>122</v>
      </c>
      <c r="C46" s="294" t="s">
        <v>22</v>
      </c>
      <c r="D46" s="112">
        <f>'1 Utsläpp'!C49/'7 Syss'!C48</f>
        <v>21.780808879741716</v>
      </c>
      <c r="E46" s="237">
        <f>'1 Utsläpp'!D49/'7 Syss'!D48</f>
        <v>20.879057808051687</v>
      </c>
      <c r="F46" s="237">
        <f>'1 Utsläpp'!E49/'7 Syss'!E48</f>
        <v>20.398395814648921</v>
      </c>
      <c r="G46" s="237">
        <f>'1 Utsläpp'!F49/'7 Syss'!F48</f>
        <v>18.510408657584176</v>
      </c>
      <c r="H46" s="237">
        <f>'1 Utsläpp'!G49/'7 Syss'!G48</f>
        <v>21.2082034409516</v>
      </c>
      <c r="I46" s="237">
        <f>'1 Utsläpp'!H49/'7 Syss'!H48</f>
        <v>19.691545112983544</v>
      </c>
      <c r="J46" s="237">
        <f>'1 Utsläpp'!I49/'7 Syss'!I48</f>
        <v>19.361122880613543</v>
      </c>
      <c r="K46" s="237">
        <f>'1 Utsläpp'!J49/'7 Syss'!J48</f>
        <v>18.237324970098847</v>
      </c>
      <c r="L46" s="237">
        <f>'1 Utsläpp'!K49/'7 Syss'!K48</f>
        <v>21.089291616741725</v>
      </c>
      <c r="M46" s="237">
        <f>'1 Utsläpp'!L49/'7 Syss'!L48</f>
        <v>19.1385084545018</v>
      </c>
      <c r="N46" s="237">
        <f>'1 Utsläpp'!M49/'7 Syss'!M48</f>
        <v>18.968956838987932</v>
      </c>
      <c r="O46" s="237">
        <f>'1 Utsläpp'!N49/'7 Syss'!N48</f>
        <v>18.399235387099282</v>
      </c>
      <c r="P46" s="237">
        <f>'1 Utsläpp'!O49/'7 Syss'!O48</f>
        <v>18.896824571641179</v>
      </c>
      <c r="Q46" s="237">
        <f>'1 Utsläpp'!P49/'7 Syss'!P48</f>
        <v>18.025849689854212</v>
      </c>
      <c r="R46" s="237">
        <f>'1 Utsläpp'!Q49/'7 Syss'!Q48</f>
        <v>17.396421284199075</v>
      </c>
      <c r="S46" s="237">
        <f>'1 Utsläpp'!R49/'7 Syss'!R48</f>
        <v>16.445436288484622</v>
      </c>
      <c r="T46" s="237">
        <f>'1 Utsläpp'!S49/'7 Syss'!S48</f>
        <v>17.567913665488351</v>
      </c>
      <c r="U46" s="237">
        <f>'1 Utsläpp'!T49/'7 Syss'!T48</f>
        <v>17.126288852231927</v>
      </c>
      <c r="V46" s="237">
        <f>'1 Utsläpp'!U49/'7 Syss'!U48</f>
        <v>16.926748753530582</v>
      </c>
      <c r="W46" s="237">
        <f>'1 Utsläpp'!V49/'7 Syss'!V48</f>
        <v>15.702213419996331</v>
      </c>
      <c r="X46" s="237">
        <f>'1 Utsläpp'!W49/'7 Syss'!W48</f>
        <v>17.456939094798805</v>
      </c>
      <c r="Y46" s="237">
        <f>'1 Utsläpp'!X49/'7 Syss'!X48</f>
        <v>16.415587312917662</v>
      </c>
      <c r="Z46" s="237">
        <f>'1 Utsläpp'!Y49/'7 Syss'!Y48</f>
        <v>17.036954466859218</v>
      </c>
      <c r="AA46" s="237">
        <f>'1 Utsläpp'!Z49/'7 Syss'!Z48</f>
        <v>15.653301965581107</v>
      </c>
      <c r="AB46" s="237">
        <f>'1 Utsläpp'!AA49/'7 Syss'!AA48</f>
        <v>17.711831769735181</v>
      </c>
      <c r="AC46" s="237">
        <f>'1 Utsläpp'!AB49/'7 Syss'!AB48</f>
        <v>16.426642450731034</v>
      </c>
      <c r="AD46" s="237">
        <f>'1 Utsläpp'!AC49/'7 Syss'!AC48</f>
        <v>15.774691239230766</v>
      </c>
      <c r="AE46" s="237">
        <f>'1 Utsläpp'!AD49/'7 Syss'!AD48</f>
        <v>16.150915029320316</v>
      </c>
      <c r="AF46" s="237">
        <f>'1 Utsläpp'!AE49/'7 Syss'!AE48</f>
        <v>16.389203152462049</v>
      </c>
      <c r="AG46" s="237">
        <f>'1 Utsläpp'!AF49/'7 Syss'!AF48</f>
        <v>16.206344721199486</v>
      </c>
      <c r="AH46" s="237">
        <f>'1 Utsläpp'!AG49/'7 Syss'!AG48</f>
        <v>16.141266643287313</v>
      </c>
      <c r="AI46" s="237">
        <f>'1 Utsläpp'!AH49/'7 Syss'!AH48</f>
        <v>17.590610447970732</v>
      </c>
      <c r="AJ46" s="237">
        <f>'1 Utsläpp'!AI49/'7 Syss'!AI48</f>
        <v>17.072762337708696</v>
      </c>
      <c r="AK46" s="237">
        <f>'1 Utsläpp'!AJ49/'7 Syss'!AJ48</f>
        <v>16.180291174063882</v>
      </c>
      <c r="AL46" s="237">
        <f>'1 Utsläpp'!AK49/'7 Syss'!AK48</f>
        <v>16.812919053611243</v>
      </c>
      <c r="AM46" s="237">
        <f>'1 Utsläpp'!AL49/'7 Syss'!AL48</f>
        <v>16.838684633684181</v>
      </c>
      <c r="AN46" s="237">
        <f>'1 Utsläpp'!AM49/'7 Syss'!AM48</f>
        <v>16.976744750640368</v>
      </c>
      <c r="AO46" s="237">
        <f>'1 Utsläpp'!AN49/'7 Syss'!AN48</f>
        <v>16.165174446452021</v>
      </c>
      <c r="AP46" s="237">
        <f>'1 Utsläpp'!AO49/'7 Syss'!AO48</f>
        <v>16.177121626378</v>
      </c>
      <c r="AQ46" s="237">
        <f>'1 Utsläpp'!AP49/'7 Syss'!AP48</f>
        <v>16.594527116089733</v>
      </c>
      <c r="AR46" s="237">
        <f>'1 Utsläpp'!AQ49/'7 Syss'!AQ48</f>
        <v>15.775891740183152</v>
      </c>
      <c r="AS46" s="237">
        <f>'1 Utsläpp'!AR49/'7 Syss'!AR48</f>
        <v>16.474324384962749</v>
      </c>
      <c r="AT46" s="237">
        <f>'1 Utsläpp'!AS49/'7 Syss'!AS48</f>
        <v>15.607503060182042</v>
      </c>
      <c r="AU46" s="237">
        <f>'1 Utsläpp'!AT49/'7 Syss'!AT48</f>
        <v>15.481706167858794</v>
      </c>
      <c r="AV46" s="237">
        <f>'1 Utsläpp'!AU49/'7 Syss'!AU48</f>
        <v>15.870156555565243</v>
      </c>
      <c r="AW46" s="237">
        <f>'1 Utsläpp'!AV49/'7 Syss'!AV48</f>
        <v>15.786154693858094</v>
      </c>
      <c r="AX46" s="237">
        <f>'1 Utsläpp'!AW49/'7 Syss'!AW48</f>
        <v>15.684565381884608</v>
      </c>
      <c r="AY46" s="237">
        <f>'1 Utsläpp'!AX49/'7 Syss'!AX48</f>
        <v>14.776991076009811</v>
      </c>
      <c r="AZ46" s="237">
        <f>'1 Utsläpp'!AY49/'7 Syss'!AY48</f>
        <v>16.071300435983101</v>
      </c>
      <c r="BA46" s="237">
        <f>'1 Utsläpp'!AZ49/'7 Syss'!AZ48</f>
        <v>15.050853217457444</v>
      </c>
      <c r="BB46" s="237">
        <f>'1 Utsläpp'!BA49/'7 Syss'!BA48</f>
        <v>14.585055988086426</v>
      </c>
      <c r="BC46" s="237">
        <f>'1 Utsläpp'!BB49/'7 Syss'!BB48</f>
        <v>15.092501507463425</v>
      </c>
      <c r="BD46" s="237">
        <f>'1 Utsläpp'!BC49/'7 Syss'!BC48</f>
        <v>15.36165342614491</v>
      </c>
      <c r="BE46" s="237">
        <f>'1 Utsläpp'!BD49/'7 Syss'!BD48</f>
        <v>15.057368958579534</v>
      </c>
      <c r="BF46" s="237">
        <f>'1 Utsläpp'!BE49/'7 Syss'!BE48</f>
        <v>14.362671096924151</v>
      </c>
      <c r="BG46" s="237">
        <f>'1 Utsläpp'!BF49/'7 Syss'!BF48</f>
        <v>14.820829814184606</v>
      </c>
      <c r="BH46" s="237">
        <f>'1 Utsläpp'!BG49/'7 Syss'!BG48</f>
        <v>15.191483698577702</v>
      </c>
      <c r="BI46" s="237">
        <f>'1 Utsläpp'!BH49/'7 Syss'!BH48</f>
        <v>14.590782777649309</v>
      </c>
      <c r="BJ46" s="237">
        <f>'1 Utsläpp'!BI49/'7 Syss'!BI48</f>
        <v>13.989618438117185</v>
      </c>
      <c r="BK46" s="237">
        <f>'1 Utsläpp'!BJ49/'7 Syss'!BJ48</f>
        <v>14.545959139104948</v>
      </c>
      <c r="BL46" s="237">
        <f>'1 Utsläpp'!BK49/'7 Syss'!BK48</f>
        <v>15.055157275278523</v>
      </c>
      <c r="BM46" s="237">
        <f>'1 Utsläpp'!BL49/'7 Syss'!BL48</f>
        <v>14.452812889162365</v>
      </c>
      <c r="BN46" s="237">
        <f>'1 Utsläpp'!BM49/'7 Syss'!BM48</f>
        <v>13.812277862333401</v>
      </c>
      <c r="BO46" s="237">
        <f>'1 Utsläpp'!BN49/'7 Syss'!BN48</f>
        <v>14.395742969091149</v>
      </c>
    </row>
    <row r="47" spans="1:67" x14ac:dyDescent="0.2">
      <c r="B47" s="71" t="s">
        <v>123</v>
      </c>
      <c r="C47" s="71" t="s">
        <v>23</v>
      </c>
      <c r="D47" s="237">
        <f>'1 Utsläpp'!C50/'7 Syss'!C49</f>
        <v>20.435346294377364</v>
      </c>
      <c r="E47" s="237">
        <f>'1 Utsläpp'!D50/'7 Syss'!D49</f>
        <v>24.409210018662563</v>
      </c>
      <c r="F47" s="237">
        <f>'1 Utsläpp'!E50/'7 Syss'!E49</f>
        <v>19.953022785114694</v>
      </c>
      <c r="G47" s="237">
        <f>'1 Utsläpp'!F50/'7 Syss'!F49</f>
        <v>20.07539875680629</v>
      </c>
      <c r="H47" s="237">
        <f>'1 Utsläpp'!G50/'7 Syss'!G49</f>
        <v>15.950087628339672</v>
      </c>
      <c r="I47" s="237">
        <f>'1 Utsläpp'!H50/'7 Syss'!H49</f>
        <v>19.716061978294508</v>
      </c>
      <c r="J47" s="237">
        <f>'1 Utsläpp'!I50/'7 Syss'!I49</f>
        <v>16.85777311611459</v>
      </c>
      <c r="K47" s="237">
        <f>'1 Utsläpp'!J50/'7 Syss'!J49</f>
        <v>23.88283880420629</v>
      </c>
      <c r="L47" s="237">
        <f>'1 Utsläpp'!K50/'7 Syss'!K49</f>
        <v>25.028678908069892</v>
      </c>
      <c r="M47" s="237">
        <f>'1 Utsläpp'!L50/'7 Syss'!L49</f>
        <v>26.309737923707374</v>
      </c>
      <c r="N47" s="237">
        <f>'1 Utsläpp'!M50/'7 Syss'!M49</f>
        <v>22.758612338700445</v>
      </c>
      <c r="O47" s="237">
        <f>'1 Utsläpp'!N50/'7 Syss'!N49</f>
        <v>25.721400930134177</v>
      </c>
      <c r="P47" s="237">
        <f>'1 Utsläpp'!O50/'7 Syss'!O49</f>
        <v>25.68237346997779</v>
      </c>
      <c r="Q47" s="237">
        <f>'1 Utsläpp'!P50/'7 Syss'!P49</f>
        <v>22.746272001731001</v>
      </c>
      <c r="R47" s="237">
        <f>'1 Utsläpp'!Q50/'7 Syss'!Q49</f>
        <v>22.078284814780517</v>
      </c>
      <c r="S47" s="237">
        <f>'1 Utsläpp'!R50/'7 Syss'!R49</f>
        <v>24.40223855361176</v>
      </c>
      <c r="T47" s="237">
        <f>'1 Utsläpp'!S50/'7 Syss'!S49</f>
        <v>27.520876669057394</v>
      </c>
      <c r="U47" s="237">
        <f>'1 Utsläpp'!T50/'7 Syss'!T49</f>
        <v>21.531209147348335</v>
      </c>
      <c r="V47" s="237">
        <f>'1 Utsläpp'!U50/'7 Syss'!U49</f>
        <v>20.74415835659893</v>
      </c>
      <c r="W47" s="237">
        <f>'1 Utsläpp'!V50/'7 Syss'!V49</f>
        <v>25.384521876394679</v>
      </c>
      <c r="X47" s="237">
        <f>'1 Utsläpp'!W50/'7 Syss'!W49</f>
        <v>23.117478294192221</v>
      </c>
      <c r="Y47" s="237">
        <f>'1 Utsläpp'!X50/'7 Syss'!X49</f>
        <v>23.042840952185106</v>
      </c>
      <c r="Z47" s="237">
        <f>'1 Utsläpp'!Y50/'7 Syss'!Y49</f>
        <v>21.732149282147734</v>
      </c>
      <c r="AA47" s="237">
        <f>'1 Utsläpp'!Z50/'7 Syss'!Z49</f>
        <v>23.051494779046667</v>
      </c>
      <c r="AB47" s="237">
        <f>'1 Utsläpp'!AA50/'7 Syss'!AA49</f>
        <v>23.790769198193981</v>
      </c>
      <c r="AC47" s="237">
        <f>'1 Utsläpp'!AB50/'7 Syss'!AB49</f>
        <v>22.619295427820724</v>
      </c>
      <c r="AD47" s="237">
        <f>'1 Utsläpp'!AC50/'7 Syss'!AC49</f>
        <v>21.090228502469532</v>
      </c>
      <c r="AE47" s="237">
        <f>'1 Utsläpp'!AD50/'7 Syss'!AD49</f>
        <v>26.552837050906273</v>
      </c>
      <c r="AF47" s="237">
        <f>'1 Utsläpp'!AE50/'7 Syss'!AE49</f>
        <v>24.16747698963102</v>
      </c>
      <c r="AG47" s="237">
        <f>'1 Utsläpp'!AF50/'7 Syss'!AF49</f>
        <v>25.501086666867156</v>
      </c>
      <c r="AH47" s="237">
        <f>'1 Utsläpp'!AG50/'7 Syss'!AG49</f>
        <v>22.382777407208764</v>
      </c>
      <c r="AI47" s="237">
        <f>'1 Utsläpp'!AH50/'7 Syss'!AH49</f>
        <v>27.278285079402043</v>
      </c>
      <c r="AJ47" s="237">
        <f>'1 Utsläpp'!AI50/'7 Syss'!AI49</f>
        <v>25.802205525157415</v>
      </c>
      <c r="AK47" s="237">
        <f>'1 Utsläpp'!AJ50/'7 Syss'!AJ49</f>
        <v>24.289769236627002</v>
      </c>
      <c r="AL47" s="237">
        <f>'1 Utsläpp'!AK50/'7 Syss'!AK49</f>
        <v>23.71634341308771</v>
      </c>
      <c r="AM47" s="237">
        <f>'1 Utsläpp'!AL50/'7 Syss'!AL49</f>
        <v>25.777624933146853</v>
      </c>
      <c r="AN47" s="237">
        <f>'1 Utsläpp'!AM50/'7 Syss'!AM49</f>
        <v>26.592861141402526</v>
      </c>
      <c r="AO47" s="237">
        <f>'1 Utsläpp'!AN50/'7 Syss'!AN49</f>
        <v>25.899166642117333</v>
      </c>
      <c r="AP47" s="237">
        <f>'1 Utsläpp'!AO50/'7 Syss'!AO49</f>
        <v>23.448098078422063</v>
      </c>
      <c r="AQ47" s="237">
        <f>'1 Utsläpp'!AP50/'7 Syss'!AP49</f>
        <v>24.831963467410773</v>
      </c>
      <c r="AR47" s="237">
        <f>'1 Utsläpp'!AQ50/'7 Syss'!AQ49</f>
        <v>25.750709765198526</v>
      </c>
      <c r="AS47" s="237">
        <f>'1 Utsläpp'!AR50/'7 Syss'!AR49</f>
        <v>21.66658119493928</v>
      </c>
      <c r="AT47" s="237">
        <f>'1 Utsläpp'!AS50/'7 Syss'!AS49</f>
        <v>21.147778549643139</v>
      </c>
      <c r="AU47" s="237">
        <f>'1 Utsläpp'!AT50/'7 Syss'!AT49</f>
        <v>23.211528331657913</v>
      </c>
      <c r="AV47" s="237">
        <f>'1 Utsläpp'!AU50/'7 Syss'!AU49</f>
        <v>23.595891561508918</v>
      </c>
      <c r="AW47" s="237">
        <f>'1 Utsläpp'!AV50/'7 Syss'!AV49</f>
        <v>22.4381721509233</v>
      </c>
      <c r="AX47" s="237">
        <f>'1 Utsläpp'!AW50/'7 Syss'!AW49</f>
        <v>22.030242596620095</v>
      </c>
      <c r="AY47" s="237">
        <f>'1 Utsläpp'!AX50/'7 Syss'!AX49</f>
        <v>24.239763805323854</v>
      </c>
      <c r="AZ47" s="237">
        <f>'1 Utsläpp'!AY50/'7 Syss'!AY49</f>
        <v>25.092160328903578</v>
      </c>
      <c r="BA47" s="237">
        <f>'1 Utsläpp'!AZ50/'7 Syss'!AZ49</f>
        <v>21.989453392671113</v>
      </c>
      <c r="BB47" s="237">
        <f>'1 Utsläpp'!BA50/'7 Syss'!BA49</f>
        <v>20.700477342968867</v>
      </c>
      <c r="BC47" s="237">
        <f>'1 Utsläpp'!BB50/'7 Syss'!BB49</f>
        <v>23.148371180189294</v>
      </c>
      <c r="BD47" s="237">
        <f>'1 Utsläpp'!BC50/'7 Syss'!BC49</f>
        <v>22.129738643958898</v>
      </c>
      <c r="BE47" s="237">
        <f>'1 Utsläpp'!BD50/'7 Syss'!BD49</f>
        <v>20.782462679478943</v>
      </c>
      <c r="BF47" s="237">
        <f>'1 Utsläpp'!BE50/'7 Syss'!BE49</f>
        <v>20.38527975390161</v>
      </c>
      <c r="BG47" s="237">
        <f>'1 Utsläpp'!BF50/'7 Syss'!BF49</f>
        <v>20.793545383326343</v>
      </c>
      <c r="BH47" s="237">
        <f>'1 Utsläpp'!BG50/'7 Syss'!BG49</f>
        <v>21.625389231774609</v>
      </c>
      <c r="BI47" s="237">
        <f>'1 Utsläpp'!BH50/'7 Syss'!BH49</f>
        <v>18.546687876836728</v>
      </c>
      <c r="BJ47" s="237">
        <f>'1 Utsläpp'!BI50/'7 Syss'!BI49</f>
        <v>17.3131676210843</v>
      </c>
      <c r="BK47" s="237">
        <f>'1 Utsläpp'!BJ50/'7 Syss'!BJ49</f>
        <v>19.463879474044379</v>
      </c>
      <c r="BL47" s="237">
        <f>'1 Utsläpp'!BK50/'7 Syss'!BK49</f>
        <v>20.453257415926892</v>
      </c>
      <c r="BM47" s="237">
        <f>'1 Utsläpp'!BL50/'7 Syss'!BL49</f>
        <v>17.131870896415275</v>
      </c>
      <c r="BN47" s="237">
        <f>'1 Utsläpp'!BM50/'7 Syss'!BM49</f>
        <v>17.479516767882192</v>
      </c>
      <c r="BO47" s="237">
        <f>'1 Utsläpp'!BN50/'7 Syss'!BN49</f>
        <v>21.473520285650661</v>
      </c>
    </row>
    <row r="48" spans="1:67" x14ac:dyDescent="0.2">
      <c r="B48" s="71" t="s">
        <v>124</v>
      </c>
      <c r="C48" s="71" t="s">
        <v>0</v>
      </c>
      <c r="D48" s="237">
        <f>'1 Utsläpp'!C51/'7 Syss'!C50</f>
        <v>7.1278005430987719</v>
      </c>
      <c r="E48" s="237">
        <f>'1 Utsläpp'!D51/'7 Syss'!D50</f>
        <v>6.8185294675513726</v>
      </c>
      <c r="F48" s="237">
        <f>'1 Utsläpp'!E51/'7 Syss'!E50</f>
        <v>6.4840182818751311</v>
      </c>
      <c r="G48" s="237">
        <f>'1 Utsläpp'!F51/'7 Syss'!F50</f>
        <v>7.7735198025697407</v>
      </c>
      <c r="H48" s="237">
        <f>'1 Utsläpp'!G51/'7 Syss'!G50</f>
        <v>6.4823643179245707</v>
      </c>
      <c r="I48" s="237">
        <f>'1 Utsläpp'!H51/'7 Syss'!H50</f>
        <v>6.0837931577291986</v>
      </c>
      <c r="J48" s="237">
        <f>'1 Utsläpp'!I51/'7 Syss'!I50</f>
        <v>5.3705909959640463</v>
      </c>
      <c r="K48" s="237">
        <f>'1 Utsläpp'!J51/'7 Syss'!J50</f>
        <v>6.8560696201153979</v>
      </c>
      <c r="L48" s="237">
        <f>'1 Utsläpp'!K51/'7 Syss'!K50</f>
        <v>8.2733392447812211</v>
      </c>
      <c r="M48" s="237">
        <f>'1 Utsläpp'!L51/'7 Syss'!L50</f>
        <v>7.7116218597331798</v>
      </c>
      <c r="N48" s="237">
        <f>'1 Utsläpp'!M51/'7 Syss'!M50</f>
        <v>6.8010296962587473</v>
      </c>
      <c r="O48" s="237">
        <f>'1 Utsläpp'!N51/'7 Syss'!N50</f>
        <v>7.7808088352334979</v>
      </c>
      <c r="P48" s="237">
        <f>'1 Utsläpp'!O51/'7 Syss'!O50</f>
        <v>7.6601538355424914</v>
      </c>
      <c r="Q48" s="237">
        <f>'1 Utsläpp'!P51/'7 Syss'!P50</f>
        <v>7.1580417287484508</v>
      </c>
      <c r="R48" s="237">
        <f>'1 Utsläpp'!Q51/'7 Syss'!Q50</f>
        <v>6.4440365172998035</v>
      </c>
      <c r="S48" s="237">
        <f>'1 Utsläpp'!R51/'7 Syss'!R50</f>
        <v>7.1566766166370144</v>
      </c>
      <c r="T48" s="237">
        <f>'1 Utsläpp'!S51/'7 Syss'!S50</f>
        <v>7.3293121407851816</v>
      </c>
      <c r="U48" s="237">
        <f>'1 Utsläpp'!T51/'7 Syss'!T50</f>
        <v>6.9629374531549395</v>
      </c>
      <c r="V48" s="237">
        <f>'1 Utsläpp'!U51/'7 Syss'!U50</f>
        <v>6.0859153757132374</v>
      </c>
      <c r="W48" s="237">
        <f>'1 Utsläpp'!V51/'7 Syss'!V50</f>
        <v>7.238324865644695</v>
      </c>
      <c r="X48" s="237">
        <f>'1 Utsläpp'!W51/'7 Syss'!W50</f>
        <v>6.7081807044180328</v>
      </c>
      <c r="Y48" s="237">
        <f>'1 Utsläpp'!X51/'7 Syss'!X50</f>
        <v>6.7594806029481758</v>
      </c>
      <c r="Z48" s="237">
        <f>'1 Utsläpp'!Y51/'7 Syss'!Y50</f>
        <v>6.2015971053031187</v>
      </c>
      <c r="AA48" s="237">
        <f>'1 Utsläpp'!Z51/'7 Syss'!Z50</f>
        <v>6.8059028612385521</v>
      </c>
      <c r="AB48" s="237">
        <f>'1 Utsläpp'!AA51/'7 Syss'!AA50</f>
        <v>6.767196850808407</v>
      </c>
      <c r="AC48" s="237">
        <f>'1 Utsläpp'!AB51/'7 Syss'!AB50</f>
        <v>6.6898852001051639</v>
      </c>
      <c r="AD48" s="237">
        <f>'1 Utsläpp'!AC51/'7 Syss'!AC50</f>
        <v>6.1526984508016831</v>
      </c>
      <c r="AE48" s="237">
        <f>'1 Utsläpp'!AD51/'7 Syss'!AD50</f>
        <v>6.9566607436406214</v>
      </c>
      <c r="AF48" s="237">
        <f>'1 Utsläpp'!AE51/'7 Syss'!AE50</f>
        <v>6.9201566145329378</v>
      </c>
      <c r="AG48" s="237">
        <f>'1 Utsläpp'!AF51/'7 Syss'!AF50</f>
        <v>7.4198617560050915</v>
      </c>
      <c r="AH48" s="237">
        <f>'1 Utsläpp'!AG51/'7 Syss'!AG50</f>
        <v>6.4978723802857266</v>
      </c>
      <c r="AI48" s="237">
        <f>'1 Utsläpp'!AH51/'7 Syss'!AH50</f>
        <v>6.7242966860870341</v>
      </c>
      <c r="AJ48" s="237">
        <f>'1 Utsläpp'!AI51/'7 Syss'!AI50</f>
        <v>7.1700967307651791</v>
      </c>
      <c r="AK48" s="237">
        <f>'1 Utsläpp'!AJ51/'7 Syss'!AJ50</f>
        <v>7.0097904207411466</v>
      </c>
      <c r="AL48" s="237">
        <f>'1 Utsläpp'!AK51/'7 Syss'!AK50</f>
        <v>6.8705960809936339</v>
      </c>
      <c r="AM48" s="237">
        <f>'1 Utsläpp'!AL51/'7 Syss'!AL50</f>
        <v>7.466012945886022</v>
      </c>
      <c r="AN48" s="237">
        <f>'1 Utsläpp'!AM51/'7 Syss'!AM50</f>
        <v>6.9890725212476266</v>
      </c>
      <c r="AO48" s="237">
        <f>'1 Utsläpp'!AN51/'7 Syss'!AN50</f>
        <v>6.8490622561701686</v>
      </c>
      <c r="AP48" s="237">
        <f>'1 Utsläpp'!AO51/'7 Syss'!AO50</f>
        <v>6.4767961251538138</v>
      </c>
      <c r="AQ48" s="237">
        <f>'1 Utsläpp'!AP51/'7 Syss'!AP50</f>
        <v>7.1993703674400082</v>
      </c>
      <c r="AR48" s="237">
        <f>'1 Utsläpp'!AQ51/'7 Syss'!AQ50</f>
        <v>6.906173556883922</v>
      </c>
      <c r="AS48" s="237">
        <f>'1 Utsläpp'!AR51/'7 Syss'!AR50</f>
        <v>6.7479445788824544</v>
      </c>
      <c r="AT48" s="237">
        <f>'1 Utsläpp'!AS51/'7 Syss'!AS50</f>
        <v>6.2343275966603624</v>
      </c>
      <c r="AU48" s="237">
        <f>'1 Utsläpp'!AT51/'7 Syss'!AT50</f>
        <v>7.0090246925788176</v>
      </c>
      <c r="AV48" s="237">
        <f>'1 Utsläpp'!AU51/'7 Syss'!AU50</f>
        <v>6.9330925140068578</v>
      </c>
      <c r="AW48" s="237">
        <f>'1 Utsläpp'!AV51/'7 Syss'!AV50</f>
        <v>6.8706425561392814</v>
      </c>
      <c r="AX48" s="237">
        <f>'1 Utsläpp'!AW51/'7 Syss'!AW50</f>
        <v>6.5016850294710631</v>
      </c>
      <c r="AY48" s="237">
        <f>'1 Utsläpp'!AX51/'7 Syss'!AX50</f>
        <v>6.7302676282003651</v>
      </c>
      <c r="AZ48" s="237">
        <f>'1 Utsläpp'!AY51/'7 Syss'!AY50</f>
        <v>7.0838964553613772</v>
      </c>
      <c r="BA48" s="237">
        <f>'1 Utsläpp'!AZ51/'7 Syss'!AZ50</f>
        <v>5.7862723696143084</v>
      </c>
      <c r="BB48" s="237">
        <f>'1 Utsläpp'!BA51/'7 Syss'!BA50</f>
        <v>5.0967410378845948</v>
      </c>
      <c r="BC48" s="237">
        <f>'1 Utsläpp'!BB51/'7 Syss'!BB50</f>
        <v>5.9000941097863544</v>
      </c>
      <c r="BD48" s="237">
        <f>'1 Utsläpp'!BC51/'7 Syss'!BC50</f>
        <v>6.4567181607039839</v>
      </c>
      <c r="BE48" s="237">
        <f>'1 Utsläpp'!BD51/'7 Syss'!BD50</f>
        <v>6.6897951923440004</v>
      </c>
      <c r="BF48" s="237">
        <f>'1 Utsläpp'!BE51/'7 Syss'!BE50</f>
        <v>5.920207423077847</v>
      </c>
      <c r="BG48" s="237">
        <f>'1 Utsläpp'!BF51/'7 Syss'!BF50</f>
        <v>6.7159160365109924</v>
      </c>
      <c r="BH48" s="237">
        <f>'1 Utsläpp'!BG51/'7 Syss'!BG50</f>
        <v>6.6721215401208038</v>
      </c>
      <c r="BI48" s="237">
        <f>'1 Utsläpp'!BH51/'7 Syss'!BH50</f>
        <v>5.4771684264870375</v>
      </c>
      <c r="BJ48" s="237">
        <f>'1 Utsläpp'!BI51/'7 Syss'!BI50</f>
        <v>5.8599285422915592</v>
      </c>
      <c r="BK48" s="237">
        <f>'1 Utsläpp'!BJ51/'7 Syss'!BJ50</f>
        <v>6.3561681457097094</v>
      </c>
      <c r="BL48" s="237">
        <f>'1 Utsläpp'!BK51/'7 Syss'!BK50</f>
        <v>6.2206088499433978</v>
      </c>
      <c r="BM48" s="237">
        <f>'1 Utsläpp'!BL51/'7 Syss'!BL50</f>
        <v>6.0966170027482072</v>
      </c>
      <c r="BN48" s="237">
        <f>'1 Utsläpp'!BM51/'7 Syss'!BM50</f>
        <v>5.6847820151181248</v>
      </c>
      <c r="BO48" s="237">
        <f>'1 Utsläpp'!BN51/'7 Syss'!BN50</f>
        <v>6.1796978457376772</v>
      </c>
    </row>
    <row r="49" spans="2:67" x14ac:dyDescent="0.2">
      <c r="B49" s="71" t="s">
        <v>125</v>
      </c>
      <c r="C49" s="71" t="s">
        <v>28</v>
      </c>
      <c r="D49" s="237">
        <f>'1 Utsläpp'!C52/'7 Syss'!C51</f>
        <v>67.902333009670187</v>
      </c>
      <c r="E49" s="237">
        <f>'1 Utsläpp'!D52/'7 Syss'!D51</f>
        <v>42.586012128548013</v>
      </c>
      <c r="F49" s="237">
        <f>'1 Utsläpp'!E52/'7 Syss'!E51</f>
        <v>37.766460046786982</v>
      </c>
      <c r="G49" s="237">
        <f>'1 Utsläpp'!F52/'7 Syss'!F51</f>
        <v>67.624729690617627</v>
      </c>
      <c r="H49" s="237">
        <f>'1 Utsläpp'!G52/'7 Syss'!G51</f>
        <v>72.622861484298795</v>
      </c>
      <c r="I49" s="237">
        <f>'1 Utsläpp'!H52/'7 Syss'!H51</f>
        <v>39.264058083592033</v>
      </c>
      <c r="J49" s="237">
        <f>'1 Utsläpp'!I52/'7 Syss'!I51</f>
        <v>31.01224156303266</v>
      </c>
      <c r="K49" s="237">
        <f>'1 Utsläpp'!J52/'7 Syss'!J51</f>
        <v>74.462024868800654</v>
      </c>
      <c r="L49" s="237">
        <f>'1 Utsläpp'!K52/'7 Syss'!K51</f>
        <v>99.266755727742932</v>
      </c>
      <c r="M49" s="237">
        <f>'1 Utsläpp'!L52/'7 Syss'!L51</f>
        <v>48.119751641370158</v>
      </c>
      <c r="N49" s="237">
        <f>'1 Utsläpp'!M52/'7 Syss'!M51</f>
        <v>32.346939774393633</v>
      </c>
      <c r="O49" s="237">
        <f>'1 Utsläpp'!N52/'7 Syss'!N51</f>
        <v>88.387455844762201</v>
      </c>
      <c r="P49" s="237">
        <f>'1 Utsläpp'!O52/'7 Syss'!O51</f>
        <v>83.55104786327739</v>
      </c>
      <c r="Q49" s="237">
        <f>'1 Utsläpp'!P52/'7 Syss'!P51</f>
        <v>41.466474645319309</v>
      </c>
      <c r="R49" s="237">
        <f>'1 Utsläpp'!Q52/'7 Syss'!Q51</f>
        <v>30.492045595361521</v>
      </c>
      <c r="S49" s="237">
        <f>'1 Utsläpp'!R52/'7 Syss'!R51</f>
        <v>58.50692428303114</v>
      </c>
      <c r="T49" s="237">
        <f>'1 Utsläpp'!S52/'7 Syss'!S51</f>
        <v>71.016049321223164</v>
      </c>
      <c r="U49" s="237">
        <f>'1 Utsläpp'!T52/'7 Syss'!T51</f>
        <v>37.977231008281379</v>
      </c>
      <c r="V49" s="237">
        <f>'1 Utsläpp'!U52/'7 Syss'!U51</f>
        <v>28.296549422494913</v>
      </c>
      <c r="W49" s="237">
        <f>'1 Utsläpp'!V52/'7 Syss'!V51</f>
        <v>60.411662478444605</v>
      </c>
      <c r="X49" s="237">
        <f>'1 Utsläpp'!W52/'7 Syss'!W51</f>
        <v>70.744251728099243</v>
      </c>
      <c r="Y49" s="237">
        <f>'1 Utsläpp'!X52/'7 Syss'!X51</f>
        <v>36.328017184069893</v>
      </c>
      <c r="Z49" s="237">
        <f>'1 Utsläpp'!Y52/'7 Syss'!Y51</f>
        <v>28.514425132594667</v>
      </c>
      <c r="AA49" s="237">
        <f>'1 Utsläpp'!Z52/'7 Syss'!Z51</f>
        <v>50.224130879568435</v>
      </c>
      <c r="AB49" s="237">
        <f>'1 Utsläpp'!AA52/'7 Syss'!AA51</f>
        <v>53.30820836741097</v>
      </c>
      <c r="AC49" s="237">
        <f>'1 Utsläpp'!AB52/'7 Syss'!AB51</f>
        <v>34.72676958729464</v>
      </c>
      <c r="AD49" s="237">
        <f>'1 Utsläpp'!AC52/'7 Syss'!AC51</f>
        <v>25.728518850437641</v>
      </c>
      <c r="AE49" s="237">
        <f>'1 Utsläpp'!AD52/'7 Syss'!AD51</f>
        <v>49.222238866028789</v>
      </c>
      <c r="AF49" s="237">
        <f>'1 Utsläpp'!AE52/'7 Syss'!AE51</f>
        <v>54.965407596924443</v>
      </c>
      <c r="AG49" s="237">
        <f>'1 Utsläpp'!AF52/'7 Syss'!AF51</f>
        <v>31.195125227586463</v>
      </c>
      <c r="AH49" s="237">
        <f>'1 Utsläpp'!AG52/'7 Syss'!AG51</f>
        <v>21.976689273501474</v>
      </c>
      <c r="AI49" s="237">
        <f>'1 Utsläpp'!AH52/'7 Syss'!AH51</f>
        <v>46.005728930300194</v>
      </c>
      <c r="AJ49" s="237">
        <f>'1 Utsläpp'!AI52/'7 Syss'!AI51</f>
        <v>59.022930262474482</v>
      </c>
      <c r="AK49" s="237">
        <f>'1 Utsläpp'!AJ52/'7 Syss'!AJ51</f>
        <v>32.827486247271878</v>
      </c>
      <c r="AL49" s="237">
        <f>'1 Utsläpp'!AK52/'7 Syss'!AK51</f>
        <v>24.878123685391806</v>
      </c>
      <c r="AM49" s="237">
        <f>'1 Utsläpp'!AL52/'7 Syss'!AL51</f>
        <v>45.700347646823829</v>
      </c>
      <c r="AN49" s="237">
        <f>'1 Utsläpp'!AM52/'7 Syss'!AM51</f>
        <v>47.738307690411318</v>
      </c>
      <c r="AO49" s="237">
        <f>'1 Utsläpp'!AN52/'7 Syss'!AN51</f>
        <v>32.419277652692564</v>
      </c>
      <c r="AP49" s="237">
        <f>'1 Utsläpp'!AO52/'7 Syss'!AO51</f>
        <v>27.310739693538</v>
      </c>
      <c r="AQ49" s="237">
        <f>'1 Utsläpp'!AP52/'7 Syss'!AP51</f>
        <v>42.814943270604807</v>
      </c>
      <c r="AR49" s="237">
        <f>'1 Utsläpp'!AQ52/'7 Syss'!AQ51</f>
        <v>51.854083201843707</v>
      </c>
      <c r="AS49" s="237">
        <f>'1 Utsläpp'!AR52/'7 Syss'!AR51</f>
        <v>29.569048074011274</v>
      </c>
      <c r="AT49" s="237">
        <f>'1 Utsläpp'!AS52/'7 Syss'!AS51</f>
        <v>24.855746836059502</v>
      </c>
      <c r="AU49" s="237">
        <f>'1 Utsläpp'!AT52/'7 Syss'!AT51</f>
        <v>43.992678643922794</v>
      </c>
      <c r="AV49" s="237">
        <f>'1 Utsläpp'!AU52/'7 Syss'!AU51</f>
        <v>47.18025496816739</v>
      </c>
      <c r="AW49" s="237">
        <f>'1 Utsläpp'!AV52/'7 Syss'!AV51</f>
        <v>23.636051079260969</v>
      </c>
      <c r="AX49" s="237">
        <f>'1 Utsläpp'!AW52/'7 Syss'!AW51</f>
        <v>21.640708326771502</v>
      </c>
      <c r="AY49" s="237">
        <f>'1 Utsläpp'!AX52/'7 Syss'!AX51</f>
        <v>33.210399023474693</v>
      </c>
      <c r="AZ49" s="237">
        <f>'1 Utsläpp'!AY52/'7 Syss'!AY51</f>
        <v>33.52248791378544</v>
      </c>
      <c r="BA49" s="237">
        <f>'1 Utsläpp'!AZ52/'7 Syss'!AZ51</f>
        <v>25.760319272372222</v>
      </c>
      <c r="BB49" s="237">
        <f>'1 Utsläpp'!BA52/'7 Syss'!BA51</f>
        <v>22.058310469584875</v>
      </c>
      <c r="BC49" s="237">
        <f>'1 Utsläpp'!BB52/'7 Syss'!BB51</f>
        <v>31.419428733630745</v>
      </c>
      <c r="BD49" s="237">
        <f>'1 Utsläpp'!BC52/'7 Syss'!BC51</f>
        <v>37.921131519084724</v>
      </c>
      <c r="BE49" s="237">
        <f>'1 Utsläpp'!BD52/'7 Syss'!BD51</f>
        <v>28.085522978241539</v>
      </c>
      <c r="BF49" s="237">
        <f>'1 Utsläpp'!BE52/'7 Syss'!BE51</f>
        <v>22.422672573129919</v>
      </c>
      <c r="BG49" s="237">
        <f>'1 Utsläpp'!BF52/'7 Syss'!BF51</f>
        <v>36.625593028702717</v>
      </c>
      <c r="BH49" s="237">
        <f>'1 Utsläpp'!BG52/'7 Syss'!BG51</f>
        <v>33.103235858153809</v>
      </c>
      <c r="BI49" s="237">
        <f>'1 Utsläpp'!BH52/'7 Syss'!BH51</f>
        <v>26.813239567568907</v>
      </c>
      <c r="BJ49" s="237">
        <f>'1 Utsläpp'!BI52/'7 Syss'!BI51</f>
        <v>20.738220261746733</v>
      </c>
      <c r="BK49" s="237">
        <f>'1 Utsläpp'!BJ52/'7 Syss'!BJ51</f>
        <v>33.460856470876166</v>
      </c>
      <c r="BL49" s="237">
        <f>'1 Utsläpp'!BK52/'7 Syss'!BK51</f>
        <v>30.921150635185075</v>
      </c>
      <c r="BM49" s="237">
        <f>'1 Utsläpp'!BL52/'7 Syss'!BL51</f>
        <v>23.757807123395622</v>
      </c>
      <c r="BN49" s="237">
        <f>'1 Utsläpp'!BM52/'7 Syss'!BM51</f>
        <v>19.404140975572769</v>
      </c>
      <c r="BO49" s="237">
        <f>'1 Utsläpp'!BN52/'7 Syss'!BN51</f>
        <v>29.164384171874129</v>
      </c>
    </row>
    <row r="50" spans="2:67" x14ac:dyDescent="0.2">
      <c r="B50" s="71" t="s">
        <v>126</v>
      </c>
      <c r="C50" s="71" t="s">
        <v>24</v>
      </c>
      <c r="D50" s="237">
        <f>'1 Utsläpp'!C53/'7 Syss'!C52</f>
        <v>1.5345362242334162</v>
      </c>
      <c r="E50" s="237">
        <f>'1 Utsläpp'!D53/'7 Syss'!D52</f>
        <v>1.6702129127177996</v>
      </c>
      <c r="F50" s="237">
        <f>'1 Utsläpp'!E53/'7 Syss'!E52</f>
        <v>1.6603098324191208</v>
      </c>
      <c r="G50" s="237">
        <f>'1 Utsläpp'!F53/'7 Syss'!F52</f>
        <v>1.7770975698047764</v>
      </c>
      <c r="H50" s="237">
        <f>'1 Utsläpp'!G53/'7 Syss'!G52</f>
        <v>1.5236307206744033</v>
      </c>
      <c r="I50" s="237">
        <f>'1 Utsläpp'!H53/'7 Syss'!H52</f>
        <v>1.6141151272679291</v>
      </c>
      <c r="J50" s="237">
        <f>'1 Utsläpp'!I53/'7 Syss'!I52</f>
        <v>1.6562442941577278</v>
      </c>
      <c r="K50" s="237">
        <f>'1 Utsläpp'!J53/'7 Syss'!J52</f>
        <v>1.7402537965624914</v>
      </c>
      <c r="L50" s="237">
        <f>'1 Utsläpp'!K53/'7 Syss'!K52</f>
        <v>1.5812340828860756</v>
      </c>
      <c r="M50" s="237">
        <f>'1 Utsläpp'!L53/'7 Syss'!L52</f>
        <v>1.6304747161917466</v>
      </c>
      <c r="N50" s="237">
        <f>'1 Utsläpp'!M53/'7 Syss'!M52</f>
        <v>1.6803115248230538</v>
      </c>
      <c r="O50" s="237">
        <f>'1 Utsläpp'!N53/'7 Syss'!N52</f>
        <v>1.8683768063078652</v>
      </c>
      <c r="P50" s="237">
        <f>'1 Utsläpp'!O53/'7 Syss'!O52</f>
        <v>1.5159966378934246</v>
      </c>
      <c r="Q50" s="237">
        <f>'1 Utsläpp'!P53/'7 Syss'!P52</f>
        <v>1.6747110754575252</v>
      </c>
      <c r="R50" s="237">
        <f>'1 Utsläpp'!Q53/'7 Syss'!Q52</f>
        <v>1.6667890562440162</v>
      </c>
      <c r="S50" s="237">
        <f>'1 Utsläpp'!R53/'7 Syss'!R52</f>
        <v>1.6740167700578297</v>
      </c>
      <c r="T50" s="237">
        <f>'1 Utsläpp'!S53/'7 Syss'!S52</f>
        <v>1.5165459114387145</v>
      </c>
      <c r="U50" s="237">
        <f>'1 Utsläpp'!T53/'7 Syss'!T52</f>
        <v>1.5081612827311033</v>
      </c>
      <c r="V50" s="237">
        <f>'1 Utsläpp'!U53/'7 Syss'!U52</f>
        <v>1.5619571921651989</v>
      </c>
      <c r="W50" s="237">
        <f>'1 Utsläpp'!V53/'7 Syss'!V52</f>
        <v>1.6797440201840641</v>
      </c>
      <c r="X50" s="237">
        <f>'1 Utsläpp'!W53/'7 Syss'!W52</f>
        <v>1.5424967156586118</v>
      </c>
      <c r="Y50" s="237">
        <f>'1 Utsläpp'!X53/'7 Syss'!X52</f>
        <v>1.5204843130059928</v>
      </c>
      <c r="Z50" s="237">
        <f>'1 Utsläpp'!Y53/'7 Syss'!Y52</f>
        <v>1.5379314631649752</v>
      </c>
      <c r="AA50" s="237">
        <f>'1 Utsläpp'!Z53/'7 Syss'!Z52</f>
        <v>1.5544855657026448</v>
      </c>
      <c r="AB50" s="237">
        <f>'1 Utsläpp'!AA53/'7 Syss'!AA52</f>
        <v>1.4559123134318022</v>
      </c>
      <c r="AC50" s="237">
        <f>'1 Utsläpp'!AB53/'7 Syss'!AB52</f>
        <v>1.4295632850414479</v>
      </c>
      <c r="AD50" s="237">
        <f>'1 Utsläpp'!AC53/'7 Syss'!AC52</f>
        <v>1.4727572978740593</v>
      </c>
      <c r="AE50" s="237">
        <f>'1 Utsläpp'!AD53/'7 Syss'!AD52</f>
        <v>1.5010443046536779</v>
      </c>
      <c r="AF50" s="237">
        <f>'1 Utsläpp'!AE53/'7 Syss'!AE52</f>
        <v>1.4437067876142753</v>
      </c>
      <c r="AG50" s="237">
        <f>'1 Utsläpp'!AF53/'7 Syss'!AF52</f>
        <v>1.4778346812977425</v>
      </c>
      <c r="AH50" s="237">
        <f>'1 Utsläpp'!AG53/'7 Syss'!AG52</f>
        <v>1.4691303982670401</v>
      </c>
      <c r="AI50" s="237">
        <f>'1 Utsläpp'!AH53/'7 Syss'!AH52</f>
        <v>1.5005344488434562</v>
      </c>
      <c r="AJ50" s="237">
        <f>'1 Utsläpp'!AI53/'7 Syss'!AI52</f>
        <v>1.413119695069236</v>
      </c>
      <c r="AK50" s="237">
        <f>'1 Utsläpp'!AJ53/'7 Syss'!AJ52</f>
        <v>1.4412295965461386</v>
      </c>
      <c r="AL50" s="237">
        <f>'1 Utsläpp'!AK53/'7 Syss'!AK52</f>
        <v>1.4634517763483226</v>
      </c>
      <c r="AM50" s="237">
        <f>'1 Utsläpp'!AL53/'7 Syss'!AL52</f>
        <v>1.5129258318129171</v>
      </c>
      <c r="AN50" s="237">
        <f>'1 Utsläpp'!AM53/'7 Syss'!AM52</f>
        <v>1.2556002301211189</v>
      </c>
      <c r="AO50" s="237">
        <f>'1 Utsläpp'!AN53/'7 Syss'!AN52</f>
        <v>1.3358967787346352</v>
      </c>
      <c r="AP50" s="237">
        <f>'1 Utsläpp'!AO53/'7 Syss'!AO52</f>
        <v>1.3068385827282778</v>
      </c>
      <c r="AQ50" s="237">
        <f>'1 Utsläpp'!AP53/'7 Syss'!AP52</f>
        <v>1.3007521923966667</v>
      </c>
      <c r="AR50" s="237">
        <f>'1 Utsläpp'!AQ53/'7 Syss'!AQ52</f>
        <v>1.1791419450417047</v>
      </c>
      <c r="AS50" s="237">
        <f>'1 Utsläpp'!AR53/'7 Syss'!AR52</f>
        <v>1.2730158973174472</v>
      </c>
      <c r="AT50" s="237">
        <f>'1 Utsläpp'!AS53/'7 Syss'!AS52</f>
        <v>1.2762321527651861</v>
      </c>
      <c r="AU50" s="237">
        <f>'1 Utsläpp'!AT53/'7 Syss'!AT52</f>
        <v>1.2279585286455394</v>
      </c>
      <c r="AV50" s="237">
        <f>'1 Utsläpp'!AU53/'7 Syss'!AU52</f>
        <v>1.2147598218852256</v>
      </c>
      <c r="AW50" s="237">
        <f>'1 Utsläpp'!AV53/'7 Syss'!AV52</f>
        <v>1.3240170912187565</v>
      </c>
      <c r="AX50" s="237">
        <f>'1 Utsläpp'!AW53/'7 Syss'!AW52</f>
        <v>1.327756895900823</v>
      </c>
      <c r="AY50" s="237">
        <f>'1 Utsläpp'!AX53/'7 Syss'!AX52</f>
        <v>1.278132210132874</v>
      </c>
      <c r="AZ50" s="237">
        <f>'1 Utsläpp'!AY53/'7 Syss'!AY52</f>
        <v>1.2731585872302995</v>
      </c>
      <c r="BA50" s="237">
        <f>'1 Utsläpp'!AZ53/'7 Syss'!AZ52</f>
        <v>1.2443846650316752</v>
      </c>
      <c r="BB50" s="237">
        <f>'1 Utsläpp'!BA53/'7 Syss'!BA52</f>
        <v>1.3019855168679944</v>
      </c>
      <c r="BC50" s="237">
        <f>'1 Utsläpp'!BB53/'7 Syss'!BB52</f>
        <v>1.3255558611967284</v>
      </c>
      <c r="BD50" s="237">
        <f>'1 Utsläpp'!BC53/'7 Syss'!BC52</f>
        <v>1.2492315303471009</v>
      </c>
      <c r="BE50" s="237">
        <f>'1 Utsläpp'!BD53/'7 Syss'!BD52</f>
        <v>1.3929452966117051</v>
      </c>
      <c r="BF50" s="237">
        <f>'1 Utsläpp'!BE53/'7 Syss'!BE52</f>
        <v>1.3315641523551611</v>
      </c>
      <c r="BG50" s="237">
        <f>'1 Utsläpp'!BF53/'7 Syss'!BF52</f>
        <v>1.2721217406267502</v>
      </c>
      <c r="BH50" s="237">
        <f>'1 Utsläpp'!BG53/'7 Syss'!BG52</f>
        <v>1.1665489930637649</v>
      </c>
      <c r="BI50" s="237">
        <f>'1 Utsläpp'!BH53/'7 Syss'!BH52</f>
        <v>1.1433846417268856</v>
      </c>
      <c r="BJ50" s="237">
        <f>'1 Utsläpp'!BI53/'7 Syss'!BI52</f>
        <v>1.1235984409842137</v>
      </c>
      <c r="BK50" s="237">
        <f>'1 Utsläpp'!BJ53/'7 Syss'!BJ52</f>
        <v>1.139471112501111</v>
      </c>
      <c r="BL50" s="237">
        <f>'1 Utsläpp'!BK53/'7 Syss'!BK52</f>
        <v>1.0938020632014751</v>
      </c>
      <c r="BM50" s="237">
        <f>'1 Utsläpp'!BL53/'7 Syss'!BL52</f>
        <v>1.125176790903796</v>
      </c>
      <c r="BN50" s="237">
        <f>'1 Utsläpp'!BM53/'7 Syss'!BM52</f>
        <v>1.1016663457871256</v>
      </c>
      <c r="BO50" s="237">
        <f>'1 Utsläpp'!BN53/'7 Syss'!BN52</f>
        <v>1.1337162087453114</v>
      </c>
    </row>
    <row r="51" spans="2:67" x14ac:dyDescent="0.2">
      <c r="B51" s="71" t="s">
        <v>127</v>
      </c>
      <c r="C51" s="71" t="s">
        <v>199</v>
      </c>
      <c r="D51" s="237">
        <f>'1 Utsläpp'!C54/'7 Syss'!C53</f>
        <v>11.62707026786946</v>
      </c>
      <c r="E51" s="237">
        <f>'1 Utsläpp'!D54/'7 Syss'!D53</f>
        <v>11.624403907169976</v>
      </c>
      <c r="F51" s="237">
        <f>'1 Utsläpp'!E54/'7 Syss'!E53</f>
        <v>10.664066492189949</v>
      </c>
      <c r="G51" s="237">
        <f>'1 Utsläpp'!F54/'7 Syss'!F53</f>
        <v>11.735063527320412</v>
      </c>
      <c r="H51" s="237">
        <f>'1 Utsläpp'!G54/'7 Syss'!G53</f>
        <v>10.649289647151464</v>
      </c>
      <c r="I51" s="237">
        <f>'1 Utsläpp'!H54/'7 Syss'!H53</f>
        <v>10.74116094347232</v>
      </c>
      <c r="J51" s="237">
        <f>'1 Utsläpp'!I54/'7 Syss'!I53</f>
        <v>10.002683967392075</v>
      </c>
      <c r="K51" s="237">
        <f>'1 Utsläpp'!J54/'7 Syss'!J53</f>
        <v>10.767446266964273</v>
      </c>
      <c r="L51" s="237">
        <f>'1 Utsläpp'!K54/'7 Syss'!K53</f>
        <v>11.15139557245681</v>
      </c>
      <c r="M51" s="237">
        <f>'1 Utsläpp'!L54/'7 Syss'!L53</f>
        <v>10.35321242633302</v>
      </c>
      <c r="N51" s="237">
        <f>'1 Utsläpp'!M54/'7 Syss'!M53</f>
        <v>10.055264140442683</v>
      </c>
      <c r="O51" s="237">
        <f>'1 Utsläpp'!N54/'7 Syss'!N53</f>
        <v>10.825951608858899</v>
      </c>
      <c r="P51" s="237">
        <f>'1 Utsläpp'!O54/'7 Syss'!O53</f>
        <v>9.5871526260860396</v>
      </c>
      <c r="Q51" s="237">
        <f>'1 Utsläpp'!P54/'7 Syss'!P53</f>
        <v>9.3360289828659528</v>
      </c>
      <c r="R51" s="237">
        <f>'1 Utsläpp'!Q54/'7 Syss'!Q53</f>
        <v>8.8011029362058899</v>
      </c>
      <c r="S51" s="237">
        <f>'1 Utsläpp'!R54/'7 Syss'!R53</f>
        <v>8.6953215563741306</v>
      </c>
      <c r="T51" s="237">
        <f>'1 Utsläpp'!S54/'7 Syss'!S53</f>
        <v>7.9737928724355696</v>
      </c>
      <c r="U51" s="237">
        <f>'1 Utsläpp'!T54/'7 Syss'!T53</f>
        <v>7.9618023232023072</v>
      </c>
      <c r="V51" s="237">
        <f>'1 Utsläpp'!U54/'7 Syss'!U53</f>
        <v>7.8409525746932163</v>
      </c>
      <c r="W51" s="237">
        <f>'1 Utsläpp'!V54/'7 Syss'!V53</f>
        <v>8.3906886046442715</v>
      </c>
      <c r="X51" s="237">
        <f>'1 Utsläpp'!W54/'7 Syss'!W53</f>
        <v>8.4507559111239221</v>
      </c>
      <c r="Y51" s="237">
        <f>'1 Utsläpp'!X54/'7 Syss'!X53</f>
        <v>8.8573023340993515</v>
      </c>
      <c r="Z51" s="237">
        <f>'1 Utsläpp'!Y54/'7 Syss'!Y53</f>
        <v>7.7702085336211946</v>
      </c>
      <c r="AA51" s="237">
        <f>'1 Utsläpp'!Z54/'7 Syss'!Z53</f>
        <v>8.0134202905995249</v>
      </c>
      <c r="AB51" s="237">
        <f>'1 Utsläpp'!AA54/'7 Syss'!AA53</f>
        <v>7.8560895305479015</v>
      </c>
      <c r="AC51" s="237">
        <f>'1 Utsläpp'!AB54/'7 Syss'!AB53</f>
        <v>8.5438030098509685</v>
      </c>
      <c r="AD51" s="237">
        <f>'1 Utsläpp'!AC54/'7 Syss'!AC53</f>
        <v>8.9238272819994187</v>
      </c>
      <c r="AE51" s="237">
        <f>'1 Utsläpp'!AD54/'7 Syss'!AD53</f>
        <v>8.3893985846210359</v>
      </c>
      <c r="AF51" s="237">
        <f>'1 Utsläpp'!AE54/'7 Syss'!AE53</f>
        <v>9.472955711210032</v>
      </c>
      <c r="AG51" s="237">
        <f>'1 Utsläpp'!AF54/'7 Syss'!AF53</f>
        <v>8.9531630722797964</v>
      </c>
      <c r="AH51" s="237">
        <f>'1 Utsläpp'!AG54/'7 Syss'!AG53</f>
        <v>9.0964599934743458</v>
      </c>
      <c r="AI51" s="237">
        <f>'1 Utsläpp'!AH54/'7 Syss'!AH53</f>
        <v>9.0172618999159457</v>
      </c>
      <c r="AJ51" s="237">
        <f>'1 Utsläpp'!AI54/'7 Syss'!AI53</f>
        <v>9.5429881882175991</v>
      </c>
      <c r="AK51" s="237">
        <f>'1 Utsläpp'!AJ54/'7 Syss'!AJ53</f>
        <v>9.1869405579135286</v>
      </c>
      <c r="AL51" s="237">
        <f>'1 Utsläpp'!AK54/'7 Syss'!AK53</f>
        <v>10.28697773348531</v>
      </c>
      <c r="AM51" s="237">
        <f>'1 Utsläpp'!AL54/'7 Syss'!AL53</f>
        <v>10.132443052910345</v>
      </c>
      <c r="AN51" s="237">
        <f>'1 Utsläpp'!AM54/'7 Syss'!AM53</f>
        <v>8.7895470189497615</v>
      </c>
      <c r="AO51" s="237">
        <f>'1 Utsläpp'!AN54/'7 Syss'!AN53</f>
        <v>8.8227158556858303</v>
      </c>
      <c r="AP51" s="237">
        <f>'1 Utsläpp'!AO54/'7 Syss'!AO53</f>
        <v>9.1109657614302115</v>
      </c>
      <c r="AQ51" s="237">
        <f>'1 Utsläpp'!AP54/'7 Syss'!AP53</f>
        <v>9.0473429763012465</v>
      </c>
      <c r="AR51" s="237">
        <f>'1 Utsläpp'!AQ54/'7 Syss'!AQ53</f>
        <v>8.0939655860294444</v>
      </c>
      <c r="AS51" s="237">
        <f>'1 Utsläpp'!AR54/'7 Syss'!AR53</f>
        <v>8.6688324601149951</v>
      </c>
      <c r="AT51" s="237">
        <f>'1 Utsläpp'!AS54/'7 Syss'!AS53</f>
        <v>9.0176383656162962</v>
      </c>
      <c r="AU51" s="237">
        <f>'1 Utsläpp'!AT54/'7 Syss'!AT53</f>
        <v>8.6049568824045775</v>
      </c>
      <c r="AV51" s="237">
        <f>'1 Utsläpp'!AU54/'7 Syss'!AU53</f>
        <v>7.851555048233557</v>
      </c>
      <c r="AW51" s="237">
        <f>'1 Utsläpp'!AV54/'7 Syss'!AV53</f>
        <v>8.4556645895237583</v>
      </c>
      <c r="AX51" s="237">
        <f>'1 Utsläpp'!AW54/'7 Syss'!AW53</f>
        <v>8.7766902024434472</v>
      </c>
      <c r="AY51" s="237">
        <f>'1 Utsläpp'!AX54/'7 Syss'!AX53</f>
        <v>8.2667580068878834</v>
      </c>
      <c r="AZ51" s="237">
        <f>'1 Utsläpp'!AY54/'7 Syss'!AY53</f>
        <v>7.5198452351898277</v>
      </c>
      <c r="BA51" s="237">
        <f>'1 Utsläpp'!AZ54/'7 Syss'!AZ53</f>
        <v>5.5673530903153852</v>
      </c>
      <c r="BB51" s="237">
        <f>'1 Utsläpp'!BA54/'7 Syss'!BA53</f>
        <v>6.2490982153025154</v>
      </c>
      <c r="BC51" s="237">
        <f>'1 Utsläpp'!BB54/'7 Syss'!BB53</f>
        <v>6.1334471938024793</v>
      </c>
      <c r="BD51" s="237">
        <f>'1 Utsläpp'!BC54/'7 Syss'!BC53</f>
        <v>6.2029099130310144</v>
      </c>
      <c r="BE51" s="237">
        <f>'1 Utsläpp'!BD54/'7 Syss'!BD53</f>
        <v>6.8044309111822079</v>
      </c>
      <c r="BF51" s="237">
        <f>'1 Utsläpp'!BE54/'7 Syss'!BE53</f>
        <v>6.7120741458507736</v>
      </c>
      <c r="BG51" s="237">
        <f>'1 Utsläpp'!BF54/'7 Syss'!BF53</f>
        <v>7.0461899456418564</v>
      </c>
      <c r="BH51" s="237">
        <f>'1 Utsläpp'!BG54/'7 Syss'!BG53</f>
        <v>6.6692027613116966</v>
      </c>
      <c r="BI51" s="237">
        <f>'1 Utsläpp'!BH54/'7 Syss'!BH53</f>
        <v>7.0542176773368599</v>
      </c>
      <c r="BJ51" s="237">
        <f>'1 Utsläpp'!BI54/'7 Syss'!BI53</f>
        <v>7.3813959996616676</v>
      </c>
      <c r="BK51" s="237">
        <f>'1 Utsläpp'!BJ54/'7 Syss'!BJ53</f>
        <v>8.094100617279949</v>
      </c>
      <c r="BL51" s="237">
        <f>'1 Utsläpp'!BK54/'7 Syss'!BK53</f>
        <v>6.9210457415266999</v>
      </c>
      <c r="BM51" s="237">
        <f>'1 Utsläpp'!BL54/'7 Syss'!BL53</f>
        <v>6.8845539386343395</v>
      </c>
      <c r="BN51" s="237">
        <f>'1 Utsläpp'!BM54/'7 Syss'!BM53</f>
        <v>7.1379915685525779</v>
      </c>
      <c r="BO51" s="237">
        <f>'1 Utsläpp'!BN54/'7 Syss'!BN53</f>
        <v>7.3888077055404722</v>
      </c>
    </row>
    <row r="52" spans="2:67" x14ac:dyDescent="0.2">
      <c r="B52" s="71" t="s">
        <v>128</v>
      </c>
      <c r="C52" s="71" t="s">
        <v>29</v>
      </c>
      <c r="D52" s="237">
        <f>'1 Utsläpp'!C55/'7 Syss'!C54</f>
        <v>0.58733369970946381</v>
      </c>
      <c r="E52" s="237">
        <f>'1 Utsläpp'!D55/'7 Syss'!D54</f>
        <v>0.60054110262971128</v>
      </c>
      <c r="F52" s="237">
        <f>'1 Utsläpp'!E55/'7 Syss'!E54</f>
        <v>0.58203275345485994</v>
      </c>
      <c r="G52" s="237">
        <f>'1 Utsläpp'!F55/'7 Syss'!F54</f>
        <v>0.59038278689483259</v>
      </c>
      <c r="H52" s="237">
        <f>'1 Utsläpp'!G55/'7 Syss'!G54</f>
        <v>0.54224938986240867</v>
      </c>
      <c r="I52" s="237">
        <f>'1 Utsläpp'!H55/'7 Syss'!H54</f>
        <v>0.56472492222656911</v>
      </c>
      <c r="J52" s="237">
        <f>'1 Utsläpp'!I55/'7 Syss'!I54</f>
        <v>0.56013991578091593</v>
      </c>
      <c r="K52" s="237">
        <f>'1 Utsläpp'!J55/'7 Syss'!J54</f>
        <v>0.57380430714371211</v>
      </c>
      <c r="L52" s="237">
        <f>'1 Utsläpp'!K55/'7 Syss'!K54</f>
        <v>0.57707333592498422</v>
      </c>
      <c r="M52" s="237">
        <f>'1 Utsläpp'!L55/'7 Syss'!L54</f>
        <v>0.57090686737850527</v>
      </c>
      <c r="N52" s="237">
        <f>'1 Utsläpp'!M55/'7 Syss'!M54</f>
        <v>0.55881559982536511</v>
      </c>
      <c r="O52" s="237">
        <f>'1 Utsläpp'!N55/'7 Syss'!N54</f>
        <v>0.59328315044312263</v>
      </c>
      <c r="P52" s="237">
        <f>'1 Utsläpp'!O55/'7 Syss'!O54</f>
        <v>0.56470748256005632</v>
      </c>
      <c r="Q52" s="237">
        <f>'1 Utsläpp'!P55/'7 Syss'!P54</f>
        <v>0.56717282797154589</v>
      </c>
      <c r="R52" s="237">
        <f>'1 Utsläpp'!Q55/'7 Syss'!Q54</f>
        <v>0.54742545406675913</v>
      </c>
      <c r="S52" s="237">
        <f>'1 Utsläpp'!R55/'7 Syss'!R54</f>
        <v>0.55312714823180031</v>
      </c>
      <c r="T52" s="237">
        <f>'1 Utsläpp'!S55/'7 Syss'!S54</f>
        <v>0.51120181475259574</v>
      </c>
      <c r="U52" s="237">
        <f>'1 Utsläpp'!T55/'7 Syss'!T54</f>
        <v>0.50498849020748737</v>
      </c>
      <c r="V52" s="237">
        <f>'1 Utsläpp'!U55/'7 Syss'!U54</f>
        <v>0.4930711540654979</v>
      </c>
      <c r="W52" s="237">
        <f>'1 Utsläpp'!V55/'7 Syss'!V54</f>
        <v>0.51154201817519473</v>
      </c>
      <c r="X52" s="237">
        <f>'1 Utsläpp'!W55/'7 Syss'!W54</f>
        <v>0.48925109270751588</v>
      </c>
      <c r="Y52" s="237">
        <f>'1 Utsläpp'!X55/'7 Syss'!X54</f>
        <v>0.49697729409402108</v>
      </c>
      <c r="Z52" s="237">
        <f>'1 Utsläpp'!Y55/'7 Syss'!Y54</f>
        <v>0.48470719972986109</v>
      </c>
      <c r="AA52" s="237">
        <f>'1 Utsläpp'!Z55/'7 Syss'!Z54</f>
        <v>0.48379483556088876</v>
      </c>
      <c r="AB52" s="237">
        <f>'1 Utsläpp'!AA55/'7 Syss'!AA54</f>
        <v>0.44771563611903253</v>
      </c>
      <c r="AC52" s="237">
        <f>'1 Utsläpp'!AB55/'7 Syss'!AB54</f>
        <v>0.45620276744760241</v>
      </c>
      <c r="AD52" s="237">
        <f>'1 Utsläpp'!AC55/'7 Syss'!AC54</f>
        <v>0.44373075551381147</v>
      </c>
      <c r="AE52" s="237">
        <f>'1 Utsläpp'!AD55/'7 Syss'!AD54</f>
        <v>0.45197782611090892</v>
      </c>
      <c r="AF52" s="237">
        <f>'1 Utsläpp'!AE55/'7 Syss'!AE54</f>
        <v>0.43952278511366139</v>
      </c>
      <c r="AG52" s="237">
        <f>'1 Utsläpp'!AF55/'7 Syss'!AF54</f>
        <v>0.44853404759032645</v>
      </c>
      <c r="AH52" s="237">
        <f>'1 Utsläpp'!AG55/'7 Syss'!AG54</f>
        <v>0.43091676598553197</v>
      </c>
      <c r="AI52" s="237">
        <f>'1 Utsläpp'!AH55/'7 Syss'!AH54</f>
        <v>0.44109994867710201</v>
      </c>
      <c r="AJ52" s="237">
        <f>'1 Utsläpp'!AI55/'7 Syss'!AI54</f>
        <v>0.40290166024785973</v>
      </c>
      <c r="AK52" s="237">
        <f>'1 Utsläpp'!AJ55/'7 Syss'!AJ54</f>
        <v>0.4156830988554075</v>
      </c>
      <c r="AL52" s="237">
        <f>'1 Utsläpp'!AK55/'7 Syss'!AK54</f>
        <v>0.4139982417078924</v>
      </c>
      <c r="AM52" s="237">
        <f>'1 Utsläpp'!AL55/'7 Syss'!AL54</f>
        <v>0.42743272214591738</v>
      </c>
      <c r="AN52" s="237">
        <f>'1 Utsläpp'!AM55/'7 Syss'!AM54</f>
        <v>0.39170069272687258</v>
      </c>
      <c r="AO52" s="237">
        <f>'1 Utsläpp'!AN55/'7 Syss'!AN54</f>
        <v>0.40532919908748577</v>
      </c>
      <c r="AP52" s="237">
        <f>'1 Utsläpp'!AO55/'7 Syss'!AO54</f>
        <v>0.39731446234558188</v>
      </c>
      <c r="AQ52" s="237">
        <f>'1 Utsläpp'!AP55/'7 Syss'!AP54</f>
        <v>0.3973542230060757</v>
      </c>
      <c r="AR52" s="237">
        <f>'1 Utsläpp'!AQ55/'7 Syss'!AQ54</f>
        <v>0.37073368613951568</v>
      </c>
      <c r="AS52" s="237">
        <f>'1 Utsläpp'!AR55/'7 Syss'!AR54</f>
        <v>0.39285718873781605</v>
      </c>
      <c r="AT52" s="237">
        <f>'1 Utsläpp'!AS55/'7 Syss'!AS54</f>
        <v>0.39106909504845083</v>
      </c>
      <c r="AU52" s="237">
        <f>'1 Utsläpp'!AT55/'7 Syss'!AT54</f>
        <v>0.38493784169665451</v>
      </c>
      <c r="AV52" s="237">
        <f>'1 Utsläpp'!AU55/'7 Syss'!AU54</f>
        <v>0.36854094979583735</v>
      </c>
      <c r="AW52" s="237">
        <f>'1 Utsläpp'!AV55/'7 Syss'!AV54</f>
        <v>0.39187464102877639</v>
      </c>
      <c r="AX52" s="237">
        <f>'1 Utsläpp'!AW55/'7 Syss'!AW54</f>
        <v>0.38973387118922387</v>
      </c>
      <c r="AY52" s="237">
        <f>'1 Utsläpp'!AX55/'7 Syss'!AX54</f>
        <v>0.38369130686756148</v>
      </c>
      <c r="AZ52" s="237">
        <f>'1 Utsläpp'!AY55/'7 Syss'!AY54</f>
        <v>0.35446367373110343</v>
      </c>
      <c r="BA52" s="237">
        <f>'1 Utsläpp'!AZ55/'7 Syss'!AZ54</f>
        <v>0.3527419952873419</v>
      </c>
      <c r="BB52" s="237">
        <f>'1 Utsläpp'!BA55/'7 Syss'!BA54</f>
        <v>0.37000628837258909</v>
      </c>
      <c r="BC52" s="237">
        <f>'1 Utsläpp'!BB55/'7 Syss'!BB54</f>
        <v>0.36754884380290997</v>
      </c>
      <c r="BD52" s="237">
        <f>'1 Utsläpp'!BC55/'7 Syss'!BC54</f>
        <v>0.33981168816249541</v>
      </c>
      <c r="BE52" s="237">
        <f>'1 Utsläpp'!BD55/'7 Syss'!BD54</f>
        <v>0.36502905353444648</v>
      </c>
      <c r="BF52" s="237">
        <f>'1 Utsläpp'!BE55/'7 Syss'!BE54</f>
        <v>0.35173151218511362</v>
      </c>
      <c r="BG52" s="237">
        <f>'1 Utsläpp'!BF55/'7 Syss'!BF54</f>
        <v>0.33590362288710662</v>
      </c>
      <c r="BH52" s="237">
        <f>'1 Utsläpp'!BG55/'7 Syss'!BG54</f>
        <v>0.31795476577577703</v>
      </c>
      <c r="BI52" s="237">
        <f>'1 Utsläpp'!BH55/'7 Syss'!BH54</f>
        <v>0.31064052285942823</v>
      </c>
      <c r="BJ52" s="237">
        <f>'1 Utsläpp'!BI55/'7 Syss'!BI54</f>
        <v>0.30385987275891546</v>
      </c>
      <c r="BK52" s="237">
        <f>'1 Utsläpp'!BJ55/'7 Syss'!BJ54</f>
        <v>0.30981349571735223</v>
      </c>
      <c r="BL52" s="237">
        <f>'1 Utsläpp'!BK55/'7 Syss'!BK54</f>
        <v>0.30240664984809718</v>
      </c>
      <c r="BM52" s="237">
        <f>'1 Utsläpp'!BL55/'7 Syss'!BL54</f>
        <v>0.30423935128213148</v>
      </c>
      <c r="BN52" s="237">
        <f>'1 Utsläpp'!BM55/'7 Syss'!BM54</f>
        <v>0.29354842321323227</v>
      </c>
      <c r="BO52" s="237">
        <f>'1 Utsläpp'!BN55/'7 Syss'!BN54</f>
        <v>0.30001355402056906</v>
      </c>
    </row>
    <row r="53" spans="2:67" x14ac:dyDescent="0.2">
      <c r="B53" s="114" t="s">
        <v>129</v>
      </c>
      <c r="C53" s="114" t="s">
        <v>26</v>
      </c>
      <c r="D53" s="237">
        <f>'1 Utsläpp'!C56/'7 Syss'!C55</f>
        <v>0.11199257880032704</v>
      </c>
      <c r="E53" s="237">
        <f>'1 Utsläpp'!D56/'7 Syss'!D55</f>
        <v>0.10498875561629406</v>
      </c>
      <c r="F53" s="237">
        <f>'1 Utsläpp'!E56/'7 Syss'!E55</f>
        <v>0.10149634688942478</v>
      </c>
      <c r="G53" s="237">
        <f>'1 Utsläpp'!F56/'7 Syss'!F55</f>
        <v>0.11613099192386687</v>
      </c>
      <c r="H53" s="237">
        <f>'1 Utsläpp'!G56/'7 Syss'!G55</f>
        <v>0.1111416278292265</v>
      </c>
      <c r="I53" s="237">
        <f>'1 Utsläpp'!H56/'7 Syss'!H55</f>
        <v>9.821961373160587E-2</v>
      </c>
      <c r="J53" s="237">
        <f>'1 Utsläpp'!I56/'7 Syss'!I55</f>
        <v>9.7990546448408253E-2</v>
      </c>
      <c r="K53" s="237">
        <f>'1 Utsläpp'!J56/'7 Syss'!J55</f>
        <v>0.11273170376307562</v>
      </c>
      <c r="L53" s="237">
        <f>'1 Utsläpp'!K56/'7 Syss'!K55</f>
        <v>0.12225523066041767</v>
      </c>
      <c r="M53" s="237">
        <f>'1 Utsläpp'!L56/'7 Syss'!L55</f>
        <v>9.6207903844997042E-2</v>
      </c>
      <c r="N53" s="237">
        <f>'1 Utsläpp'!M56/'7 Syss'!M55</f>
        <v>9.4756137229150356E-2</v>
      </c>
      <c r="O53" s="237">
        <f>'1 Utsläpp'!N56/'7 Syss'!N55</f>
        <v>0.12281178144516608</v>
      </c>
      <c r="P53" s="237">
        <f>'1 Utsläpp'!O56/'7 Syss'!O55</f>
        <v>0.10697747534807411</v>
      </c>
      <c r="Q53" s="237">
        <f>'1 Utsläpp'!P56/'7 Syss'!P55</f>
        <v>9.0372255266941426E-2</v>
      </c>
      <c r="R53" s="237">
        <f>'1 Utsläpp'!Q56/'7 Syss'!Q55</f>
        <v>9.0730730674464355E-2</v>
      </c>
      <c r="S53" s="237">
        <f>'1 Utsläpp'!R56/'7 Syss'!R55</f>
        <v>9.9003095224336493E-2</v>
      </c>
      <c r="T53" s="237">
        <f>'1 Utsläpp'!S56/'7 Syss'!S55</f>
        <v>0.10138491314957077</v>
      </c>
      <c r="U53" s="237">
        <f>'1 Utsläpp'!T56/'7 Syss'!T55</f>
        <v>9.0953604419796372E-2</v>
      </c>
      <c r="V53" s="237">
        <f>'1 Utsläpp'!U56/'7 Syss'!U55</f>
        <v>9.3464406702278721E-2</v>
      </c>
      <c r="W53" s="237">
        <f>'1 Utsläpp'!V56/'7 Syss'!V55</f>
        <v>0.10553242368200522</v>
      </c>
      <c r="X53" s="237">
        <f>'1 Utsläpp'!W56/'7 Syss'!W55</f>
        <v>8.9987158150065971E-2</v>
      </c>
      <c r="Y53" s="237">
        <f>'1 Utsläpp'!X56/'7 Syss'!X55</f>
        <v>8.2691647314286035E-2</v>
      </c>
      <c r="Z53" s="237">
        <f>'1 Utsläpp'!Y56/'7 Syss'!Y55</f>
        <v>8.1453807297247535E-2</v>
      </c>
      <c r="AA53" s="237">
        <f>'1 Utsläpp'!Z56/'7 Syss'!Z55</f>
        <v>8.4172735516358094E-2</v>
      </c>
      <c r="AB53" s="237">
        <f>'1 Utsläpp'!AA56/'7 Syss'!AA55</f>
        <v>8.2244612757477784E-2</v>
      </c>
      <c r="AC53" s="237">
        <f>'1 Utsläpp'!AB56/'7 Syss'!AB55</f>
        <v>7.5496031366489483E-2</v>
      </c>
      <c r="AD53" s="237">
        <f>'1 Utsläpp'!AC56/'7 Syss'!AC55</f>
        <v>7.6690420416685848E-2</v>
      </c>
      <c r="AE53" s="237">
        <f>'1 Utsläpp'!AD56/'7 Syss'!AD55</f>
        <v>7.8399386905461291E-2</v>
      </c>
      <c r="AF53" s="237">
        <f>'1 Utsläpp'!AE56/'7 Syss'!AE55</f>
        <v>7.5509146302949817E-2</v>
      </c>
      <c r="AG53" s="237">
        <f>'1 Utsläpp'!AF56/'7 Syss'!AF55</f>
        <v>7.4870894614489591E-2</v>
      </c>
      <c r="AH53" s="237">
        <f>'1 Utsläpp'!AG56/'7 Syss'!AG55</f>
        <v>7.4762822116603331E-2</v>
      </c>
      <c r="AI53" s="237">
        <f>'1 Utsläpp'!AH56/'7 Syss'!AH55</f>
        <v>7.6581503077940857E-2</v>
      </c>
      <c r="AJ53" s="237">
        <f>'1 Utsläpp'!AI56/'7 Syss'!AI55</f>
        <v>7.3481335619946228E-2</v>
      </c>
      <c r="AK53" s="237">
        <f>'1 Utsläpp'!AJ56/'7 Syss'!AJ55</f>
        <v>7.0232916710164434E-2</v>
      </c>
      <c r="AL53" s="237">
        <f>'1 Utsläpp'!AK56/'7 Syss'!AK55</f>
        <v>6.960400109112129E-2</v>
      </c>
      <c r="AM53" s="237">
        <f>'1 Utsläpp'!AL56/'7 Syss'!AL55</f>
        <v>7.3763734590612112E-2</v>
      </c>
      <c r="AN53" s="237">
        <f>'1 Utsläpp'!AM56/'7 Syss'!AM55</f>
        <v>6.8900961503292932E-2</v>
      </c>
      <c r="AO53" s="237">
        <f>'1 Utsläpp'!AN56/'7 Syss'!AN55</f>
        <v>6.6876894601832007E-2</v>
      </c>
      <c r="AP53" s="237">
        <f>'1 Utsläpp'!AO56/'7 Syss'!AO55</f>
        <v>6.639940597431182E-2</v>
      </c>
      <c r="AQ53" s="237">
        <f>'1 Utsläpp'!AP56/'7 Syss'!AP55</f>
        <v>6.8017776126430216E-2</v>
      </c>
      <c r="AR53" s="237">
        <f>'1 Utsläpp'!AQ56/'7 Syss'!AQ55</f>
        <v>6.5301961020861152E-2</v>
      </c>
      <c r="AS53" s="237">
        <f>'1 Utsläpp'!AR56/'7 Syss'!AR55</f>
        <v>6.4475103236199649E-2</v>
      </c>
      <c r="AT53" s="237">
        <f>'1 Utsläpp'!AS56/'7 Syss'!AS55</f>
        <v>6.5229209689116649E-2</v>
      </c>
      <c r="AU53" s="237">
        <f>'1 Utsläpp'!AT56/'7 Syss'!AT55</f>
        <v>6.5893009251205462E-2</v>
      </c>
      <c r="AV53" s="237">
        <f>'1 Utsläpp'!AU56/'7 Syss'!AU55</f>
        <v>7.2265645170313864E-2</v>
      </c>
      <c r="AW53" s="237">
        <f>'1 Utsläpp'!AV56/'7 Syss'!AV55</f>
        <v>6.7698753915677395E-2</v>
      </c>
      <c r="AX53" s="237">
        <f>'1 Utsläpp'!AW56/'7 Syss'!AW55</f>
        <v>6.6856053978410088E-2</v>
      </c>
      <c r="AY53" s="237">
        <f>'1 Utsläpp'!AX56/'7 Syss'!AX55</f>
        <v>7.0840800684861038E-2</v>
      </c>
      <c r="AZ53" s="237">
        <f>'1 Utsläpp'!AY56/'7 Syss'!AY55</f>
        <v>7.2611440815883818E-2</v>
      </c>
      <c r="BA53" s="237">
        <f>'1 Utsläpp'!AZ56/'7 Syss'!AZ55</f>
        <v>6.274869599143143E-2</v>
      </c>
      <c r="BB53" s="237">
        <f>'1 Utsläpp'!BA56/'7 Syss'!BA55</f>
        <v>6.454244373787664E-2</v>
      </c>
      <c r="BC53" s="237">
        <f>'1 Utsläpp'!BB56/'7 Syss'!BB55</f>
        <v>6.8656139145930856E-2</v>
      </c>
      <c r="BD53" s="237">
        <f>'1 Utsläpp'!BC56/'7 Syss'!BC55</f>
        <v>6.7992839096328944E-2</v>
      </c>
      <c r="BE53" s="237">
        <f>'1 Utsläpp'!BD56/'7 Syss'!BD55</f>
        <v>6.4387067127076897E-2</v>
      </c>
      <c r="BF53" s="237">
        <f>'1 Utsläpp'!BE56/'7 Syss'!BE55</f>
        <v>6.3307654178792611E-2</v>
      </c>
      <c r="BG53" s="237">
        <f>'1 Utsläpp'!BF56/'7 Syss'!BF55</f>
        <v>6.6554804281660634E-2</v>
      </c>
      <c r="BH53" s="237">
        <f>'1 Utsläpp'!BG56/'7 Syss'!BG55</f>
        <v>6.5553423447452602E-2</v>
      </c>
      <c r="BI53" s="237">
        <f>'1 Utsläpp'!BH56/'7 Syss'!BH55</f>
        <v>5.7312900930552281E-2</v>
      </c>
      <c r="BJ53" s="237">
        <f>'1 Utsläpp'!BI56/'7 Syss'!BI55</f>
        <v>5.6271722581157708E-2</v>
      </c>
      <c r="BK53" s="237">
        <f>'1 Utsläpp'!BJ56/'7 Syss'!BJ55</f>
        <v>6.2173695894813988E-2</v>
      </c>
      <c r="BL53" s="237">
        <f>'1 Utsläpp'!BK56/'7 Syss'!BK55</f>
        <v>6.4167823110640634E-2</v>
      </c>
      <c r="BM53" s="237">
        <f>'1 Utsläpp'!BL56/'7 Syss'!BL55</f>
        <v>5.6729466626649905E-2</v>
      </c>
      <c r="BN53" s="237">
        <f>'1 Utsläpp'!BM56/'7 Syss'!BM55</f>
        <v>5.4801166391653618E-2</v>
      </c>
      <c r="BO53" s="237">
        <f>'1 Utsläpp'!BN56/'7 Syss'!BN55</f>
        <v>6.0557881272829808E-2</v>
      </c>
    </row>
    <row r="54" spans="2:67" x14ac:dyDescent="0.2">
      <c r="B54" s="66"/>
      <c r="C54" s="66"/>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73"/>
      <c r="AS54" s="73"/>
      <c r="AT54" s="73"/>
      <c r="AU54" s="73"/>
      <c r="AV54" s="73"/>
      <c r="AW54" s="73"/>
      <c r="AX54" s="73"/>
      <c r="AY54" s="73"/>
      <c r="AZ54" s="73"/>
      <c r="BA54" s="73"/>
      <c r="BB54" s="73"/>
      <c r="BC54" s="73"/>
      <c r="BD54" s="73"/>
      <c r="BE54" s="73"/>
      <c r="BF54" s="73"/>
      <c r="BG54" s="73"/>
      <c r="BH54" s="73"/>
      <c r="BI54" s="73"/>
      <c r="BJ54" s="73"/>
      <c r="BK54" s="73"/>
      <c r="BL54" s="73"/>
      <c r="BM54" s="237"/>
      <c r="BN54" s="66"/>
      <c r="BO54" s="73"/>
    </row>
    <row r="55" spans="2:67" s="56" customFormat="1" x14ac:dyDescent="0.2">
      <c r="B55" s="66"/>
      <c r="C55" s="66"/>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63"/>
      <c r="AS55" s="63"/>
      <c r="AT55" s="63"/>
      <c r="AU55" s="63"/>
      <c r="AV55" s="63"/>
      <c r="AW55" s="63"/>
      <c r="AX55" s="63"/>
      <c r="AY55" s="63"/>
      <c r="AZ55" s="63"/>
      <c r="BA55" s="63"/>
      <c r="BB55" s="63"/>
      <c r="BC55" s="63"/>
      <c r="BD55" s="63"/>
      <c r="BE55" s="63"/>
      <c r="BF55" s="63"/>
      <c r="BG55" s="63"/>
      <c r="BH55" s="63"/>
      <c r="BI55" s="63"/>
      <c r="BJ55" s="63"/>
      <c r="BK55" s="63"/>
      <c r="BL55" s="63"/>
      <c r="BM55" s="63"/>
      <c r="BN55" s="66"/>
      <c r="BO55" s="63"/>
    </row>
    <row r="56" spans="2:67" s="66" customFormat="1" x14ac:dyDescent="0.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row>
    <row r="57" spans="2:67" s="66" customFormat="1" x14ac:dyDescent="0.2">
      <c r="B57" s="74"/>
      <c r="C57" s="74"/>
      <c r="D57" s="125"/>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row>
    <row r="58" spans="2:67" s="66" customFormat="1" x14ac:dyDescent="0.2">
      <c r="B58" s="74"/>
      <c r="C58" s="74"/>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row>
    <row r="59" spans="2:67" s="66" customFormat="1" x14ac:dyDescent="0.2">
      <c r="B59" s="74"/>
      <c r="C59" s="74"/>
      <c r="D59" s="118"/>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row>
    <row r="60" spans="2:67" s="66" customFormat="1" x14ac:dyDescent="0.2">
      <c r="B60" s="77" t="s">
        <v>118</v>
      </c>
      <c r="C60" s="77" t="s">
        <v>120</v>
      </c>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BN60" s="57"/>
    </row>
    <row r="61" spans="2:67" s="66" customFormat="1" x14ac:dyDescent="0.2">
      <c r="B61" s="204">
        <v>45441</v>
      </c>
      <c r="C61" s="204">
        <v>45441</v>
      </c>
      <c r="D61" s="125"/>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BN61" s="57"/>
    </row>
    <row r="62" spans="2:67" s="66" customFormat="1" x14ac:dyDescent="0.2">
      <c r="C62" s="79"/>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BN62" s="57"/>
    </row>
    <row r="63" spans="2:67" s="66" customFormat="1" x14ac:dyDescent="0.2">
      <c r="B63" s="77" t="s">
        <v>119</v>
      </c>
      <c r="C63" s="77" t="s">
        <v>121</v>
      </c>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BN63" s="57"/>
    </row>
    <row r="64" spans="2:67" s="66" customFormat="1" x14ac:dyDescent="0.2">
      <c r="B64" s="79" t="s">
        <v>357</v>
      </c>
      <c r="C64" s="79" t="s">
        <v>356</v>
      </c>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BN64" s="57"/>
    </row>
    <row r="65" spans="2:66" s="66" customFormat="1" x14ac:dyDescent="0.2">
      <c r="B65" s="56" t="s">
        <v>360</v>
      </c>
      <c r="C65" s="79" t="s">
        <v>358</v>
      </c>
      <c r="D65" s="118"/>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BN65" s="57"/>
    </row>
    <row r="66" spans="2:66" s="66" customFormat="1" x14ac:dyDescent="0.2">
      <c r="B66" s="77" t="s">
        <v>359</v>
      </c>
      <c r="C66" s="77" t="s">
        <v>359</v>
      </c>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BN66" s="57"/>
    </row>
    <row r="67" spans="2:66" s="66" customFormat="1" x14ac:dyDescent="0.2">
      <c r="B67" s="80" t="s">
        <v>357</v>
      </c>
      <c r="C67" s="80" t="s">
        <v>356</v>
      </c>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BN67" s="57"/>
    </row>
    <row r="68" spans="2:66" s="66" customFormat="1" x14ac:dyDescent="0.2">
      <c r="B68" s="80" t="s">
        <v>360</v>
      </c>
      <c r="C68" s="80" t="s">
        <v>358</v>
      </c>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BN68" s="57"/>
    </row>
    <row r="69" spans="2:66" x14ac:dyDescent="0.2">
      <c r="B69" s="80" t="s">
        <v>359</v>
      </c>
      <c r="C69" s="80" t="s">
        <v>359</v>
      </c>
    </row>
    <row r="70" spans="2:66" x14ac:dyDescent="0.2">
      <c r="C70" s="56"/>
    </row>
    <row r="71" spans="2:66" x14ac:dyDescent="0.2">
      <c r="C71" s="56"/>
    </row>
    <row r="72" spans="2:66" x14ac:dyDescent="0.2">
      <c r="C72" s="56"/>
    </row>
    <row r="73" spans="2:66" x14ac:dyDescent="0.2">
      <c r="C73" s="56"/>
    </row>
    <row r="74" spans="2:66" x14ac:dyDescent="0.2">
      <c r="C74" s="56"/>
    </row>
    <row r="75" spans="2:66" x14ac:dyDescent="0.2">
      <c r="C75" s="56"/>
    </row>
    <row r="76" spans="2:66" x14ac:dyDescent="0.2">
      <c r="C76" s="56"/>
    </row>
    <row r="110" spans="1:1" x14ac:dyDescent="0.2">
      <c r="A110" s="57" t="s">
        <v>197</v>
      </c>
    </row>
  </sheetData>
  <phoneticPr fontId="50" type="noConversion"/>
  <hyperlinks>
    <hyperlink ref="B1" location="'Innehåll - Contents'!A1" display="Tillbaka till innehåll - Back to content" xr:uid="{00000000-0004-0000-06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BR76"/>
  <sheetViews>
    <sheetView zoomScale="85" zoomScaleNormal="85" workbookViewId="0">
      <pane xSplit="3" ySplit="5" topLeftCell="AB27" activePane="bottomRight" state="frozen"/>
      <selection pane="topRight"/>
      <selection pane="bottomLeft"/>
      <selection pane="bottomRight" activeCell="D42" sqref="D42:BO42"/>
    </sheetView>
  </sheetViews>
  <sheetFormatPr defaultColWidth="9.140625" defaultRowHeight="12.75" x14ac:dyDescent="0.2"/>
  <cols>
    <col min="1" max="1" width="4.42578125" style="56" customWidth="1"/>
    <col min="2" max="2" width="25.5703125" style="56" customWidth="1"/>
    <col min="3" max="3" width="35.85546875" style="56" customWidth="1"/>
    <col min="4" max="5" width="11.42578125" style="56" bestFit="1" customWidth="1"/>
    <col min="6" max="6" width="10.140625" style="56" bestFit="1" customWidth="1"/>
    <col min="7" max="7" width="11.42578125" style="56" bestFit="1" customWidth="1"/>
    <col min="8" max="8" width="10.140625" style="56" bestFit="1" customWidth="1"/>
    <col min="9" max="9" width="11.42578125" style="56" bestFit="1" customWidth="1"/>
    <col min="10" max="10" width="10.140625" style="56" bestFit="1" customWidth="1"/>
    <col min="11" max="13" width="11.42578125" style="56" bestFit="1" customWidth="1"/>
    <col min="14" max="14" width="10.140625" style="56" bestFit="1" customWidth="1"/>
    <col min="15" max="37" width="11.42578125" style="56" bestFit="1" customWidth="1"/>
    <col min="38" max="41" width="11.42578125" style="57" bestFit="1" customWidth="1"/>
    <col min="42" max="44" width="9.85546875" style="57" customWidth="1"/>
    <col min="45" max="58" width="11.42578125" style="57" bestFit="1" customWidth="1"/>
    <col min="59" max="59" width="11.5703125" style="57" customWidth="1"/>
    <col min="60" max="62" width="10.28515625" style="57" customWidth="1"/>
    <col min="63" max="63" width="11.85546875" style="73" customWidth="1"/>
    <col min="64" max="64" width="13" style="57" customWidth="1"/>
    <col min="65" max="65" width="10.28515625" style="57" customWidth="1"/>
    <col min="66" max="66" width="12.5703125" style="57" bestFit="1" customWidth="1"/>
    <col min="67" max="67" width="9.85546875" style="57" customWidth="1"/>
    <col min="68" max="16384" width="9.140625" style="56"/>
  </cols>
  <sheetData>
    <row r="1" spans="1:67" x14ac:dyDescent="0.2">
      <c r="B1" s="201" t="s">
        <v>195</v>
      </c>
      <c r="C1" s="34"/>
    </row>
    <row r="2" spans="1:67" x14ac:dyDescent="0.2">
      <c r="B2" s="201"/>
      <c r="C2" s="34"/>
    </row>
    <row r="3" spans="1:67" x14ac:dyDescent="0.2">
      <c r="B3" s="58" t="s">
        <v>259</v>
      </c>
      <c r="C3" s="58" t="s">
        <v>260</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T3"/>
      <c r="AU3"/>
      <c r="AV3"/>
      <c r="AW3"/>
      <c r="AX3"/>
      <c r="AY3"/>
      <c r="AZ3"/>
      <c r="BA3"/>
      <c r="BB3"/>
      <c r="BC3"/>
      <c r="BD3"/>
      <c r="BE3"/>
      <c r="BF3"/>
      <c r="BG3" s="56"/>
      <c r="BH3" s="56"/>
      <c r="BI3" s="56"/>
      <c r="BJ3" s="56"/>
      <c r="BK3" s="63"/>
      <c r="BL3" s="56"/>
      <c r="BM3" s="56"/>
      <c r="BN3" s="56"/>
      <c r="BO3" s="56"/>
    </row>
    <row r="4" spans="1:67" x14ac:dyDescent="0.2">
      <c r="B4" s="59" t="s">
        <v>316</v>
      </c>
      <c r="C4" s="59" t="s">
        <v>317</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N4" s="56"/>
      <c r="AO4" s="56"/>
      <c r="AP4" s="56"/>
      <c r="AQ4" s="56"/>
      <c r="AR4" s="56"/>
      <c r="AS4" s="56"/>
      <c r="AT4"/>
      <c r="AU4"/>
      <c r="AV4"/>
      <c r="AW4"/>
      <c r="AX4"/>
      <c r="AY4"/>
      <c r="AZ4"/>
      <c r="BA4"/>
      <c r="BB4"/>
      <c r="BC4"/>
      <c r="BD4"/>
      <c r="BE4"/>
      <c r="BF4"/>
      <c r="BG4" s="56"/>
      <c r="BH4" s="56"/>
      <c r="BI4" s="56"/>
      <c r="BJ4" s="56"/>
      <c r="BK4" s="63"/>
      <c r="BL4" s="56"/>
      <c r="BM4" s="56"/>
      <c r="BN4" s="56"/>
      <c r="BO4" s="56"/>
    </row>
    <row r="5" spans="1:67" s="59" customFormat="1" ht="25.5" x14ac:dyDescent="0.2">
      <c r="A5" s="53"/>
      <c r="B5" s="315" t="s">
        <v>134</v>
      </c>
      <c r="C5" s="61" t="s">
        <v>21</v>
      </c>
      <c r="D5" s="61" t="s">
        <v>52</v>
      </c>
      <c r="E5" s="61" t="s">
        <v>53</v>
      </c>
      <c r="F5" s="61" t="s">
        <v>54</v>
      </c>
      <c r="G5" s="61" t="s">
        <v>55</v>
      </c>
      <c r="H5" s="61" t="s">
        <v>56</v>
      </c>
      <c r="I5" s="61" t="s">
        <v>57</v>
      </c>
      <c r="J5" s="61" t="s">
        <v>58</v>
      </c>
      <c r="K5" s="61" t="s">
        <v>59</v>
      </c>
      <c r="L5" s="61" t="s">
        <v>60</v>
      </c>
      <c r="M5" s="61" t="s">
        <v>61</v>
      </c>
      <c r="N5" s="61" t="s">
        <v>62</v>
      </c>
      <c r="O5" s="61" t="s">
        <v>63</v>
      </c>
      <c r="P5" s="61" t="s">
        <v>64</v>
      </c>
      <c r="Q5" s="61" t="s">
        <v>65</v>
      </c>
      <c r="R5" s="61" t="s">
        <v>66</v>
      </c>
      <c r="S5" s="61" t="s">
        <v>67</v>
      </c>
      <c r="T5" s="61" t="s">
        <v>68</v>
      </c>
      <c r="U5" s="61" t="s">
        <v>69</v>
      </c>
      <c r="V5" s="61" t="s">
        <v>70</v>
      </c>
      <c r="W5" s="61" t="s">
        <v>71</v>
      </c>
      <c r="X5" s="61" t="s">
        <v>72</v>
      </c>
      <c r="Y5" s="61" t="s">
        <v>73</v>
      </c>
      <c r="Z5" s="61" t="s">
        <v>74</v>
      </c>
      <c r="AA5" s="61" t="s">
        <v>75</v>
      </c>
      <c r="AB5" s="61" t="s">
        <v>76</v>
      </c>
      <c r="AC5" s="61" t="s">
        <v>77</v>
      </c>
      <c r="AD5" s="61" t="s">
        <v>78</v>
      </c>
      <c r="AE5" s="61" t="s">
        <v>79</v>
      </c>
      <c r="AF5" s="61" t="s">
        <v>80</v>
      </c>
      <c r="AG5" s="61" t="s">
        <v>81</v>
      </c>
      <c r="AH5" s="61" t="s">
        <v>179</v>
      </c>
      <c r="AI5" s="61" t="s">
        <v>180</v>
      </c>
      <c r="AJ5" s="61" t="s">
        <v>194</v>
      </c>
      <c r="AK5" s="61" t="s">
        <v>196</v>
      </c>
      <c r="AL5" s="61" t="s">
        <v>198</v>
      </c>
      <c r="AM5" s="61" t="s">
        <v>200</v>
      </c>
      <c r="AN5" s="61" t="s">
        <v>201</v>
      </c>
      <c r="AO5" s="61" t="s">
        <v>205</v>
      </c>
      <c r="AP5" s="61" t="s">
        <v>209</v>
      </c>
      <c r="AQ5" s="61" t="s">
        <v>211</v>
      </c>
      <c r="AR5" s="61" t="s">
        <v>251</v>
      </c>
      <c r="AS5" s="61" t="s">
        <v>263</v>
      </c>
      <c r="AT5" s="61" t="s">
        <v>264</v>
      </c>
      <c r="AU5" s="61" t="s">
        <v>269</v>
      </c>
      <c r="AV5" s="61" t="s">
        <v>270</v>
      </c>
      <c r="AW5" s="61" t="s">
        <v>271</v>
      </c>
      <c r="AX5" s="61" t="s">
        <v>272</v>
      </c>
      <c r="AY5" s="61" t="s">
        <v>274</v>
      </c>
      <c r="AZ5" s="61" t="s">
        <v>277</v>
      </c>
      <c r="BA5" s="61" t="s">
        <v>279</v>
      </c>
      <c r="BB5" s="61" t="s">
        <v>280</v>
      </c>
      <c r="BC5" s="61" t="s">
        <v>282</v>
      </c>
      <c r="BD5" s="61" t="s">
        <v>283</v>
      </c>
      <c r="BE5" s="61" t="s">
        <v>284</v>
      </c>
      <c r="BF5" s="61" t="s">
        <v>287</v>
      </c>
      <c r="BG5" s="61" t="s">
        <v>289</v>
      </c>
      <c r="BH5" s="61" t="s">
        <v>290</v>
      </c>
      <c r="BI5" s="61" t="s">
        <v>291</v>
      </c>
      <c r="BJ5" s="61" t="s">
        <v>293</v>
      </c>
      <c r="BK5" s="61" t="s">
        <v>310</v>
      </c>
      <c r="BL5" s="61" t="s">
        <v>314</v>
      </c>
      <c r="BM5" s="116" t="s">
        <v>329</v>
      </c>
      <c r="BN5" s="116" t="s">
        <v>332</v>
      </c>
      <c r="BO5" s="281" t="s">
        <v>337</v>
      </c>
    </row>
    <row r="6" spans="1:67" s="74" customFormat="1" x14ac:dyDescent="0.2">
      <c r="A6" s="74">
        <v>1</v>
      </c>
      <c r="B6" s="316" t="s">
        <v>135</v>
      </c>
      <c r="C6" s="317" t="s">
        <v>35</v>
      </c>
      <c r="D6" s="308">
        <v>20588</v>
      </c>
      <c r="E6" s="308">
        <v>21345</v>
      </c>
      <c r="F6" s="308">
        <v>19269</v>
      </c>
      <c r="G6" s="308">
        <v>17820</v>
      </c>
      <c r="H6" s="308">
        <v>20508</v>
      </c>
      <c r="I6" s="308">
        <v>21686</v>
      </c>
      <c r="J6" s="308">
        <v>19305</v>
      </c>
      <c r="K6" s="308">
        <v>17563</v>
      </c>
      <c r="L6" s="308">
        <v>20762</v>
      </c>
      <c r="M6" s="308">
        <v>21894</v>
      </c>
      <c r="N6" s="308">
        <v>19393</v>
      </c>
      <c r="O6" s="308">
        <v>17366</v>
      </c>
      <c r="P6" s="308">
        <v>21910</v>
      </c>
      <c r="Q6" s="308">
        <v>22358</v>
      </c>
      <c r="R6" s="308">
        <v>19733</v>
      </c>
      <c r="S6" s="308">
        <v>17617</v>
      </c>
      <c r="T6" s="308">
        <v>22412</v>
      </c>
      <c r="U6" s="308">
        <v>22473</v>
      </c>
      <c r="V6" s="308">
        <v>19363</v>
      </c>
      <c r="W6" s="308">
        <v>17534</v>
      </c>
      <c r="X6" s="308">
        <v>21961</v>
      </c>
      <c r="Y6" s="308">
        <v>22727</v>
      </c>
      <c r="Z6" s="308">
        <v>19500</v>
      </c>
      <c r="AA6" s="308">
        <v>17509</v>
      </c>
      <c r="AB6" s="308">
        <v>23851</v>
      </c>
      <c r="AC6" s="308">
        <v>23899</v>
      </c>
      <c r="AD6" s="308">
        <v>20679</v>
      </c>
      <c r="AE6" s="308">
        <v>18548</v>
      </c>
      <c r="AF6" s="308">
        <v>24786</v>
      </c>
      <c r="AG6" s="308">
        <v>24786</v>
      </c>
      <c r="AH6" s="308">
        <v>21390</v>
      </c>
      <c r="AI6" s="308">
        <v>18712</v>
      </c>
      <c r="AJ6" s="308">
        <v>23761</v>
      </c>
      <c r="AK6" s="308">
        <v>24136</v>
      </c>
      <c r="AL6" s="308">
        <v>21333</v>
      </c>
      <c r="AM6" s="308">
        <v>19021</v>
      </c>
      <c r="AN6" s="308">
        <v>25572</v>
      </c>
      <c r="AO6" s="308">
        <v>25699</v>
      </c>
      <c r="AP6" s="308">
        <v>22536</v>
      </c>
      <c r="AQ6" s="308">
        <v>19636</v>
      </c>
      <c r="AR6" s="308">
        <v>23418</v>
      </c>
      <c r="AS6" s="308">
        <v>22645</v>
      </c>
      <c r="AT6" s="308">
        <v>20071</v>
      </c>
      <c r="AU6" s="308">
        <v>17823</v>
      </c>
      <c r="AV6" s="308">
        <v>22162</v>
      </c>
      <c r="AW6" s="308">
        <v>22649</v>
      </c>
      <c r="AX6" s="308">
        <v>23455</v>
      </c>
      <c r="AY6" s="308">
        <v>19859</v>
      </c>
      <c r="AZ6" s="308">
        <v>23115</v>
      </c>
      <c r="BA6" s="308">
        <v>23126</v>
      </c>
      <c r="BB6" s="308">
        <v>21845</v>
      </c>
      <c r="BC6" s="308">
        <v>17574</v>
      </c>
      <c r="BD6" s="308">
        <v>22636</v>
      </c>
      <c r="BE6" s="308">
        <v>24151</v>
      </c>
      <c r="BF6" s="308">
        <v>22512</v>
      </c>
      <c r="BG6" s="309">
        <v>16939</v>
      </c>
      <c r="BH6" s="318">
        <v>23836</v>
      </c>
      <c r="BI6" s="318">
        <v>24474</v>
      </c>
      <c r="BJ6" s="318">
        <v>22099</v>
      </c>
      <c r="BK6" s="319">
        <v>17087</v>
      </c>
      <c r="BL6" s="319">
        <v>25008</v>
      </c>
      <c r="BM6" s="319">
        <v>25877</v>
      </c>
      <c r="BN6" s="319">
        <v>19949</v>
      </c>
      <c r="BO6" s="320">
        <v>16082</v>
      </c>
    </row>
    <row r="7" spans="1:67" x14ac:dyDescent="0.2">
      <c r="A7" s="56">
        <v>2</v>
      </c>
      <c r="B7" s="321" t="s">
        <v>136</v>
      </c>
      <c r="C7" s="64" t="s">
        <v>1</v>
      </c>
      <c r="D7" s="75">
        <v>14278</v>
      </c>
      <c r="E7" s="75">
        <v>12365</v>
      </c>
      <c r="F7" s="75">
        <v>11693</v>
      </c>
      <c r="G7" s="75">
        <v>10702</v>
      </c>
      <c r="H7" s="75">
        <v>11735</v>
      </c>
      <c r="I7" s="75">
        <v>9960</v>
      </c>
      <c r="J7" s="75">
        <v>9212</v>
      </c>
      <c r="K7" s="75">
        <v>12017</v>
      </c>
      <c r="L7" s="75">
        <v>14370</v>
      </c>
      <c r="M7" s="75">
        <v>12856</v>
      </c>
      <c r="N7" s="75">
        <v>12227</v>
      </c>
      <c r="O7" s="75">
        <v>11739</v>
      </c>
      <c r="P7" s="75">
        <v>15135</v>
      </c>
      <c r="Q7" s="75">
        <v>11418</v>
      </c>
      <c r="R7" s="75">
        <v>11214</v>
      </c>
      <c r="S7" s="75">
        <v>10882</v>
      </c>
      <c r="T7" s="75">
        <v>16214</v>
      </c>
      <c r="U7" s="75">
        <v>10834</v>
      </c>
      <c r="V7" s="75">
        <v>9889</v>
      </c>
      <c r="W7" s="75">
        <v>9705</v>
      </c>
      <c r="X7" s="75">
        <v>13652</v>
      </c>
      <c r="Y7" s="75">
        <v>9847</v>
      </c>
      <c r="Z7" s="75">
        <v>9713</v>
      </c>
      <c r="AA7" s="75">
        <v>8847</v>
      </c>
      <c r="AB7" s="75">
        <v>13096</v>
      </c>
      <c r="AC7" s="75">
        <v>9116</v>
      </c>
      <c r="AD7" s="75">
        <v>8150</v>
      </c>
      <c r="AE7" s="75">
        <v>8317</v>
      </c>
      <c r="AF7" s="75">
        <v>13806</v>
      </c>
      <c r="AG7" s="75">
        <v>9509</v>
      </c>
      <c r="AH7" s="75">
        <v>8464</v>
      </c>
      <c r="AI7" s="75">
        <v>8411</v>
      </c>
      <c r="AJ7" s="75">
        <v>13844</v>
      </c>
      <c r="AK7" s="75">
        <v>9848</v>
      </c>
      <c r="AL7" s="75">
        <v>9034</v>
      </c>
      <c r="AM7" s="75">
        <v>8895</v>
      </c>
      <c r="AN7" s="75">
        <v>15707</v>
      </c>
      <c r="AO7" s="75">
        <v>10951</v>
      </c>
      <c r="AP7" s="75">
        <v>9733</v>
      </c>
      <c r="AQ7" s="75">
        <v>9738</v>
      </c>
      <c r="AR7" s="75">
        <v>16669</v>
      </c>
      <c r="AS7" s="75">
        <v>11410</v>
      </c>
      <c r="AT7" s="75">
        <v>10272</v>
      </c>
      <c r="AU7" s="75">
        <v>9769</v>
      </c>
      <c r="AV7" s="75">
        <v>15856</v>
      </c>
      <c r="AW7" s="75">
        <v>11727</v>
      </c>
      <c r="AX7" s="75">
        <v>10453</v>
      </c>
      <c r="AY7" s="75">
        <v>9843</v>
      </c>
      <c r="AZ7" s="75">
        <v>15699</v>
      </c>
      <c r="BA7" s="75">
        <v>10461</v>
      </c>
      <c r="BB7" s="75">
        <v>10719</v>
      </c>
      <c r="BC7" s="75">
        <v>10504</v>
      </c>
      <c r="BD7" s="75">
        <v>17418</v>
      </c>
      <c r="BE7" s="75">
        <v>11897</v>
      </c>
      <c r="BF7" s="75">
        <v>11024</v>
      </c>
      <c r="BG7" s="75">
        <v>11248</v>
      </c>
      <c r="BH7" s="232">
        <v>17284</v>
      </c>
      <c r="BI7" s="232">
        <v>11762</v>
      </c>
      <c r="BJ7" s="232">
        <v>10675</v>
      </c>
      <c r="BK7" s="63">
        <v>9408</v>
      </c>
      <c r="BL7" s="63">
        <v>15514</v>
      </c>
      <c r="BM7" s="63">
        <v>9184</v>
      </c>
      <c r="BN7" s="63">
        <v>9965</v>
      </c>
      <c r="BO7" s="244">
        <v>10005</v>
      </c>
    </row>
    <row r="8" spans="1:67" x14ac:dyDescent="0.2">
      <c r="A8" s="56">
        <v>3</v>
      </c>
      <c r="B8" s="321" t="s">
        <v>137</v>
      </c>
      <c r="C8" s="64" t="s">
        <v>2</v>
      </c>
      <c r="D8" s="75">
        <v>9147</v>
      </c>
      <c r="E8" s="75">
        <v>8847</v>
      </c>
      <c r="F8" s="75">
        <v>9384</v>
      </c>
      <c r="G8" s="75">
        <v>8756</v>
      </c>
      <c r="H8" s="75">
        <v>8562</v>
      </c>
      <c r="I8" s="75">
        <v>8343</v>
      </c>
      <c r="J8" s="75">
        <v>9393</v>
      </c>
      <c r="K8" s="75">
        <v>9297</v>
      </c>
      <c r="L8" s="75">
        <v>10052</v>
      </c>
      <c r="M8" s="75">
        <v>9664</v>
      </c>
      <c r="N8" s="75">
        <v>10843</v>
      </c>
      <c r="O8" s="75">
        <v>11036</v>
      </c>
      <c r="P8" s="75">
        <v>9450</v>
      </c>
      <c r="Q8" s="75">
        <v>9376</v>
      </c>
      <c r="R8" s="75">
        <v>10662</v>
      </c>
      <c r="S8" s="75">
        <v>10565</v>
      </c>
      <c r="T8" s="75">
        <v>8818</v>
      </c>
      <c r="U8" s="75">
        <v>8449</v>
      </c>
      <c r="V8" s="75">
        <v>9209</v>
      </c>
      <c r="W8" s="75">
        <v>9287</v>
      </c>
      <c r="X8" s="75">
        <v>8443</v>
      </c>
      <c r="Y8" s="75">
        <v>8320</v>
      </c>
      <c r="Z8" s="75">
        <v>8847</v>
      </c>
      <c r="AA8" s="75">
        <v>9543</v>
      </c>
      <c r="AB8" s="75">
        <v>8175</v>
      </c>
      <c r="AC8" s="75">
        <v>8269</v>
      </c>
      <c r="AD8" s="75">
        <v>8933</v>
      </c>
      <c r="AE8" s="75">
        <v>9627</v>
      </c>
      <c r="AF8" s="75">
        <v>7821</v>
      </c>
      <c r="AG8" s="75">
        <v>8420</v>
      </c>
      <c r="AH8" s="75">
        <v>9436</v>
      </c>
      <c r="AI8" s="75">
        <v>9868</v>
      </c>
      <c r="AJ8" s="75">
        <v>8194</v>
      </c>
      <c r="AK8" s="75">
        <v>8620</v>
      </c>
      <c r="AL8" s="75">
        <v>9692</v>
      </c>
      <c r="AM8" s="75">
        <v>10380</v>
      </c>
      <c r="AN8" s="75">
        <v>8078</v>
      </c>
      <c r="AO8" s="75">
        <v>8700</v>
      </c>
      <c r="AP8" s="75">
        <v>9732</v>
      </c>
      <c r="AQ8" s="75">
        <v>10401</v>
      </c>
      <c r="AR8" s="75">
        <v>8309</v>
      </c>
      <c r="AS8" s="75">
        <v>8982</v>
      </c>
      <c r="AT8" s="75">
        <v>10080</v>
      </c>
      <c r="AU8" s="75">
        <v>10383</v>
      </c>
      <c r="AV8" s="75">
        <v>7962</v>
      </c>
      <c r="AW8" s="75">
        <v>8209</v>
      </c>
      <c r="AX8" s="75">
        <v>9278</v>
      </c>
      <c r="AY8" s="75">
        <v>9474</v>
      </c>
      <c r="AZ8" s="75">
        <v>8173</v>
      </c>
      <c r="BA8" s="75">
        <v>7622</v>
      </c>
      <c r="BB8" s="75">
        <v>9282</v>
      </c>
      <c r="BC8" s="75">
        <v>9486</v>
      </c>
      <c r="BD8" s="75">
        <v>8253</v>
      </c>
      <c r="BE8" s="75">
        <v>8482</v>
      </c>
      <c r="BF8" s="75">
        <v>9750</v>
      </c>
      <c r="BG8" s="75">
        <v>10577</v>
      </c>
      <c r="BH8" s="232">
        <v>8342</v>
      </c>
      <c r="BI8" s="232">
        <v>8716</v>
      </c>
      <c r="BJ8" s="232">
        <v>9514</v>
      </c>
      <c r="BK8" s="63">
        <v>10154</v>
      </c>
      <c r="BL8" s="63">
        <v>7494</v>
      </c>
      <c r="BM8" s="63">
        <v>8062</v>
      </c>
      <c r="BN8" s="63">
        <v>8888</v>
      </c>
      <c r="BO8" s="244">
        <v>9316</v>
      </c>
    </row>
    <row r="9" spans="1:67" x14ac:dyDescent="0.2">
      <c r="A9" s="56">
        <v>4</v>
      </c>
      <c r="B9" s="321" t="s">
        <v>138</v>
      </c>
      <c r="C9" s="64" t="s">
        <v>3</v>
      </c>
      <c r="D9" s="75">
        <v>1532</v>
      </c>
      <c r="E9" s="75">
        <v>1631</v>
      </c>
      <c r="F9" s="75">
        <v>1392</v>
      </c>
      <c r="G9" s="75">
        <v>1427</v>
      </c>
      <c r="H9" s="75">
        <v>1221</v>
      </c>
      <c r="I9" s="75">
        <v>1240</v>
      </c>
      <c r="J9" s="75">
        <v>1200</v>
      </c>
      <c r="K9" s="75">
        <v>1153</v>
      </c>
      <c r="L9" s="75">
        <v>1188</v>
      </c>
      <c r="M9" s="75">
        <v>1332</v>
      </c>
      <c r="N9" s="75">
        <v>1291</v>
      </c>
      <c r="O9" s="75">
        <v>1380</v>
      </c>
      <c r="P9" s="75">
        <v>1283</v>
      </c>
      <c r="Q9" s="75">
        <v>1272</v>
      </c>
      <c r="R9" s="75">
        <v>1134</v>
      </c>
      <c r="S9" s="75">
        <v>1293</v>
      </c>
      <c r="T9" s="75">
        <v>1213</v>
      </c>
      <c r="U9" s="75">
        <v>1213</v>
      </c>
      <c r="V9" s="75">
        <v>1111</v>
      </c>
      <c r="W9" s="75">
        <v>1199</v>
      </c>
      <c r="X9" s="75">
        <v>1140</v>
      </c>
      <c r="Y9" s="75">
        <v>1251</v>
      </c>
      <c r="Z9" s="75">
        <v>1067</v>
      </c>
      <c r="AA9" s="75">
        <v>1253</v>
      </c>
      <c r="AB9" s="75">
        <v>1052</v>
      </c>
      <c r="AC9" s="75">
        <v>1365</v>
      </c>
      <c r="AD9" s="75">
        <v>1093</v>
      </c>
      <c r="AE9" s="75">
        <v>1176</v>
      </c>
      <c r="AF9" s="75">
        <v>1126</v>
      </c>
      <c r="AG9" s="75">
        <v>1416</v>
      </c>
      <c r="AH9" s="75">
        <v>1165</v>
      </c>
      <c r="AI9" s="75">
        <v>1383</v>
      </c>
      <c r="AJ9" s="75">
        <v>1140</v>
      </c>
      <c r="AK9" s="75">
        <v>1388</v>
      </c>
      <c r="AL9" s="75">
        <v>1119</v>
      </c>
      <c r="AM9" s="75">
        <v>1294</v>
      </c>
      <c r="AN9" s="75">
        <v>1254</v>
      </c>
      <c r="AO9" s="75">
        <v>1361</v>
      </c>
      <c r="AP9" s="75">
        <v>1165</v>
      </c>
      <c r="AQ9" s="75">
        <v>1302</v>
      </c>
      <c r="AR9" s="75">
        <v>1163</v>
      </c>
      <c r="AS9" s="75">
        <v>1363</v>
      </c>
      <c r="AT9" s="75">
        <v>1141</v>
      </c>
      <c r="AU9" s="75">
        <v>1294</v>
      </c>
      <c r="AV9" s="75">
        <v>1175</v>
      </c>
      <c r="AW9" s="75">
        <v>1378</v>
      </c>
      <c r="AX9" s="75">
        <v>1147</v>
      </c>
      <c r="AY9" s="75">
        <v>1335</v>
      </c>
      <c r="AZ9" s="75">
        <v>1155</v>
      </c>
      <c r="BA9" s="75">
        <v>1143</v>
      </c>
      <c r="BB9" s="75">
        <v>1111</v>
      </c>
      <c r="BC9" s="75">
        <v>1198</v>
      </c>
      <c r="BD9" s="75">
        <v>1111</v>
      </c>
      <c r="BE9" s="75">
        <v>1293</v>
      </c>
      <c r="BF9" s="75">
        <v>1005</v>
      </c>
      <c r="BG9" s="75">
        <v>1218</v>
      </c>
      <c r="BH9" s="232">
        <v>1121</v>
      </c>
      <c r="BI9" s="232">
        <v>1255</v>
      </c>
      <c r="BJ9" s="232">
        <v>954</v>
      </c>
      <c r="BK9" s="63">
        <v>1075</v>
      </c>
      <c r="BL9" s="63">
        <v>995</v>
      </c>
      <c r="BM9" s="63">
        <v>1050</v>
      </c>
      <c r="BN9" s="63">
        <v>811</v>
      </c>
      <c r="BO9" s="244">
        <v>905</v>
      </c>
    </row>
    <row r="10" spans="1:67" x14ac:dyDescent="0.2">
      <c r="A10" s="56">
        <v>5</v>
      </c>
      <c r="B10" s="321" t="s">
        <v>139</v>
      </c>
      <c r="C10" s="64" t="s">
        <v>36</v>
      </c>
      <c r="D10" s="75">
        <v>32582</v>
      </c>
      <c r="E10" s="75">
        <v>30650</v>
      </c>
      <c r="F10" s="75">
        <v>29256</v>
      </c>
      <c r="G10" s="75">
        <v>30180</v>
      </c>
      <c r="H10" s="75">
        <v>29017</v>
      </c>
      <c r="I10" s="75">
        <v>27732</v>
      </c>
      <c r="J10" s="75">
        <v>26883</v>
      </c>
      <c r="K10" s="75">
        <v>30629</v>
      </c>
      <c r="L10" s="75">
        <v>31054</v>
      </c>
      <c r="M10" s="75">
        <v>30099</v>
      </c>
      <c r="N10" s="75">
        <v>30290</v>
      </c>
      <c r="O10" s="75">
        <v>33340</v>
      </c>
      <c r="P10" s="75">
        <v>30991</v>
      </c>
      <c r="Q10" s="75">
        <v>28649</v>
      </c>
      <c r="R10" s="75">
        <v>29270</v>
      </c>
      <c r="S10" s="75">
        <v>31162</v>
      </c>
      <c r="T10" s="75">
        <v>30485</v>
      </c>
      <c r="U10" s="75">
        <v>28523</v>
      </c>
      <c r="V10" s="75">
        <v>28690</v>
      </c>
      <c r="W10" s="75">
        <v>30170</v>
      </c>
      <c r="X10" s="75">
        <v>28584</v>
      </c>
      <c r="Y10" s="75">
        <v>26547</v>
      </c>
      <c r="Z10" s="75">
        <v>26339</v>
      </c>
      <c r="AA10" s="75">
        <v>29919</v>
      </c>
      <c r="AB10" s="75">
        <v>28689</v>
      </c>
      <c r="AC10" s="75">
        <v>26282</v>
      </c>
      <c r="AD10" s="75">
        <v>26519</v>
      </c>
      <c r="AE10" s="75">
        <v>29301</v>
      </c>
      <c r="AF10" s="75">
        <v>27914</v>
      </c>
      <c r="AG10" s="75">
        <v>27011</v>
      </c>
      <c r="AH10" s="75">
        <v>27680</v>
      </c>
      <c r="AI10" s="75">
        <v>30759</v>
      </c>
      <c r="AJ10" s="75">
        <v>28013</v>
      </c>
      <c r="AK10" s="75">
        <v>26515</v>
      </c>
      <c r="AL10" s="75">
        <v>27232</v>
      </c>
      <c r="AM10" s="75">
        <v>30149</v>
      </c>
      <c r="AN10" s="75">
        <v>29675</v>
      </c>
      <c r="AO10" s="75">
        <v>27169</v>
      </c>
      <c r="AP10" s="75">
        <v>28612</v>
      </c>
      <c r="AQ10" s="75">
        <v>31689</v>
      </c>
      <c r="AR10" s="75">
        <v>29595</v>
      </c>
      <c r="AS10" s="75">
        <v>27981</v>
      </c>
      <c r="AT10" s="75">
        <v>28157</v>
      </c>
      <c r="AU10" s="75">
        <v>31719</v>
      </c>
      <c r="AV10" s="75">
        <v>29140</v>
      </c>
      <c r="AW10" s="75">
        <v>26622</v>
      </c>
      <c r="AX10" s="75">
        <v>27725</v>
      </c>
      <c r="AY10" s="75">
        <v>29552</v>
      </c>
      <c r="AZ10" s="75">
        <v>28351</v>
      </c>
      <c r="BA10" s="75">
        <v>25185</v>
      </c>
      <c r="BB10" s="75">
        <v>26330</v>
      </c>
      <c r="BC10" s="75">
        <v>30056</v>
      </c>
      <c r="BD10" s="75">
        <v>29552</v>
      </c>
      <c r="BE10" s="75">
        <v>26433</v>
      </c>
      <c r="BF10" s="75">
        <v>27266</v>
      </c>
      <c r="BG10" s="75">
        <v>33034</v>
      </c>
      <c r="BH10" s="232">
        <v>29423</v>
      </c>
      <c r="BI10" s="232">
        <v>27181</v>
      </c>
      <c r="BJ10" s="232">
        <v>27820</v>
      </c>
      <c r="BK10" s="63">
        <v>29575</v>
      </c>
      <c r="BL10" s="63">
        <v>25613</v>
      </c>
      <c r="BM10" s="63">
        <v>21491</v>
      </c>
      <c r="BN10" s="63">
        <v>22271</v>
      </c>
      <c r="BO10" s="244">
        <v>25540</v>
      </c>
    </row>
    <row r="11" spans="1:67" x14ac:dyDescent="0.2">
      <c r="A11" s="56">
        <v>6</v>
      </c>
      <c r="B11" s="321" t="s">
        <v>140</v>
      </c>
      <c r="C11" s="64" t="s">
        <v>37</v>
      </c>
      <c r="D11" s="75">
        <v>20970</v>
      </c>
      <c r="E11" s="75">
        <v>24083</v>
      </c>
      <c r="F11" s="75">
        <v>24755</v>
      </c>
      <c r="G11" s="75">
        <v>24569</v>
      </c>
      <c r="H11" s="75">
        <v>23828</v>
      </c>
      <c r="I11" s="75">
        <v>26342</v>
      </c>
      <c r="J11" s="75">
        <v>26437</v>
      </c>
      <c r="K11" s="75">
        <v>24131</v>
      </c>
      <c r="L11" s="75">
        <v>21729</v>
      </c>
      <c r="M11" s="75">
        <v>26328</v>
      </c>
      <c r="N11" s="75">
        <v>28544</v>
      </c>
      <c r="O11" s="75">
        <v>26901</v>
      </c>
      <c r="P11" s="75">
        <v>28128</v>
      </c>
      <c r="Q11" s="75">
        <v>29260</v>
      </c>
      <c r="R11" s="75">
        <v>31132</v>
      </c>
      <c r="S11" s="75">
        <v>25279</v>
      </c>
      <c r="T11" s="75">
        <v>23277</v>
      </c>
      <c r="U11" s="75">
        <v>28819</v>
      </c>
      <c r="V11" s="75">
        <v>32245</v>
      </c>
      <c r="W11" s="75">
        <v>25335</v>
      </c>
      <c r="X11" s="75">
        <v>30635</v>
      </c>
      <c r="Y11" s="75">
        <v>28600</v>
      </c>
      <c r="Z11" s="75">
        <v>27226</v>
      </c>
      <c r="AA11" s="75">
        <v>22947</v>
      </c>
      <c r="AB11" s="75">
        <v>24191</v>
      </c>
      <c r="AC11" s="75">
        <v>25400</v>
      </c>
      <c r="AD11" s="75">
        <v>24701</v>
      </c>
      <c r="AE11" s="75">
        <v>25672</v>
      </c>
      <c r="AF11" s="75">
        <v>23030</v>
      </c>
      <c r="AG11" s="75">
        <v>24985</v>
      </c>
      <c r="AH11" s="75">
        <v>22675</v>
      </c>
      <c r="AI11" s="75">
        <v>22103</v>
      </c>
      <c r="AJ11" s="75">
        <v>22230</v>
      </c>
      <c r="AK11" s="75">
        <v>21752</v>
      </c>
      <c r="AL11" s="75">
        <v>21438</v>
      </c>
      <c r="AM11" s="75">
        <v>18131</v>
      </c>
      <c r="AN11" s="75">
        <v>21159</v>
      </c>
      <c r="AO11" s="75">
        <v>20245</v>
      </c>
      <c r="AP11" s="75">
        <v>18036</v>
      </c>
      <c r="AQ11" s="75">
        <v>18228</v>
      </c>
      <c r="AR11" s="75">
        <v>21694</v>
      </c>
      <c r="AS11" s="75">
        <v>20108</v>
      </c>
      <c r="AT11" s="75">
        <v>18470</v>
      </c>
      <c r="AU11" s="75">
        <v>19517</v>
      </c>
      <c r="AV11" s="75">
        <v>24827</v>
      </c>
      <c r="AW11" s="75">
        <v>22174</v>
      </c>
      <c r="AX11" s="75">
        <v>22867</v>
      </c>
      <c r="AY11" s="75">
        <v>20896</v>
      </c>
      <c r="AZ11" s="75">
        <v>25879</v>
      </c>
      <c r="BA11" s="75">
        <v>18274</v>
      </c>
      <c r="BB11" s="75">
        <v>18285</v>
      </c>
      <c r="BC11" s="75">
        <v>21055</v>
      </c>
      <c r="BD11" s="75">
        <v>24201</v>
      </c>
      <c r="BE11" s="75">
        <v>27329</v>
      </c>
      <c r="BF11" s="75">
        <v>25609</v>
      </c>
      <c r="BG11" s="75">
        <v>26242</v>
      </c>
      <c r="BH11" s="232">
        <v>30997</v>
      </c>
      <c r="BI11" s="232">
        <v>32004</v>
      </c>
      <c r="BJ11" s="232">
        <v>32952</v>
      </c>
      <c r="BK11" s="63">
        <v>31065</v>
      </c>
      <c r="BL11" s="63">
        <v>29527</v>
      </c>
      <c r="BM11" s="63">
        <v>31838</v>
      </c>
      <c r="BN11" s="63">
        <v>30510</v>
      </c>
      <c r="BO11" s="244">
        <v>31176</v>
      </c>
    </row>
    <row r="12" spans="1:67" x14ac:dyDescent="0.2">
      <c r="A12" s="56">
        <v>7</v>
      </c>
      <c r="B12" s="321" t="s">
        <v>141</v>
      </c>
      <c r="C12" s="64" t="s">
        <v>38</v>
      </c>
      <c r="D12" s="75">
        <v>9176</v>
      </c>
      <c r="E12" s="75">
        <v>10571</v>
      </c>
      <c r="F12" s="75">
        <v>9925</v>
      </c>
      <c r="G12" s="75">
        <v>8165</v>
      </c>
      <c r="H12" s="75">
        <v>6405</v>
      </c>
      <c r="I12" s="75">
        <v>7196</v>
      </c>
      <c r="J12" s="75">
        <v>7221</v>
      </c>
      <c r="K12" s="75">
        <v>7157</v>
      </c>
      <c r="L12" s="75">
        <v>7109</v>
      </c>
      <c r="M12" s="75">
        <v>8797</v>
      </c>
      <c r="N12" s="75">
        <v>9672</v>
      </c>
      <c r="O12" s="75">
        <v>9038</v>
      </c>
      <c r="P12" s="75">
        <v>8132</v>
      </c>
      <c r="Q12" s="75">
        <v>10129</v>
      </c>
      <c r="R12" s="75">
        <v>10880</v>
      </c>
      <c r="S12" s="75">
        <v>9774</v>
      </c>
      <c r="T12" s="75">
        <v>8034</v>
      </c>
      <c r="U12" s="75">
        <v>9604</v>
      </c>
      <c r="V12" s="75">
        <v>10040</v>
      </c>
      <c r="W12" s="75">
        <v>8590</v>
      </c>
      <c r="X12" s="75">
        <v>6721</v>
      </c>
      <c r="Y12" s="75">
        <v>8552</v>
      </c>
      <c r="Z12" s="75">
        <v>8475</v>
      </c>
      <c r="AA12" s="75">
        <v>7919</v>
      </c>
      <c r="AB12" s="75">
        <v>6917</v>
      </c>
      <c r="AC12" s="75">
        <v>8725</v>
      </c>
      <c r="AD12" s="75">
        <v>8658</v>
      </c>
      <c r="AE12" s="75">
        <v>8219</v>
      </c>
      <c r="AF12" s="75">
        <v>7219</v>
      </c>
      <c r="AG12" s="75">
        <v>8754</v>
      </c>
      <c r="AH12" s="75">
        <v>8501</v>
      </c>
      <c r="AI12" s="75">
        <v>8253</v>
      </c>
      <c r="AJ12" s="75">
        <v>6973</v>
      </c>
      <c r="AK12" s="75">
        <v>8290</v>
      </c>
      <c r="AL12" s="75">
        <v>8259</v>
      </c>
      <c r="AM12" s="75">
        <v>8411</v>
      </c>
      <c r="AN12" s="75">
        <v>8117</v>
      </c>
      <c r="AO12" s="75">
        <v>9085</v>
      </c>
      <c r="AP12" s="75">
        <v>9425</v>
      </c>
      <c r="AQ12" s="75">
        <v>9313</v>
      </c>
      <c r="AR12" s="75">
        <v>7946</v>
      </c>
      <c r="AS12" s="75">
        <v>9182</v>
      </c>
      <c r="AT12" s="75">
        <v>9477</v>
      </c>
      <c r="AU12" s="75">
        <v>9776</v>
      </c>
      <c r="AV12" s="75">
        <v>8056</v>
      </c>
      <c r="AW12" s="75">
        <v>9601</v>
      </c>
      <c r="AX12" s="75">
        <v>9813</v>
      </c>
      <c r="AY12" s="75">
        <v>9520</v>
      </c>
      <c r="AZ12" s="75">
        <v>7748</v>
      </c>
      <c r="BA12" s="75">
        <v>8761</v>
      </c>
      <c r="BB12" s="75">
        <v>9073</v>
      </c>
      <c r="BC12" s="75">
        <v>9449</v>
      </c>
      <c r="BD12" s="75">
        <v>7760</v>
      </c>
      <c r="BE12" s="75">
        <v>9618</v>
      </c>
      <c r="BF12" s="75">
        <v>9536</v>
      </c>
      <c r="BG12" s="75">
        <v>9770</v>
      </c>
      <c r="BH12" s="232">
        <v>7692</v>
      </c>
      <c r="BI12" s="232">
        <v>8875</v>
      </c>
      <c r="BJ12" s="232">
        <v>8683</v>
      </c>
      <c r="BK12" s="63">
        <v>8487</v>
      </c>
      <c r="BL12" s="63">
        <v>6388</v>
      </c>
      <c r="BM12" s="63">
        <v>7309</v>
      </c>
      <c r="BN12" s="63">
        <v>7306</v>
      </c>
      <c r="BO12" s="244">
        <v>7073</v>
      </c>
    </row>
    <row r="13" spans="1:67" x14ac:dyDescent="0.2">
      <c r="A13" s="56">
        <v>8</v>
      </c>
      <c r="B13" s="321" t="s">
        <v>142</v>
      </c>
      <c r="C13" s="64" t="s">
        <v>39</v>
      </c>
      <c r="D13" s="75">
        <v>33462</v>
      </c>
      <c r="E13" s="75">
        <v>36456</v>
      </c>
      <c r="F13" s="75">
        <v>31493</v>
      </c>
      <c r="G13" s="75">
        <v>25708</v>
      </c>
      <c r="H13" s="75">
        <v>18158</v>
      </c>
      <c r="I13" s="75">
        <v>16988</v>
      </c>
      <c r="J13" s="75">
        <v>16312</v>
      </c>
      <c r="K13" s="75">
        <v>17473</v>
      </c>
      <c r="L13" s="75">
        <v>25308</v>
      </c>
      <c r="M13" s="75">
        <v>30061</v>
      </c>
      <c r="N13" s="75">
        <v>26338</v>
      </c>
      <c r="O13" s="75">
        <v>29045</v>
      </c>
      <c r="P13" s="75">
        <v>30417</v>
      </c>
      <c r="Q13" s="75">
        <v>31273</v>
      </c>
      <c r="R13" s="75">
        <v>27491</v>
      </c>
      <c r="S13" s="75">
        <v>26630</v>
      </c>
      <c r="T13" s="75">
        <v>30056</v>
      </c>
      <c r="U13" s="75">
        <v>30549</v>
      </c>
      <c r="V13" s="75">
        <v>26362</v>
      </c>
      <c r="W13" s="75">
        <v>24076</v>
      </c>
      <c r="X13" s="75">
        <v>28291</v>
      </c>
      <c r="Y13" s="75">
        <v>31045</v>
      </c>
      <c r="Z13" s="75">
        <v>27115</v>
      </c>
      <c r="AA13" s="75">
        <v>28025</v>
      </c>
      <c r="AB13" s="75">
        <v>30238</v>
      </c>
      <c r="AC13" s="75">
        <v>32491</v>
      </c>
      <c r="AD13" s="75">
        <v>26515</v>
      </c>
      <c r="AE13" s="75">
        <v>26374</v>
      </c>
      <c r="AF13" s="75">
        <v>27783</v>
      </c>
      <c r="AG13" s="75">
        <v>30932</v>
      </c>
      <c r="AH13" s="75">
        <v>27327</v>
      </c>
      <c r="AI13" s="75">
        <v>26954</v>
      </c>
      <c r="AJ13" s="75">
        <v>29444</v>
      </c>
      <c r="AK13" s="75">
        <v>33160</v>
      </c>
      <c r="AL13" s="75">
        <v>27353</v>
      </c>
      <c r="AM13" s="75">
        <v>27861</v>
      </c>
      <c r="AN13" s="75">
        <v>29094</v>
      </c>
      <c r="AO13" s="75">
        <v>32469</v>
      </c>
      <c r="AP13" s="75">
        <v>28838</v>
      </c>
      <c r="AQ13" s="75">
        <v>29265</v>
      </c>
      <c r="AR13" s="75">
        <v>31180</v>
      </c>
      <c r="AS13" s="75">
        <v>34460</v>
      </c>
      <c r="AT13" s="75">
        <v>28084</v>
      </c>
      <c r="AU13" s="75">
        <v>29426</v>
      </c>
      <c r="AV13" s="75">
        <v>30692</v>
      </c>
      <c r="AW13" s="75">
        <v>33560</v>
      </c>
      <c r="AX13" s="75">
        <v>27168</v>
      </c>
      <c r="AY13" s="75">
        <v>26844</v>
      </c>
      <c r="AZ13" s="75">
        <v>31272</v>
      </c>
      <c r="BA13" s="75">
        <v>26290</v>
      </c>
      <c r="BB13" s="75">
        <v>25769</v>
      </c>
      <c r="BC13" s="75">
        <v>27726</v>
      </c>
      <c r="BD13" s="75">
        <v>30326</v>
      </c>
      <c r="BE13" s="75">
        <v>31765</v>
      </c>
      <c r="BF13" s="75">
        <v>27528</v>
      </c>
      <c r="BG13" s="75">
        <v>27883</v>
      </c>
      <c r="BH13" s="232">
        <v>29699</v>
      </c>
      <c r="BI13" s="232">
        <v>31516</v>
      </c>
      <c r="BJ13" s="232">
        <v>27170</v>
      </c>
      <c r="BK13" s="63">
        <v>25864</v>
      </c>
      <c r="BL13" s="63">
        <v>26518</v>
      </c>
      <c r="BM13" s="63">
        <v>26926</v>
      </c>
      <c r="BN13" s="63">
        <v>23205</v>
      </c>
      <c r="BO13" s="244">
        <v>22609</v>
      </c>
    </row>
    <row r="14" spans="1:67" x14ac:dyDescent="0.2">
      <c r="A14" s="56">
        <v>9</v>
      </c>
      <c r="B14" s="321" t="s">
        <v>143</v>
      </c>
      <c r="C14" s="64" t="s">
        <v>4</v>
      </c>
      <c r="D14" s="75">
        <v>12201</v>
      </c>
      <c r="E14" s="75">
        <v>12959</v>
      </c>
      <c r="F14" s="75">
        <v>12155</v>
      </c>
      <c r="G14" s="75">
        <v>13042</v>
      </c>
      <c r="H14" s="75">
        <v>10259</v>
      </c>
      <c r="I14" s="75">
        <v>9491</v>
      </c>
      <c r="J14" s="75">
        <v>8953</v>
      </c>
      <c r="K14" s="75">
        <v>8689</v>
      </c>
      <c r="L14" s="75">
        <v>8501</v>
      </c>
      <c r="M14" s="75">
        <v>8032</v>
      </c>
      <c r="N14" s="75">
        <v>7205</v>
      </c>
      <c r="O14" s="75">
        <v>7997</v>
      </c>
      <c r="P14" s="75">
        <v>7267</v>
      </c>
      <c r="Q14" s="75">
        <v>6679</v>
      </c>
      <c r="R14" s="75">
        <v>5972</v>
      </c>
      <c r="S14" s="75">
        <v>6388</v>
      </c>
      <c r="T14" s="75">
        <v>7910</v>
      </c>
      <c r="U14" s="75">
        <v>7864</v>
      </c>
      <c r="V14" s="75">
        <v>7793</v>
      </c>
      <c r="W14" s="75">
        <v>9729</v>
      </c>
      <c r="X14" s="75">
        <v>8050</v>
      </c>
      <c r="Y14" s="75">
        <v>7561</v>
      </c>
      <c r="Z14" s="75">
        <v>7635</v>
      </c>
      <c r="AA14" s="75">
        <v>9055</v>
      </c>
      <c r="AB14" s="75">
        <v>6975</v>
      </c>
      <c r="AC14" s="75">
        <v>7425</v>
      </c>
      <c r="AD14" s="75">
        <v>6972</v>
      </c>
      <c r="AE14" s="75">
        <v>7933</v>
      </c>
      <c r="AF14" s="75">
        <v>6406</v>
      </c>
      <c r="AG14" s="75">
        <v>6821</v>
      </c>
      <c r="AH14" s="75">
        <v>6836</v>
      </c>
      <c r="AI14" s="75">
        <v>7494</v>
      </c>
      <c r="AJ14" s="75">
        <v>6348</v>
      </c>
      <c r="AK14" s="75">
        <v>6665</v>
      </c>
      <c r="AL14" s="75">
        <v>6443</v>
      </c>
      <c r="AM14" s="75">
        <v>7178</v>
      </c>
      <c r="AN14" s="75">
        <v>7152</v>
      </c>
      <c r="AO14" s="75">
        <v>6797</v>
      </c>
      <c r="AP14" s="75">
        <v>6802</v>
      </c>
      <c r="AQ14" s="75">
        <v>7388</v>
      </c>
      <c r="AR14" s="75">
        <v>7134</v>
      </c>
      <c r="AS14" s="75">
        <v>7422</v>
      </c>
      <c r="AT14" s="75">
        <v>7044</v>
      </c>
      <c r="AU14" s="75">
        <v>8351</v>
      </c>
      <c r="AV14" s="75">
        <v>7212</v>
      </c>
      <c r="AW14" s="75">
        <v>7368</v>
      </c>
      <c r="AX14" s="75">
        <v>7261</v>
      </c>
      <c r="AY14" s="75">
        <v>7759</v>
      </c>
      <c r="AZ14" s="75">
        <v>7135</v>
      </c>
      <c r="BA14" s="75">
        <v>5371</v>
      </c>
      <c r="BB14" s="75">
        <v>7003</v>
      </c>
      <c r="BC14" s="75">
        <v>7573</v>
      </c>
      <c r="BD14" s="75">
        <v>7446</v>
      </c>
      <c r="BE14" s="75">
        <v>7650</v>
      </c>
      <c r="BF14" s="75">
        <v>8784</v>
      </c>
      <c r="BG14" s="75">
        <v>8898</v>
      </c>
      <c r="BH14" s="232">
        <v>9173</v>
      </c>
      <c r="BI14" s="232">
        <v>7880</v>
      </c>
      <c r="BJ14" s="232">
        <v>7811</v>
      </c>
      <c r="BK14" s="63">
        <v>9316</v>
      </c>
      <c r="BL14" s="63">
        <v>8274</v>
      </c>
      <c r="BM14" s="63">
        <v>8362</v>
      </c>
      <c r="BN14" s="63">
        <v>7630</v>
      </c>
      <c r="BO14" s="244">
        <v>8675</v>
      </c>
    </row>
    <row r="15" spans="1:67" x14ac:dyDescent="0.2">
      <c r="A15" s="56">
        <v>10</v>
      </c>
      <c r="B15" s="321" t="s">
        <v>144</v>
      </c>
      <c r="C15" s="64" t="s">
        <v>5</v>
      </c>
      <c r="D15" s="75">
        <v>5182</v>
      </c>
      <c r="E15" s="75">
        <v>5769</v>
      </c>
      <c r="F15" s="75">
        <v>5528</v>
      </c>
      <c r="G15" s="75">
        <v>4719</v>
      </c>
      <c r="H15" s="75">
        <v>3592</v>
      </c>
      <c r="I15" s="75">
        <v>4030</v>
      </c>
      <c r="J15" s="75">
        <v>3939</v>
      </c>
      <c r="K15" s="75">
        <v>3723</v>
      </c>
      <c r="L15" s="75">
        <v>3799</v>
      </c>
      <c r="M15" s="75">
        <v>4413</v>
      </c>
      <c r="N15" s="75">
        <v>4523</v>
      </c>
      <c r="O15" s="75">
        <v>4995</v>
      </c>
      <c r="P15" s="75">
        <v>4752</v>
      </c>
      <c r="Q15" s="75">
        <v>5242</v>
      </c>
      <c r="R15" s="75">
        <v>5220</v>
      </c>
      <c r="S15" s="75">
        <v>5790</v>
      </c>
      <c r="T15" s="75">
        <v>4269</v>
      </c>
      <c r="U15" s="75">
        <v>4526</v>
      </c>
      <c r="V15" s="75">
        <v>4965</v>
      </c>
      <c r="W15" s="75">
        <v>4639</v>
      </c>
      <c r="X15" s="75">
        <v>4491</v>
      </c>
      <c r="Y15" s="75">
        <v>4262</v>
      </c>
      <c r="Z15" s="75">
        <v>4234</v>
      </c>
      <c r="AA15" s="75">
        <v>4011</v>
      </c>
      <c r="AB15" s="75">
        <v>3181</v>
      </c>
      <c r="AC15" s="75">
        <v>3455</v>
      </c>
      <c r="AD15" s="75">
        <v>3787</v>
      </c>
      <c r="AE15" s="75">
        <v>3926</v>
      </c>
      <c r="AF15" s="75">
        <v>4477</v>
      </c>
      <c r="AG15" s="75">
        <v>4708</v>
      </c>
      <c r="AH15" s="75">
        <v>5405</v>
      </c>
      <c r="AI15" s="75">
        <v>5126</v>
      </c>
      <c r="AJ15" s="75">
        <v>4180</v>
      </c>
      <c r="AK15" s="75">
        <v>4973</v>
      </c>
      <c r="AL15" s="75">
        <v>4497</v>
      </c>
      <c r="AM15" s="75">
        <v>4791</v>
      </c>
      <c r="AN15" s="75">
        <v>4270</v>
      </c>
      <c r="AO15" s="75">
        <v>5096</v>
      </c>
      <c r="AP15" s="75">
        <v>5276</v>
      </c>
      <c r="AQ15" s="75">
        <v>4933</v>
      </c>
      <c r="AR15" s="75">
        <v>4581</v>
      </c>
      <c r="AS15" s="75">
        <v>6042</v>
      </c>
      <c r="AT15" s="75">
        <v>6095</v>
      </c>
      <c r="AU15" s="75">
        <v>5803</v>
      </c>
      <c r="AV15" s="75">
        <v>4444</v>
      </c>
      <c r="AW15" s="75">
        <v>5648</v>
      </c>
      <c r="AX15" s="75">
        <v>5284</v>
      </c>
      <c r="AY15" s="75">
        <v>4811</v>
      </c>
      <c r="AZ15" s="75">
        <v>4001</v>
      </c>
      <c r="BA15" s="75">
        <v>3873</v>
      </c>
      <c r="BB15" s="75">
        <v>5032</v>
      </c>
      <c r="BC15" s="75">
        <v>5009</v>
      </c>
      <c r="BD15" s="75">
        <v>4783</v>
      </c>
      <c r="BE15" s="75">
        <v>5958</v>
      </c>
      <c r="BF15" s="75">
        <v>6074</v>
      </c>
      <c r="BG15" s="75">
        <v>5675</v>
      </c>
      <c r="BH15" s="232">
        <v>4934</v>
      </c>
      <c r="BI15" s="232">
        <v>6303</v>
      </c>
      <c r="BJ15" s="232">
        <v>6378</v>
      </c>
      <c r="BK15" s="63">
        <v>6571</v>
      </c>
      <c r="BL15" s="63">
        <v>4984</v>
      </c>
      <c r="BM15" s="63">
        <v>5422</v>
      </c>
      <c r="BN15" s="63">
        <v>6324</v>
      </c>
      <c r="BO15" s="244">
        <v>6542</v>
      </c>
    </row>
    <row r="16" spans="1:67" x14ac:dyDescent="0.2">
      <c r="A16" s="56">
        <v>11</v>
      </c>
      <c r="B16" s="321" t="s">
        <v>145</v>
      </c>
      <c r="C16" s="64" t="s">
        <v>6</v>
      </c>
      <c r="D16" s="75">
        <v>32015</v>
      </c>
      <c r="E16" s="75">
        <v>31082</v>
      </c>
      <c r="F16" s="75">
        <v>26705</v>
      </c>
      <c r="G16" s="75">
        <v>25484</v>
      </c>
      <c r="H16" s="75">
        <v>17551</v>
      </c>
      <c r="I16" s="75">
        <v>14763</v>
      </c>
      <c r="J16" s="75">
        <v>13347</v>
      </c>
      <c r="K16" s="75">
        <v>16245</v>
      </c>
      <c r="L16" s="75">
        <v>20893</v>
      </c>
      <c r="M16" s="75">
        <v>23513</v>
      </c>
      <c r="N16" s="75">
        <v>21597</v>
      </c>
      <c r="O16" s="75">
        <v>28415</v>
      </c>
      <c r="P16" s="75">
        <v>25712</v>
      </c>
      <c r="Q16" s="75">
        <v>26341</v>
      </c>
      <c r="R16" s="75">
        <v>24617</v>
      </c>
      <c r="S16" s="75">
        <v>31440</v>
      </c>
      <c r="T16" s="75">
        <v>27156</v>
      </c>
      <c r="U16" s="75">
        <v>25767</v>
      </c>
      <c r="V16" s="75">
        <v>21633</v>
      </c>
      <c r="W16" s="75">
        <v>23577</v>
      </c>
      <c r="X16" s="75">
        <v>19925</v>
      </c>
      <c r="Y16" s="75">
        <v>20307</v>
      </c>
      <c r="Z16" s="75">
        <v>16838</v>
      </c>
      <c r="AA16" s="75">
        <v>20591</v>
      </c>
      <c r="AB16" s="75">
        <v>19048</v>
      </c>
      <c r="AC16" s="75">
        <v>19869</v>
      </c>
      <c r="AD16" s="75">
        <v>17163</v>
      </c>
      <c r="AE16" s="75">
        <v>21963</v>
      </c>
      <c r="AF16" s="75">
        <v>20330</v>
      </c>
      <c r="AG16" s="75">
        <v>21744</v>
      </c>
      <c r="AH16" s="75">
        <v>19156</v>
      </c>
      <c r="AI16" s="75">
        <v>23230</v>
      </c>
      <c r="AJ16" s="75">
        <v>21879</v>
      </c>
      <c r="AK16" s="75">
        <v>20946</v>
      </c>
      <c r="AL16" s="75">
        <v>18783</v>
      </c>
      <c r="AM16" s="75">
        <v>24833</v>
      </c>
      <c r="AN16" s="75">
        <v>23204</v>
      </c>
      <c r="AO16" s="75">
        <v>23209</v>
      </c>
      <c r="AP16" s="75">
        <v>21676</v>
      </c>
      <c r="AQ16" s="75">
        <v>28612</v>
      </c>
      <c r="AR16" s="75">
        <v>26791</v>
      </c>
      <c r="AS16" s="75">
        <v>24326</v>
      </c>
      <c r="AT16" s="75">
        <v>21944</v>
      </c>
      <c r="AU16" s="75">
        <v>27361</v>
      </c>
      <c r="AV16" s="75">
        <v>26069</v>
      </c>
      <c r="AW16" s="75">
        <v>23901</v>
      </c>
      <c r="AX16" s="75">
        <v>20684</v>
      </c>
      <c r="AY16" s="75">
        <v>25639</v>
      </c>
      <c r="AZ16" s="75">
        <v>25654</v>
      </c>
      <c r="BA16" s="75">
        <v>15636</v>
      </c>
      <c r="BB16" s="75">
        <v>20948</v>
      </c>
      <c r="BC16" s="75">
        <v>28329</v>
      </c>
      <c r="BD16" s="75">
        <v>28761</v>
      </c>
      <c r="BE16" s="75">
        <v>26784</v>
      </c>
      <c r="BF16" s="75">
        <v>27037</v>
      </c>
      <c r="BG16" s="75">
        <v>38685</v>
      </c>
      <c r="BH16" s="232">
        <v>30861</v>
      </c>
      <c r="BI16" s="232">
        <v>28514</v>
      </c>
      <c r="BJ16" s="232">
        <v>29647</v>
      </c>
      <c r="BK16" s="63">
        <v>39066</v>
      </c>
      <c r="BL16" s="63">
        <v>32835</v>
      </c>
      <c r="BM16" s="63">
        <v>26656</v>
      </c>
      <c r="BN16" s="63">
        <v>25513</v>
      </c>
      <c r="BO16" s="244">
        <v>33359</v>
      </c>
    </row>
    <row r="17" spans="1:67" x14ac:dyDescent="0.2">
      <c r="A17" s="56">
        <v>12</v>
      </c>
      <c r="B17" s="321" t="s">
        <v>146</v>
      </c>
      <c r="C17" s="64" t="s">
        <v>7</v>
      </c>
      <c r="D17" s="75">
        <v>19701</v>
      </c>
      <c r="E17" s="75">
        <v>17519</v>
      </c>
      <c r="F17" s="75">
        <v>14573</v>
      </c>
      <c r="G17" s="75">
        <v>13988</v>
      </c>
      <c r="H17" s="75">
        <v>11234</v>
      </c>
      <c r="I17" s="75">
        <v>9482</v>
      </c>
      <c r="J17" s="75">
        <v>7604</v>
      </c>
      <c r="K17" s="75">
        <v>8880</v>
      </c>
      <c r="L17" s="75">
        <v>18470</v>
      </c>
      <c r="M17" s="75">
        <v>15872</v>
      </c>
      <c r="N17" s="75">
        <v>13038</v>
      </c>
      <c r="O17" s="75">
        <v>17775</v>
      </c>
      <c r="P17" s="75">
        <v>25904</v>
      </c>
      <c r="Q17" s="75">
        <v>18469</v>
      </c>
      <c r="R17" s="75">
        <v>14000</v>
      </c>
      <c r="S17" s="75">
        <v>16416</v>
      </c>
      <c r="T17" s="75">
        <v>21050</v>
      </c>
      <c r="U17" s="75">
        <v>15634</v>
      </c>
      <c r="V17" s="75">
        <v>10288</v>
      </c>
      <c r="W17" s="75">
        <v>11266</v>
      </c>
      <c r="X17" s="75">
        <v>17517</v>
      </c>
      <c r="Y17" s="75">
        <v>15317</v>
      </c>
      <c r="Z17" s="75">
        <v>12670</v>
      </c>
      <c r="AA17" s="75">
        <v>14764</v>
      </c>
      <c r="AB17" s="75">
        <v>20457</v>
      </c>
      <c r="AC17" s="75">
        <v>16576</v>
      </c>
      <c r="AD17" s="75">
        <v>13099</v>
      </c>
      <c r="AE17" s="75">
        <v>14504</v>
      </c>
      <c r="AF17" s="75">
        <v>24263</v>
      </c>
      <c r="AG17" s="75">
        <v>23436</v>
      </c>
      <c r="AH17" s="75">
        <v>19131</v>
      </c>
      <c r="AI17" s="75">
        <v>22675</v>
      </c>
      <c r="AJ17" s="75">
        <v>31236</v>
      </c>
      <c r="AK17" s="75">
        <v>24664</v>
      </c>
      <c r="AL17" s="75">
        <v>18561</v>
      </c>
      <c r="AM17" s="75">
        <v>21598</v>
      </c>
      <c r="AN17" s="75">
        <v>34365</v>
      </c>
      <c r="AO17" s="75">
        <v>25186</v>
      </c>
      <c r="AP17" s="75">
        <v>20008</v>
      </c>
      <c r="AQ17" s="75">
        <v>23540</v>
      </c>
      <c r="AR17" s="75">
        <v>37788</v>
      </c>
      <c r="AS17" s="75">
        <v>26842</v>
      </c>
      <c r="AT17" s="75">
        <v>19877</v>
      </c>
      <c r="AU17" s="75">
        <v>22231</v>
      </c>
      <c r="AV17" s="75">
        <v>33809</v>
      </c>
      <c r="AW17" s="75">
        <v>25327</v>
      </c>
      <c r="AX17" s="75">
        <v>19222</v>
      </c>
      <c r="AY17" s="75">
        <v>21703</v>
      </c>
      <c r="AZ17" s="75">
        <v>35164</v>
      </c>
      <c r="BA17" s="75">
        <v>11097</v>
      </c>
      <c r="BB17" s="75">
        <v>21555</v>
      </c>
      <c r="BC17" s="75">
        <v>27097</v>
      </c>
      <c r="BD17" s="75">
        <v>44277</v>
      </c>
      <c r="BE17" s="75">
        <v>26567</v>
      </c>
      <c r="BF17" s="75">
        <v>22122</v>
      </c>
      <c r="BG17" s="75">
        <v>26736</v>
      </c>
      <c r="BH17" s="232">
        <v>38362</v>
      </c>
      <c r="BI17" s="232">
        <v>23842</v>
      </c>
      <c r="BJ17" s="232">
        <v>23987</v>
      </c>
      <c r="BK17" s="63">
        <v>29271</v>
      </c>
      <c r="BL17" s="63">
        <v>43432</v>
      </c>
      <c r="BM17" s="63">
        <v>28236</v>
      </c>
      <c r="BN17" s="63">
        <v>25918</v>
      </c>
      <c r="BO17" s="244">
        <v>31251</v>
      </c>
    </row>
    <row r="18" spans="1:67" x14ac:dyDescent="0.2">
      <c r="A18" s="56">
        <v>13</v>
      </c>
      <c r="B18" s="321" t="s">
        <v>147</v>
      </c>
      <c r="C18" s="64" t="s">
        <v>8</v>
      </c>
      <c r="D18" s="75">
        <v>4685</v>
      </c>
      <c r="E18" s="75">
        <v>5489</v>
      </c>
      <c r="F18" s="75">
        <v>5119</v>
      </c>
      <c r="G18" s="75">
        <v>4809</v>
      </c>
      <c r="H18" s="75">
        <v>5224</v>
      </c>
      <c r="I18" s="75">
        <v>6350</v>
      </c>
      <c r="J18" s="75">
        <v>5399</v>
      </c>
      <c r="K18" s="75">
        <v>4895</v>
      </c>
      <c r="L18" s="75">
        <v>4524</v>
      </c>
      <c r="M18" s="75">
        <v>5232</v>
      </c>
      <c r="N18" s="75">
        <v>4326</v>
      </c>
      <c r="O18" s="75">
        <v>4143</v>
      </c>
      <c r="P18" s="75">
        <v>4777</v>
      </c>
      <c r="Q18" s="75">
        <v>5215</v>
      </c>
      <c r="R18" s="75">
        <v>4490</v>
      </c>
      <c r="S18" s="75">
        <v>3933</v>
      </c>
      <c r="T18" s="75">
        <v>3805</v>
      </c>
      <c r="U18" s="75">
        <v>4048</v>
      </c>
      <c r="V18" s="75">
        <v>4098</v>
      </c>
      <c r="W18" s="75">
        <v>4288</v>
      </c>
      <c r="X18" s="75">
        <v>5566</v>
      </c>
      <c r="Y18" s="75">
        <v>6837</v>
      </c>
      <c r="Z18" s="75">
        <v>6897</v>
      </c>
      <c r="AA18" s="75">
        <v>6166</v>
      </c>
      <c r="AB18" s="75">
        <v>5997</v>
      </c>
      <c r="AC18" s="75">
        <v>6892</v>
      </c>
      <c r="AD18" s="75">
        <v>6559</v>
      </c>
      <c r="AE18" s="75">
        <v>6150</v>
      </c>
      <c r="AF18" s="75">
        <v>5662</v>
      </c>
      <c r="AG18" s="75">
        <v>7194</v>
      </c>
      <c r="AH18" s="75">
        <v>6522</v>
      </c>
      <c r="AI18" s="75">
        <v>6417</v>
      </c>
      <c r="AJ18" s="75">
        <v>5459</v>
      </c>
      <c r="AK18" s="75">
        <v>6854</v>
      </c>
      <c r="AL18" s="75">
        <v>6373</v>
      </c>
      <c r="AM18" s="75">
        <v>6324</v>
      </c>
      <c r="AN18" s="75">
        <v>6059</v>
      </c>
      <c r="AO18" s="75">
        <v>7600</v>
      </c>
      <c r="AP18" s="75">
        <v>7094</v>
      </c>
      <c r="AQ18" s="75">
        <v>6850</v>
      </c>
      <c r="AR18" s="75">
        <v>5373</v>
      </c>
      <c r="AS18" s="75">
        <v>6444</v>
      </c>
      <c r="AT18" s="75">
        <v>5914</v>
      </c>
      <c r="AU18" s="75">
        <v>6127</v>
      </c>
      <c r="AV18" s="75">
        <v>5509</v>
      </c>
      <c r="AW18" s="75">
        <v>6869</v>
      </c>
      <c r="AX18" s="75">
        <v>6292</v>
      </c>
      <c r="AY18" s="75">
        <v>6194</v>
      </c>
      <c r="AZ18" s="75">
        <v>5222</v>
      </c>
      <c r="BA18" s="75">
        <v>4878</v>
      </c>
      <c r="BB18" s="75">
        <v>5621</v>
      </c>
      <c r="BC18" s="75">
        <v>5931</v>
      </c>
      <c r="BD18" s="75">
        <v>5768</v>
      </c>
      <c r="BE18" s="75">
        <v>7883</v>
      </c>
      <c r="BF18" s="75">
        <v>6839</v>
      </c>
      <c r="BG18" s="75">
        <v>8939</v>
      </c>
      <c r="BH18" s="232">
        <v>5495</v>
      </c>
      <c r="BI18" s="232">
        <v>8199</v>
      </c>
      <c r="BJ18" s="232">
        <v>7728</v>
      </c>
      <c r="BK18" s="63">
        <v>9000</v>
      </c>
      <c r="BL18" s="63">
        <v>6745</v>
      </c>
      <c r="BM18" s="63">
        <v>7775</v>
      </c>
      <c r="BN18" s="63">
        <v>8739</v>
      </c>
      <c r="BO18" s="244">
        <v>8428</v>
      </c>
    </row>
    <row r="19" spans="1:67" x14ac:dyDescent="0.2">
      <c r="A19" s="56">
        <v>14</v>
      </c>
      <c r="B19" s="321" t="s">
        <v>148</v>
      </c>
      <c r="C19" s="64" t="s">
        <v>40</v>
      </c>
      <c r="D19" s="75">
        <v>12374</v>
      </c>
      <c r="E19" s="75">
        <v>13044</v>
      </c>
      <c r="F19" s="75">
        <v>12208</v>
      </c>
      <c r="G19" s="75">
        <v>11992</v>
      </c>
      <c r="H19" s="75">
        <v>10937</v>
      </c>
      <c r="I19" s="75">
        <v>10685</v>
      </c>
      <c r="J19" s="75">
        <v>10421</v>
      </c>
      <c r="K19" s="75">
        <v>11610</v>
      </c>
      <c r="L19" s="75">
        <v>10367</v>
      </c>
      <c r="M19" s="75">
        <v>10635</v>
      </c>
      <c r="N19" s="75">
        <v>11185</v>
      </c>
      <c r="O19" s="75">
        <v>12537</v>
      </c>
      <c r="P19" s="75">
        <v>10965</v>
      </c>
      <c r="Q19" s="75">
        <v>10757</v>
      </c>
      <c r="R19" s="75">
        <v>11564</v>
      </c>
      <c r="S19" s="75">
        <v>12441</v>
      </c>
      <c r="T19" s="75">
        <v>9943</v>
      </c>
      <c r="U19" s="75">
        <v>9657</v>
      </c>
      <c r="V19" s="75">
        <v>10580</v>
      </c>
      <c r="W19" s="75">
        <v>11026</v>
      </c>
      <c r="X19" s="75">
        <v>9053</v>
      </c>
      <c r="Y19" s="75">
        <v>8234</v>
      </c>
      <c r="Z19" s="75">
        <v>9383</v>
      </c>
      <c r="AA19" s="75">
        <v>10431</v>
      </c>
      <c r="AB19" s="75">
        <v>9439</v>
      </c>
      <c r="AC19" s="75">
        <v>9013</v>
      </c>
      <c r="AD19" s="75">
        <v>9644</v>
      </c>
      <c r="AE19" s="75">
        <v>10699</v>
      </c>
      <c r="AF19" s="75">
        <v>8074</v>
      </c>
      <c r="AG19" s="75">
        <v>9071</v>
      </c>
      <c r="AH19" s="75">
        <v>9084</v>
      </c>
      <c r="AI19" s="75">
        <v>11197</v>
      </c>
      <c r="AJ19" s="75">
        <v>9588</v>
      </c>
      <c r="AK19" s="75">
        <v>9658</v>
      </c>
      <c r="AL19" s="75">
        <v>9708</v>
      </c>
      <c r="AM19" s="75">
        <v>11250</v>
      </c>
      <c r="AN19" s="75">
        <v>8712</v>
      </c>
      <c r="AO19" s="75">
        <v>8680</v>
      </c>
      <c r="AP19" s="75">
        <v>8819</v>
      </c>
      <c r="AQ19" s="75">
        <v>10592</v>
      </c>
      <c r="AR19" s="75">
        <v>8453</v>
      </c>
      <c r="AS19" s="75">
        <v>8698</v>
      </c>
      <c r="AT19" s="75">
        <v>9134</v>
      </c>
      <c r="AU19" s="75">
        <v>10659</v>
      </c>
      <c r="AV19" s="75">
        <v>9199</v>
      </c>
      <c r="AW19" s="75">
        <v>8777</v>
      </c>
      <c r="AX19" s="75">
        <v>9041</v>
      </c>
      <c r="AY19" s="75">
        <v>10420</v>
      </c>
      <c r="AZ19" s="75">
        <v>8897</v>
      </c>
      <c r="BA19" s="75">
        <v>7460</v>
      </c>
      <c r="BB19" s="75">
        <v>10330</v>
      </c>
      <c r="BC19" s="75">
        <v>10905</v>
      </c>
      <c r="BD19" s="75">
        <v>9497</v>
      </c>
      <c r="BE19" s="75">
        <v>9283</v>
      </c>
      <c r="BF19" s="75">
        <v>10412</v>
      </c>
      <c r="BG19" s="75">
        <v>11914</v>
      </c>
      <c r="BH19" s="232">
        <v>9176</v>
      </c>
      <c r="BI19" s="232">
        <v>8988</v>
      </c>
      <c r="BJ19" s="232">
        <v>9339</v>
      </c>
      <c r="BK19" s="63">
        <v>10834</v>
      </c>
      <c r="BL19" s="63">
        <v>8581</v>
      </c>
      <c r="BM19" s="63">
        <v>8207</v>
      </c>
      <c r="BN19" s="63">
        <v>8731</v>
      </c>
      <c r="BO19" s="244">
        <v>9867</v>
      </c>
    </row>
    <row r="20" spans="1:67" x14ac:dyDescent="0.2">
      <c r="A20" s="56">
        <v>15</v>
      </c>
      <c r="B20" s="321" t="s">
        <v>149</v>
      </c>
      <c r="C20" s="64" t="s">
        <v>41</v>
      </c>
      <c r="D20" s="75">
        <v>65075</v>
      </c>
      <c r="E20" s="75">
        <v>52423</v>
      </c>
      <c r="F20" s="75">
        <v>43873</v>
      </c>
      <c r="G20" s="75">
        <v>57008</v>
      </c>
      <c r="H20" s="75">
        <v>65813</v>
      </c>
      <c r="I20" s="75">
        <v>48810</v>
      </c>
      <c r="J20" s="75">
        <v>41564</v>
      </c>
      <c r="K20" s="75">
        <v>56748</v>
      </c>
      <c r="L20" s="75">
        <v>63253</v>
      </c>
      <c r="M20" s="75">
        <v>51173</v>
      </c>
      <c r="N20" s="75">
        <v>41021</v>
      </c>
      <c r="O20" s="75">
        <v>58366</v>
      </c>
      <c r="P20" s="75">
        <v>64802</v>
      </c>
      <c r="Q20" s="75">
        <v>50165</v>
      </c>
      <c r="R20" s="75">
        <v>44800</v>
      </c>
      <c r="S20" s="75">
        <v>58751</v>
      </c>
      <c r="T20" s="75">
        <v>71291</v>
      </c>
      <c r="U20" s="75">
        <v>59790</v>
      </c>
      <c r="V20" s="75">
        <v>48706</v>
      </c>
      <c r="W20" s="75">
        <v>65242</v>
      </c>
      <c r="X20" s="75">
        <v>72185</v>
      </c>
      <c r="Y20" s="75">
        <v>56136</v>
      </c>
      <c r="Z20" s="75">
        <v>46731</v>
      </c>
      <c r="AA20" s="75">
        <v>62816</v>
      </c>
      <c r="AB20" s="75">
        <v>74863</v>
      </c>
      <c r="AC20" s="75">
        <v>59132</v>
      </c>
      <c r="AD20" s="75">
        <v>48227</v>
      </c>
      <c r="AE20" s="75">
        <v>64490</v>
      </c>
      <c r="AF20" s="75">
        <v>72926</v>
      </c>
      <c r="AG20" s="75">
        <v>60276</v>
      </c>
      <c r="AH20" s="75">
        <v>52360</v>
      </c>
      <c r="AI20" s="75">
        <v>64593</v>
      </c>
      <c r="AJ20" s="75">
        <v>74090</v>
      </c>
      <c r="AK20" s="75">
        <v>56370</v>
      </c>
      <c r="AL20" s="75">
        <v>47136</v>
      </c>
      <c r="AM20" s="75">
        <v>62009</v>
      </c>
      <c r="AN20" s="75">
        <v>68799</v>
      </c>
      <c r="AO20" s="75">
        <v>56424</v>
      </c>
      <c r="AP20" s="75">
        <v>46234</v>
      </c>
      <c r="AQ20" s="75">
        <v>57913</v>
      </c>
      <c r="AR20" s="75">
        <v>64369</v>
      </c>
      <c r="AS20" s="75">
        <v>49719</v>
      </c>
      <c r="AT20" s="75">
        <v>39350</v>
      </c>
      <c r="AU20" s="75">
        <v>54298</v>
      </c>
      <c r="AV20" s="75">
        <v>66921</v>
      </c>
      <c r="AW20" s="75">
        <v>56274</v>
      </c>
      <c r="AX20" s="75">
        <v>47350</v>
      </c>
      <c r="AY20" s="75">
        <v>66187</v>
      </c>
      <c r="AZ20" s="75">
        <v>82962</v>
      </c>
      <c r="BA20" s="75">
        <v>69187</v>
      </c>
      <c r="BB20" s="75">
        <v>56672</v>
      </c>
      <c r="BC20" s="75">
        <v>68807</v>
      </c>
      <c r="BD20" s="75">
        <v>71035</v>
      </c>
      <c r="BE20" s="75">
        <v>54241</v>
      </c>
      <c r="BF20" s="75">
        <v>45556</v>
      </c>
      <c r="BG20" s="75">
        <v>59733</v>
      </c>
      <c r="BH20" s="232">
        <v>70810</v>
      </c>
      <c r="BI20" s="232">
        <v>56340</v>
      </c>
      <c r="BJ20" s="232">
        <v>46953</v>
      </c>
      <c r="BK20" s="63">
        <v>55985</v>
      </c>
      <c r="BL20" s="63">
        <v>70625</v>
      </c>
      <c r="BM20" s="63">
        <v>53996</v>
      </c>
      <c r="BN20" s="63">
        <v>43744</v>
      </c>
      <c r="BO20" s="244">
        <v>59224</v>
      </c>
    </row>
    <row r="21" spans="1:67" x14ac:dyDescent="0.2">
      <c r="A21" s="56">
        <v>16</v>
      </c>
      <c r="B21" s="321" t="s">
        <v>150</v>
      </c>
      <c r="C21" s="64" t="s">
        <v>9</v>
      </c>
      <c r="D21" s="75">
        <v>61713</v>
      </c>
      <c r="E21" s="75">
        <v>84017</v>
      </c>
      <c r="F21" s="75">
        <v>65215</v>
      </c>
      <c r="G21" s="75">
        <v>73425</v>
      </c>
      <c r="H21" s="75">
        <v>58013</v>
      </c>
      <c r="I21" s="75">
        <v>83529</v>
      </c>
      <c r="J21" s="75">
        <v>68742</v>
      </c>
      <c r="K21" s="75">
        <v>78322</v>
      </c>
      <c r="L21" s="75">
        <v>57988</v>
      </c>
      <c r="M21" s="75">
        <v>82112</v>
      </c>
      <c r="N21" s="75">
        <v>68791</v>
      </c>
      <c r="O21" s="75">
        <v>76516</v>
      </c>
      <c r="P21" s="75">
        <v>60818</v>
      </c>
      <c r="Q21" s="75">
        <v>85527</v>
      </c>
      <c r="R21" s="75">
        <v>70838</v>
      </c>
      <c r="S21" s="75">
        <v>77253</v>
      </c>
      <c r="T21" s="75">
        <v>65680</v>
      </c>
      <c r="U21" s="75">
        <v>84915</v>
      </c>
      <c r="V21" s="75">
        <v>66862</v>
      </c>
      <c r="W21" s="75">
        <v>75560</v>
      </c>
      <c r="X21" s="75">
        <v>62753</v>
      </c>
      <c r="Y21" s="75">
        <v>84100</v>
      </c>
      <c r="Z21" s="75">
        <v>65356</v>
      </c>
      <c r="AA21" s="75">
        <v>70717</v>
      </c>
      <c r="AB21" s="75">
        <v>65601</v>
      </c>
      <c r="AC21" s="75">
        <v>84402</v>
      </c>
      <c r="AD21" s="75">
        <v>67842</v>
      </c>
      <c r="AE21" s="75">
        <v>74662</v>
      </c>
      <c r="AF21" s="75">
        <v>70019</v>
      </c>
      <c r="AG21" s="75">
        <v>88947</v>
      </c>
      <c r="AH21" s="75">
        <v>71767</v>
      </c>
      <c r="AI21" s="75">
        <v>81523</v>
      </c>
      <c r="AJ21" s="75">
        <v>72066</v>
      </c>
      <c r="AK21" s="75">
        <v>88678</v>
      </c>
      <c r="AL21" s="75">
        <v>69803</v>
      </c>
      <c r="AM21" s="75">
        <v>78218</v>
      </c>
      <c r="AN21" s="75">
        <v>75828</v>
      </c>
      <c r="AO21" s="75">
        <v>98055</v>
      </c>
      <c r="AP21" s="75">
        <v>78710</v>
      </c>
      <c r="AQ21" s="75">
        <v>85670</v>
      </c>
      <c r="AR21" s="75">
        <v>84084</v>
      </c>
      <c r="AS21" s="75">
        <v>102300</v>
      </c>
      <c r="AT21" s="75">
        <v>74473</v>
      </c>
      <c r="AU21" s="75">
        <v>85342</v>
      </c>
      <c r="AV21" s="75">
        <v>85077</v>
      </c>
      <c r="AW21" s="75">
        <v>98643</v>
      </c>
      <c r="AX21" s="75">
        <v>73442</v>
      </c>
      <c r="AY21" s="75">
        <v>85822</v>
      </c>
      <c r="AZ21" s="75">
        <v>87658</v>
      </c>
      <c r="BA21" s="75">
        <v>102987</v>
      </c>
      <c r="BB21" s="75">
        <v>77113</v>
      </c>
      <c r="BC21" s="75">
        <v>84188</v>
      </c>
      <c r="BD21" s="75">
        <v>81357</v>
      </c>
      <c r="BE21" s="75">
        <v>100185</v>
      </c>
      <c r="BF21" s="75">
        <v>74284</v>
      </c>
      <c r="BG21" s="75">
        <v>85860</v>
      </c>
      <c r="BH21" s="232">
        <v>84399</v>
      </c>
      <c r="BI21" s="232">
        <v>102911</v>
      </c>
      <c r="BJ21" s="232">
        <v>76034</v>
      </c>
      <c r="BK21" s="63">
        <v>86843</v>
      </c>
      <c r="BL21" s="63">
        <v>85774</v>
      </c>
      <c r="BM21" s="63">
        <v>105877</v>
      </c>
      <c r="BN21" s="63">
        <v>80873</v>
      </c>
      <c r="BO21" s="244">
        <v>93989</v>
      </c>
    </row>
    <row r="22" spans="1:67" x14ac:dyDescent="0.2">
      <c r="A22" s="56">
        <v>17</v>
      </c>
      <c r="B22" s="321" t="s">
        <v>151</v>
      </c>
      <c r="C22" s="64" t="s">
        <v>10</v>
      </c>
      <c r="D22" s="75">
        <v>88965</v>
      </c>
      <c r="E22" s="75">
        <v>93983</v>
      </c>
      <c r="F22" s="75">
        <v>88179</v>
      </c>
      <c r="G22" s="75">
        <v>94016</v>
      </c>
      <c r="H22" s="75">
        <v>85409</v>
      </c>
      <c r="I22" s="75">
        <v>89832</v>
      </c>
      <c r="J22" s="75">
        <v>87864</v>
      </c>
      <c r="K22" s="75">
        <v>102630</v>
      </c>
      <c r="L22" s="75">
        <v>87500</v>
      </c>
      <c r="M22" s="75">
        <v>96031</v>
      </c>
      <c r="N22" s="75">
        <v>91169</v>
      </c>
      <c r="O22" s="75">
        <v>105770</v>
      </c>
      <c r="P22" s="75">
        <v>94093</v>
      </c>
      <c r="Q22" s="75">
        <v>99708</v>
      </c>
      <c r="R22" s="75">
        <v>95359</v>
      </c>
      <c r="S22" s="75">
        <v>105852</v>
      </c>
      <c r="T22" s="75">
        <v>95071</v>
      </c>
      <c r="U22" s="75">
        <v>100079</v>
      </c>
      <c r="V22" s="75">
        <v>94989</v>
      </c>
      <c r="W22" s="75">
        <v>105230</v>
      </c>
      <c r="X22" s="75">
        <v>97118</v>
      </c>
      <c r="Y22" s="75">
        <v>108324</v>
      </c>
      <c r="Z22" s="75">
        <v>101928</v>
      </c>
      <c r="AA22" s="75">
        <v>113394</v>
      </c>
      <c r="AB22" s="75">
        <v>103124</v>
      </c>
      <c r="AC22" s="75">
        <v>114955</v>
      </c>
      <c r="AD22" s="75">
        <v>108035</v>
      </c>
      <c r="AE22" s="75">
        <v>121897</v>
      </c>
      <c r="AF22" s="75">
        <v>108442</v>
      </c>
      <c r="AG22" s="75">
        <v>117485</v>
      </c>
      <c r="AH22" s="75">
        <v>114906</v>
      </c>
      <c r="AI22" s="75">
        <v>129406</v>
      </c>
      <c r="AJ22" s="75">
        <v>113971</v>
      </c>
      <c r="AK22" s="75">
        <v>127675</v>
      </c>
      <c r="AL22" s="75">
        <v>119609</v>
      </c>
      <c r="AM22" s="75">
        <v>134967</v>
      </c>
      <c r="AN22" s="75">
        <v>116967</v>
      </c>
      <c r="AO22" s="75">
        <v>131941</v>
      </c>
      <c r="AP22" s="75">
        <v>124067</v>
      </c>
      <c r="AQ22" s="75">
        <v>137625</v>
      </c>
      <c r="AR22" s="75">
        <v>114233</v>
      </c>
      <c r="AS22" s="75">
        <v>132048</v>
      </c>
      <c r="AT22" s="75">
        <v>116848</v>
      </c>
      <c r="AU22" s="75">
        <v>132708</v>
      </c>
      <c r="AV22" s="75">
        <v>117883</v>
      </c>
      <c r="AW22" s="75">
        <v>135238</v>
      </c>
      <c r="AX22" s="75">
        <v>125338</v>
      </c>
      <c r="AY22" s="75">
        <v>140106</v>
      </c>
      <c r="AZ22" s="75">
        <v>121976</v>
      </c>
      <c r="BA22" s="75">
        <v>126873</v>
      </c>
      <c r="BB22" s="75">
        <v>132407</v>
      </c>
      <c r="BC22" s="75">
        <v>147716</v>
      </c>
      <c r="BD22" s="75">
        <v>132955</v>
      </c>
      <c r="BE22" s="75">
        <v>151695</v>
      </c>
      <c r="BF22" s="75">
        <v>143365</v>
      </c>
      <c r="BG22" s="75">
        <v>166444</v>
      </c>
      <c r="BH22" s="232">
        <v>132501</v>
      </c>
      <c r="BI22" s="232">
        <v>152398</v>
      </c>
      <c r="BJ22" s="232">
        <v>141379</v>
      </c>
      <c r="BK22" s="63">
        <v>156923</v>
      </c>
      <c r="BL22" s="63">
        <v>136885</v>
      </c>
      <c r="BM22" s="63">
        <v>141610</v>
      </c>
      <c r="BN22" s="63">
        <v>139238</v>
      </c>
      <c r="BO22" s="244">
        <v>152868</v>
      </c>
    </row>
    <row r="23" spans="1:67" x14ac:dyDescent="0.2">
      <c r="A23" s="56">
        <v>18</v>
      </c>
      <c r="B23" s="321" t="s">
        <v>152</v>
      </c>
      <c r="C23" s="64" t="s">
        <v>42</v>
      </c>
      <c r="D23" s="75">
        <v>44388</v>
      </c>
      <c r="E23" s="75">
        <v>48747</v>
      </c>
      <c r="F23" s="75">
        <v>46219</v>
      </c>
      <c r="G23" s="75">
        <v>46861</v>
      </c>
      <c r="H23" s="75">
        <v>39335</v>
      </c>
      <c r="I23" s="75">
        <v>42448</v>
      </c>
      <c r="J23" s="75">
        <v>40947</v>
      </c>
      <c r="K23" s="75">
        <v>44152</v>
      </c>
      <c r="L23" s="75">
        <v>38890</v>
      </c>
      <c r="M23" s="75">
        <v>44821</v>
      </c>
      <c r="N23" s="75">
        <v>44200</v>
      </c>
      <c r="O23" s="75">
        <v>49641</v>
      </c>
      <c r="P23" s="75">
        <v>43878</v>
      </c>
      <c r="Q23" s="75">
        <v>50307</v>
      </c>
      <c r="R23" s="75">
        <v>48460</v>
      </c>
      <c r="S23" s="75">
        <v>52090</v>
      </c>
      <c r="T23" s="75">
        <v>44405</v>
      </c>
      <c r="U23" s="75">
        <v>48515</v>
      </c>
      <c r="V23" s="75">
        <v>46740</v>
      </c>
      <c r="W23" s="75">
        <v>50906</v>
      </c>
      <c r="X23" s="75">
        <v>43701</v>
      </c>
      <c r="Y23" s="75">
        <v>49829</v>
      </c>
      <c r="Z23" s="75">
        <v>48724</v>
      </c>
      <c r="AA23" s="75">
        <v>53636</v>
      </c>
      <c r="AB23" s="75">
        <v>45607</v>
      </c>
      <c r="AC23" s="75">
        <v>51273</v>
      </c>
      <c r="AD23" s="75">
        <v>49870</v>
      </c>
      <c r="AE23" s="75">
        <v>52387</v>
      </c>
      <c r="AF23" s="75">
        <v>45813</v>
      </c>
      <c r="AG23" s="75">
        <v>48905</v>
      </c>
      <c r="AH23" s="75">
        <v>48147</v>
      </c>
      <c r="AI23" s="75">
        <v>52024</v>
      </c>
      <c r="AJ23" s="75">
        <v>44658</v>
      </c>
      <c r="AK23" s="75">
        <v>50162</v>
      </c>
      <c r="AL23" s="75">
        <v>48888</v>
      </c>
      <c r="AM23" s="75">
        <v>53131</v>
      </c>
      <c r="AN23" s="75">
        <v>44872</v>
      </c>
      <c r="AO23" s="75">
        <v>50429</v>
      </c>
      <c r="AP23" s="75">
        <v>49207</v>
      </c>
      <c r="AQ23" s="75">
        <v>53751</v>
      </c>
      <c r="AR23" s="75">
        <v>46887</v>
      </c>
      <c r="AS23" s="75">
        <v>54215</v>
      </c>
      <c r="AT23" s="75">
        <v>51903</v>
      </c>
      <c r="AU23" s="75">
        <v>57125</v>
      </c>
      <c r="AV23" s="75">
        <v>48471</v>
      </c>
      <c r="AW23" s="75">
        <v>55158</v>
      </c>
      <c r="AX23" s="75">
        <v>53299</v>
      </c>
      <c r="AY23" s="75">
        <v>56039</v>
      </c>
      <c r="AZ23" s="75">
        <v>43206</v>
      </c>
      <c r="BA23" s="75">
        <v>35350</v>
      </c>
      <c r="BB23" s="75">
        <v>40194</v>
      </c>
      <c r="BC23" s="75">
        <v>43308</v>
      </c>
      <c r="BD23" s="75">
        <v>37258</v>
      </c>
      <c r="BE23" s="75">
        <v>42797</v>
      </c>
      <c r="BF23" s="75">
        <v>42018</v>
      </c>
      <c r="BG23" s="75">
        <v>48168</v>
      </c>
      <c r="BH23" s="232">
        <v>42706</v>
      </c>
      <c r="BI23" s="232">
        <v>47538</v>
      </c>
      <c r="BJ23" s="232">
        <v>44117</v>
      </c>
      <c r="BK23" s="63">
        <v>47049</v>
      </c>
      <c r="BL23" s="63">
        <v>45443</v>
      </c>
      <c r="BM23" s="63">
        <v>44216</v>
      </c>
      <c r="BN23" s="63">
        <v>43270</v>
      </c>
      <c r="BO23" s="244">
        <v>46774</v>
      </c>
    </row>
    <row r="24" spans="1:67" x14ac:dyDescent="0.2">
      <c r="A24" s="56">
        <v>19</v>
      </c>
      <c r="B24" s="321" t="s">
        <v>153</v>
      </c>
      <c r="C24" s="64" t="s">
        <v>11</v>
      </c>
      <c r="D24" s="75">
        <v>14499</v>
      </c>
      <c r="E24" s="75">
        <v>16097</v>
      </c>
      <c r="F24" s="75">
        <v>16170</v>
      </c>
      <c r="G24" s="75">
        <v>13389</v>
      </c>
      <c r="H24" s="75">
        <v>14034</v>
      </c>
      <c r="I24" s="75">
        <v>15608</v>
      </c>
      <c r="J24" s="75">
        <v>16222</v>
      </c>
      <c r="K24" s="75">
        <v>13235</v>
      </c>
      <c r="L24" s="75">
        <v>14259</v>
      </c>
      <c r="M24" s="75">
        <v>16188</v>
      </c>
      <c r="N24" s="75">
        <v>16741</v>
      </c>
      <c r="O24" s="75">
        <v>13640</v>
      </c>
      <c r="P24" s="75">
        <v>14944</v>
      </c>
      <c r="Q24" s="75">
        <v>16713</v>
      </c>
      <c r="R24" s="75">
        <v>16931</v>
      </c>
      <c r="S24" s="75">
        <v>13799</v>
      </c>
      <c r="T24" s="75">
        <v>15244</v>
      </c>
      <c r="U24" s="75">
        <v>17163</v>
      </c>
      <c r="V24" s="75">
        <v>17180</v>
      </c>
      <c r="W24" s="75">
        <v>13940</v>
      </c>
      <c r="X24" s="75">
        <v>15690</v>
      </c>
      <c r="Y24" s="75">
        <v>17853</v>
      </c>
      <c r="Z24" s="75">
        <v>17914</v>
      </c>
      <c r="AA24" s="75">
        <v>14725</v>
      </c>
      <c r="AB24" s="75">
        <v>16190</v>
      </c>
      <c r="AC24" s="75">
        <v>18438</v>
      </c>
      <c r="AD24" s="75">
        <v>18600</v>
      </c>
      <c r="AE24" s="75">
        <v>15533</v>
      </c>
      <c r="AF24" s="75">
        <v>17258</v>
      </c>
      <c r="AG24" s="75">
        <v>19101</v>
      </c>
      <c r="AH24" s="75">
        <v>19935</v>
      </c>
      <c r="AI24" s="75">
        <v>16439</v>
      </c>
      <c r="AJ24" s="75">
        <v>17893</v>
      </c>
      <c r="AK24" s="75">
        <v>20163</v>
      </c>
      <c r="AL24" s="75">
        <v>20708</v>
      </c>
      <c r="AM24" s="75">
        <v>16960</v>
      </c>
      <c r="AN24" s="75">
        <v>18249</v>
      </c>
      <c r="AO24" s="75">
        <v>20557</v>
      </c>
      <c r="AP24" s="75">
        <v>21173</v>
      </c>
      <c r="AQ24" s="75">
        <v>17386</v>
      </c>
      <c r="AR24" s="75">
        <v>18288</v>
      </c>
      <c r="AS24" s="75">
        <v>21515</v>
      </c>
      <c r="AT24" s="75">
        <v>21537</v>
      </c>
      <c r="AU24" s="75">
        <v>17895</v>
      </c>
      <c r="AV24" s="75">
        <v>18562</v>
      </c>
      <c r="AW24" s="75">
        <v>21248</v>
      </c>
      <c r="AX24" s="75">
        <v>20841</v>
      </c>
      <c r="AY24" s="75">
        <v>16380</v>
      </c>
      <c r="AZ24" s="75">
        <v>14995</v>
      </c>
      <c r="BA24" s="75">
        <v>9100</v>
      </c>
      <c r="BB24" s="75">
        <v>14274</v>
      </c>
      <c r="BC24" s="75">
        <v>8871</v>
      </c>
      <c r="BD24" s="75">
        <v>9646</v>
      </c>
      <c r="BE24" s="75">
        <v>12902</v>
      </c>
      <c r="BF24" s="75">
        <v>18327</v>
      </c>
      <c r="BG24" s="75">
        <v>14901</v>
      </c>
      <c r="BH24" s="232">
        <v>15764</v>
      </c>
      <c r="BI24" s="232">
        <v>20530</v>
      </c>
      <c r="BJ24" s="232">
        <v>19804</v>
      </c>
      <c r="BK24" s="63">
        <v>15239</v>
      </c>
      <c r="BL24" s="63">
        <v>18948</v>
      </c>
      <c r="BM24" s="63">
        <v>19669</v>
      </c>
      <c r="BN24" s="63">
        <v>20326</v>
      </c>
      <c r="BO24" s="244">
        <v>15330</v>
      </c>
    </row>
    <row r="25" spans="1:67" x14ac:dyDescent="0.2">
      <c r="A25" s="56">
        <v>20</v>
      </c>
      <c r="B25" s="321" t="s">
        <v>154</v>
      </c>
      <c r="C25" s="64" t="s">
        <v>43</v>
      </c>
      <c r="D25" s="75">
        <v>11562</v>
      </c>
      <c r="E25" s="75">
        <v>12368</v>
      </c>
      <c r="F25" s="75">
        <v>11683</v>
      </c>
      <c r="G25" s="75">
        <v>13238</v>
      </c>
      <c r="H25" s="75">
        <v>11678</v>
      </c>
      <c r="I25" s="75">
        <v>13907</v>
      </c>
      <c r="J25" s="75">
        <v>13546</v>
      </c>
      <c r="K25" s="75">
        <v>15675</v>
      </c>
      <c r="L25" s="75">
        <v>17407</v>
      </c>
      <c r="M25" s="75">
        <v>17104</v>
      </c>
      <c r="N25" s="75">
        <v>17419</v>
      </c>
      <c r="O25" s="75">
        <v>19209</v>
      </c>
      <c r="P25" s="75">
        <v>20305</v>
      </c>
      <c r="Q25" s="75">
        <v>19650</v>
      </c>
      <c r="R25" s="75">
        <v>20257</v>
      </c>
      <c r="S25" s="75">
        <v>21458</v>
      </c>
      <c r="T25" s="75">
        <v>21275</v>
      </c>
      <c r="U25" s="75">
        <v>19927</v>
      </c>
      <c r="V25" s="75">
        <v>19176</v>
      </c>
      <c r="W25" s="75">
        <v>20712</v>
      </c>
      <c r="X25" s="75">
        <v>20652</v>
      </c>
      <c r="Y25" s="75">
        <v>19379</v>
      </c>
      <c r="Z25" s="75">
        <v>20774</v>
      </c>
      <c r="AA25" s="75">
        <v>22264</v>
      </c>
      <c r="AB25" s="75">
        <v>21317</v>
      </c>
      <c r="AC25" s="75">
        <v>20461</v>
      </c>
      <c r="AD25" s="75">
        <v>21425</v>
      </c>
      <c r="AE25" s="75">
        <v>24016</v>
      </c>
      <c r="AF25" s="75">
        <v>24541</v>
      </c>
      <c r="AG25" s="75">
        <v>24675</v>
      </c>
      <c r="AH25" s="75">
        <v>25862</v>
      </c>
      <c r="AI25" s="75">
        <v>26226</v>
      </c>
      <c r="AJ25" s="75">
        <v>23279</v>
      </c>
      <c r="AK25" s="75">
        <v>22053</v>
      </c>
      <c r="AL25" s="75">
        <v>20504</v>
      </c>
      <c r="AM25" s="75">
        <v>22916</v>
      </c>
      <c r="AN25" s="75">
        <v>22579</v>
      </c>
      <c r="AO25" s="75">
        <v>20685</v>
      </c>
      <c r="AP25" s="75">
        <v>20204</v>
      </c>
      <c r="AQ25" s="75">
        <v>19657</v>
      </c>
      <c r="AR25" s="75">
        <v>21999</v>
      </c>
      <c r="AS25" s="75">
        <v>22400</v>
      </c>
      <c r="AT25" s="75">
        <v>23169</v>
      </c>
      <c r="AU25" s="75">
        <v>24772</v>
      </c>
      <c r="AV25" s="75">
        <v>25412</v>
      </c>
      <c r="AW25" s="75">
        <v>25409</v>
      </c>
      <c r="AX25" s="75">
        <v>25618</v>
      </c>
      <c r="AY25" s="75">
        <v>25495</v>
      </c>
      <c r="AZ25" s="75">
        <v>22721</v>
      </c>
      <c r="BA25" s="75">
        <v>22078</v>
      </c>
      <c r="BB25" s="75">
        <v>23927</v>
      </c>
      <c r="BC25" s="75">
        <v>27247</v>
      </c>
      <c r="BD25" s="75">
        <v>27330</v>
      </c>
      <c r="BE25" s="75">
        <v>27181</v>
      </c>
      <c r="BF25" s="75">
        <v>29667</v>
      </c>
      <c r="BG25" s="75">
        <v>31625</v>
      </c>
      <c r="BH25" s="232">
        <v>26399</v>
      </c>
      <c r="BI25" s="232">
        <v>28921</v>
      </c>
      <c r="BJ25" s="232">
        <v>31570</v>
      </c>
      <c r="BK25" s="63">
        <v>32795</v>
      </c>
      <c r="BL25" s="63">
        <v>27664</v>
      </c>
      <c r="BM25" s="63">
        <v>31239</v>
      </c>
      <c r="BN25" s="63">
        <v>32418</v>
      </c>
      <c r="BO25" s="244">
        <v>33824</v>
      </c>
    </row>
    <row r="26" spans="1:67" x14ac:dyDescent="0.2">
      <c r="A26" s="56">
        <v>21</v>
      </c>
      <c r="B26" s="321" t="s">
        <v>155</v>
      </c>
      <c r="C26" s="64" t="s">
        <v>12</v>
      </c>
      <c r="D26" s="75">
        <v>8716</v>
      </c>
      <c r="E26" s="75">
        <v>9141</v>
      </c>
      <c r="F26" s="75">
        <v>8696</v>
      </c>
      <c r="G26" s="75">
        <v>8747</v>
      </c>
      <c r="H26" s="75">
        <v>9390</v>
      </c>
      <c r="I26" s="75">
        <v>9904</v>
      </c>
      <c r="J26" s="75">
        <v>9455</v>
      </c>
      <c r="K26" s="75">
        <v>9106</v>
      </c>
      <c r="L26" s="75">
        <v>10097</v>
      </c>
      <c r="M26" s="75">
        <v>10410</v>
      </c>
      <c r="N26" s="75">
        <v>9966</v>
      </c>
      <c r="O26" s="75">
        <v>9483</v>
      </c>
      <c r="P26" s="75">
        <v>9494</v>
      </c>
      <c r="Q26" s="75">
        <v>9796</v>
      </c>
      <c r="R26" s="75">
        <v>9671</v>
      </c>
      <c r="S26" s="75">
        <v>9708</v>
      </c>
      <c r="T26" s="75">
        <v>9923</v>
      </c>
      <c r="U26" s="75">
        <v>10423</v>
      </c>
      <c r="V26" s="75">
        <v>9816</v>
      </c>
      <c r="W26" s="75">
        <v>10015</v>
      </c>
      <c r="X26" s="75">
        <v>10190</v>
      </c>
      <c r="Y26" s="75">
        <v>10222</v>
      </c>
      <c r="Z26" s="75">
        <v>9784</v>
      </c>
      <c r="AA26" s="75">
        <v>9770</v>
      </c>
      <c r="AB26" s="75">
        <v>10006</v>
      </c>
      <c r="AC26" s="75">
        <v>11209</v>
      </c>
      <c r="AD26" s="75">
        <v>10876</v>
      </c>
      <c r="AE26" s="75">
        <v>11057</v>
      </c>
      <c r="AF26" s="75">
        <v>10915</v>
      </c>
      <c r="AG26" s="75">
        <v>11587</v>
      </c>
      <c r="AH26" s="75">
        <v>11297</v>
      </c>
      <c r="AI26" s="75">
        <v>12283</v>
      </c>
      <c r="AJ26" s="75">
        <v>11117</v>
      </c>
      <c r="AK26" s="75">
        <v>12628</v>
      </c>
      <c r="AL26" s="75">
        <v>12044</v>
      </c>
      <c r="AM26" s="75">
        <v>13729</v>
      </c>
      <c r="AN26" s="75">
        <v>11873</v>
      </c>
      <c r="AO26" s="75">
        <v>13336</v>
      </c>
      <c r="AP26" s="75">
        <v>13550</v>
      </c>
      <c r="AQ26" s="75">
        <v>14416</v>
      </c>
      <c r="AR26" s="75">
        <v>11504</v>
      </c>
      <c r="AS26" s="75">
        <v>13709</v>
      </c>
      <c r="AT26" s="75">
        <v>14073</v>
      </c>
      <c r="AU26" s="75">
        <v>15419</v>
      </c>
      <c r="AV26" s="75">
        <v>12250</v>
      </c>
      <c r="AW26" s="75">
        <v>14242</v>
      </c>
      <c r="AX26" s="75">
        <v>15298</v>
      </c>
      <c r="AY26" s="75">
        <v>17890</v>
      </c>
      <c r="AZ26" s="75">
        <v>14090</v>
      </c>
      <c r="BA26" s="75">
        <v>15623</v>
      </c>
      <c r="BB26" s="75">
        <v>15955</v>
      </c>
      <c r="BC26" s="75">
        <v>17015</v>
      </c>
      <c r="BD26" s="75">
        <v>13512</v>
      </c>
      <c r="BE26" s="75">
        <v>16061</v>
      </c>
      <c r="BF26" s="75">
        <v>17621</v>
      </c>
      <c r="BG26" s="75">
        <v>19090</v>
      </c>
      <c r="BH26" s="232">
        <v>14932</v>
      </c>
      <c r="BI26" s="232">
        <v>15752</v>
      </c>
      <c r="BJ26" s="232">
        <v>16614</v>
      </c>
      <c r="BK26" s="63">
        <v>17044</v>
      </c>
      <c r="BL26" s="63">
        <v>13787</v>
      </c>
      <c r="BM26" s="63">
        <v>16687</v>
      </c>
      <c r="BN26" s="63">
        <v>16672</v>
      </c>
      <c r="BO26" s="244">
        <v>17632</v>
      </c>
    </row>
    <row r="27" spans="1:67" x14ac:dyDescent="0.2">
      <c r="A27" s="56">
        <v>22</v>
      </c>
      <c r="B27" s="321" t="s">
        <v>156</v>
      </c>
      <c r="C27" s="64" t="s">
        <v>13</v>
      </c>
      <c r="D27" s="75">
        <v>22700</v>
      </c>
      <c r="E27" s="75">
        <v>25940</v>
      </c>
      <c r="F27" s="75">
        <v>22559</v>
      </c>
      <c r="G27" s="75">
        <v>26004</v>
      </c>
      <c r="H27" s="75">
        <v>22464</v>
      </c>
      <c r="I27" s="75">
        <v>25380</v>
      </c>
      <c r="J27" s="75">
        <v>22425</v>
      </c>
      <c r="K27" s="75">
        <v>27375</v>
      </c>
      <c r="L27" s="75">
        <v>23216</v>
      </c>
      <c r="M27" s="75">
        <v>27884</v>
      </c>
      <c r="N27" s="75">
        <v>26793</v>
      </c>
      <c r="O27" s="75">
        <v>32379</v>
      </c>
      <c r="P27" s="75">
        <v>25266</v>
      </c>
      <c r="Q27" s="75">
        <v>30132</v>
      </c>
      <c r="R27" s="75">
        <v>28212</v>
      </c>
      <c r="S27" s="75">
        <v>32849</v>
      </c>
      <c r="T27" s="75">
        <v>25485</v>
      </c>
      <c r="U27" s="75">
        <v>30536</v>
      </c>
      <c r="V27" s="75">
        <v>27544</v>
      </c>
      <c r="W27" s="75">
        <v>32255</v>
      </c>
      <c r="X27" s="75">
        <v>26106</v>
      </c>
      <c r="Y27" s="75">
        <v>32974</v>
      </c>
      <c r="Z27" s="75">
        <v>30506</v>
      </c>
      <c r="AA27" s="75">
        <v>37014</v>
      </c>
      <c r="AB27" s="75">
        <v>29588</v>
      </c>
      <c r="AC27" s="75">
        <v>36198</v>
      </c>
      <c r="AD27" s="75">
        <v>33990</v>
      </c>
      <c r="AE27" s="75">
        <v>40977</v>
      </c>
      <c r="AF27" s="75">
        <v>33508</v>
      </c>
      <c r="AG27" s="75">
        <v>41035</v>
      </c>
      <c r="AH27" s="75">
        <v>37131</v>
      </c>
      <c r="AI27" s="75">
        <v>45855</v>
      </c>
      <c r="AJ27" s="75">
        <v>29523</v>
      </c>
      <c r="AK27" s="75">
        <v>38333</v>
      </c>
      <c r="AL27" s="75">
        <v>33932</v>
      </c>
      <c r="AM27" s="75">
        <v>46779</v>
      </c>
      <c r="AN27" s="75">
        <v>31009</v>
      </c>
      <c r="AO27" s="75">
        <v>40616</v>
      </c>
      <c r="AP27" s="75">
        <v>39454</v>
      </c>
      <c r="AQ27" s="75">
        <v>49903</v>
      </c>
      <c r="AR27" s="75">
        <v>34719</v>
      </c>
      <c r="AS27" s="75">
        <v>47082</v>
      </c>
      <c r="AT27" s="75">
        <v>45221</v>
      </c>
      <c r="AU27" s="75">
        <v>58843</v>
      </c>
      <c r="AV27" s="75">
        <v>38950</v>
      </c>
      <c r="AW27" s="75">
        <v>52995</v>
      </c>
      <c r="AX27" s="75">
        <v>50965</v>
      </c>
      <c r="AY27" s="75">
        <v>64655</v>
      </c>
      <c r="AZ27" s="75">
        <v>41645</v>
      </c>
      <c r="BA27" s="75">
        <v>55965</v>
      </c>
      <c r="BB27" s="75">
        <v>55959</v>
      </c>
      <c r="BC27" s="75">
        <v>71077</v>
      </c>
      <c r="BD27" s="75">
        <v>43601</v>
      </c>
      <c r="BE27" s="75">
        <v>61014</v>
      </c>
      <c r="BF27" s="75">
        <v>61082</v>
      </c>
      <c r="BG27" s="75">
        <v>77114</v>
      </c>
      <c r="BH27" s="232">
        <v>49315</v>
      </c>
      <c r="BI27" s="232">
        <v>65150</v>
      </c>
      <c r="BJ27" s="232">
        <v>65541</v>
      </c>
      <c r="BK27" s="63">
        <v>78891</v>
      </c>
      <c r="BL27" s="63">
        <v>53613</v>
      </c>
      <c r="BM27" s="63">
        <v>72496</v>
      </c>
      <c r="BN27" s="63">
        <v>67672</v>
      </c>
      <c r="BO27" s="244">
        <v>77690</v>
      </c>
    </row>
    <row r="28" spans="1:67" x14ac:dyDescent="0.2">
      <c r="A28" s="56">
        <v>23</v>
      </c>
      <c r="B28" s="321" t="s">
        <v>157</v>
      </c>
      <c r="C28" s="64" t="s">
        <v>44</v>
      </c>
      <c r="D28" s="75">
        <v>36464</v>
      </c>
      <c r="E28" s="75">
        <v>36125</v>
      </c>
      <c r="F28" s="75">
        <v>37546</v>
      </c>
      <c r="G28" s="75">
        <v>35272</v>
      </c>
      <c r="H28" s="75">
        <v>35853</v>
      </c>
      <c r="I28" s="75">
        <v>39542</v>
      </c>
      <c r="J28" s="75">
        <v>38230</v>
      </c>
      <c r="K28" s="75">
        <v>35426</v>
      </c>
      <c r="L28" s="75">
        <v>37197</v>
      </c>
      <c r="M28" s="75">
        <v>39495</v>
      </c>
      <c r="N28" s="75">
        <v>38059</v>
      </c>
      <c r="O28" s="75">
        <v>36169</v>
      </c>
      <c r="P28" s="75">
        <v>38298</v>
      </c>
      <c r="Q28" s="75">
        <v>44525</v>
      </c>
      <c r="R28" s="75">
        <v>42864</v>
      </c>
      <c r="S28" s="75">
        <v>37029</v>
      </c>
      <c r="T28" s="75">
        <v>38412</v>
      </c>
      <c r="U28" s="75">
        <v>43703</v>
      </c>
      <c r="V28" s="75">
        <v>42010</v>
      </c>
      <c r="W28" s="75">
        <v>37293</v>
      </c>
      <c r="X28" s="75">
        <v>42863</v>
      </c>
      <c r="Y28" s="75">
        <v>40373</v>
      </c>
      <c r="Z28" s="75">
        <v>43386</v>
      </c>
      <c r="AA28" s="75">
        <v>41718</v>
      </c>
      <c r="AB28" s="75">
        <v>42163</v>
      </c>
      <c r="AC28" s="75">
        <v>40895</v>
      </c>
      <c r="AD28" s="75">
        <v>43680</v>
      </c>
      <c r="AE28" s="75">
        <v>45675</v>
      </c>
      <c r="AF28" s="75">
        <v>47145</v>
      </c>
      <c r="AG28" s="75">
        <v>44908</v>
      </c>
      <c r="AH28" s="75">
        <v>46687</v>
      </c>
      <c r="AI28" s="75">
        <v>49464</v>
      </c>
      <c r="AJ28" s="75">
        <v>47827</v>
      </c>
      <c r="AK28" s="75">
        <v>48306</v>
      </c>
      <c r="AL28" s="75">
        <v>50406</v>
      </c>
      <c r="AM28" s="75">
        <v>52017</v>
      </c>
      <c r="AN28" s="75">
        <v>48227</v>
      </c>
      <c r="AO28" s="75">
        <v>49196</v>
      </c>
      <c r="AP28" s="75">
        <v>51652</v>
      </c>
      <c r="AQ28" s="75">
        <v>52617</v>
      </c>
      <c r="AR28" s="75">
        <v>50432</v>
      </c>
      <c r="AS28" s="75">
        <v>52005</v>
      </c>
      <c r="AT28" s="75">
        <v>54262</v>
      </c>
      <c r="AU28" s="75">
        <v>53950</v>
      </c>
      <c r="AV28" s="75">
        <v>50639</v>
      </c>
      <c r="AW28" s="75">
        <v>51453</v>
      </c>
      <c r="AX28" s="75">
        <v>53734</v>
      </c>
      <c r="AY28" s="75">
        <v>55984</v>
      </c>
      <c r="AZ28" s="75">
        <v>53156</v>
      </c>
      <c r="BA28" s="75">
        <v>54982</v>
      </c>
      <c r="BB28" s="75">
        <v>57380</v>
      </c>
      <c r="BC28" s="75">
        <v>59861</v>
      </c>
      <c r="BD28" s="75">
        <v>54628</v>
      </c>
      <c r="BE28" s="75">
        <v>57126</v>
      </c>
      <c r="BF28" s="75">
        <v>59455</v>
      </c>
      <c r="BG28" s="75">
        <v>61902</v>
      </c>
      <c r="BH28" s="232">
        <v>56604</v>
      </c>
      <c r="BI28" s="232">
        <v>57804</v>
      </c>
      <c r="BJ28" s="232">
        <v>58929</v>
      </c>
      <c r="BK28" s="63">
        <v>59249</v>
      </c>
      <c r="BL28" s="63">
        <v>56123</v>
      </c>
      <c r="BM28" s="63">
        <v>56701</v>
      </c>
      <c r="BN28" s="63">
        <v>56204</v>
      </c>
      <c r="BO28" s="244">
        <v>58340</v>
      </c>
    </row>
    <row r="29" spans="1:67" x14ac:dyDescent="0.2">
      <c r="A29" s="56">
        <v>24</v>
      </c>
      <c r="B29" s="321" t="s">
        <v>158</v>
      </c>
      <c r="C29" s="64" t="s">
        <v>14</v>
      </c>
      <c r="D29" s="75">
        <v>79237</v>
      </c>
      <c r="E29" s="75">
        <v>85579</v>
      </c>
      <c r="F29" s="75">
        <v>86612</v>
      </c>
      <c r="G29" s="75">
        <v>83137</v>
      </c>
      <c r="H29" s="75">
        <v>80521</v>
      </c>
      <c r="I29" s="75">
        <v>84690</v>
      </c>
      <c r="J29" s="75">
        <v>82679</v>
      </c>
      <c r="K29" s="75">
        <v>78645</v>
      </c>
      <c r="L29" s="75">
        <v>74031</v>
      </c>
      <c r="M29" s="75">
        <v>80595</v>
      </c>
      <c r="N29" s="75">
        <v>79765</v>
      </c>
      <c r="O29" s="75">
        <v>77821</v>
      </c>
      <c r="P29" s="75">
        <v>75941</v>
      </c>
      <c r="Q29" s="75">
        <v>81511</v>
      </c>
      <c r="R29" s="75">
        <v>80538</v>
      </c>
      <c r="S29" s="75">
        <v>80697</v>
      </c>
      <c r="T29" s="75">
        <v>77901</v>
      </c>
      <c r="U29" s="75">
        <v>85935</v>
      </c>
      <c r="V29" s="75">
        <v>84090</v>
      </c>
      <c r="W29" s="75">
        <v>83568</v>
      </c>
      <c r="X29" s="75">
        <v>78307</v>
      </c>
      <c r="Y29" s="75">
        <v>86127</v>
      </c>
      <c r="Z29" s="75">
        <v>85852</v>
      </c>
      <c r="AA29" s="75">
        <v>86688</v>
      </c>
      <c r="AB29" s="75">
        <v>81321</v>
      </c>
      <c r="AC29" s="75">
        <v>89118</v>
      </c>
      <c r="AD29" s="75">
        <v>89387</v>
      </c>
      <c r="AE29" s="75">
        <v>88933</v>
      </c>
      <c r="AF29" s="75">
        <v>81913</v>
      </c>
      <c r="AG29" s="75">
        <v>90759</v>
      </c>
      <c r="AH29" s="75">
        <v>89280</v>
      </c>
      <c r="AI29" s="75">
        <v>87657</v>
      </c>
      <c r="AJ29" s="75">
        <v>82403</v>
      </c>
      <c r="AK29" s="75">
        <v>90708</v>
      </c>
      <c r="AL29" s="75">
        <v>91149</v>
      </c>
      <c r="AM29" s="75">
        <v>90238</v>
      </c>
      <c r="AN29" s="75">
        <v>86807</v>
      </c>
      <c r="AO29" s="75">
        <v>92327</v>
      </c>
      <c r="AP29" s="75">
        <v>91812</v>
      </c>
      <c r="AQ29" s="75">
        <v>94146</v>
      </c>
      <c r="AR29" s="75">
        <v>90827</v>
      </c>
      <c r="AS29" s="75">
        <v>97206</v>
      </c>
      <c r="AT29" s="75">
        <v>96519</v>
      </c>
      <c r="AU29" s="75">
        <v>99439</v>
      </c>
      <c r="AV29" s="75">
        <v>96283</v>
      </c>
      <c r="AW29" s="75">
        <v>101291</v>
      </c>
      <c r="AX29" s="75">
        <v>102441</v>
      </c>
      <c r="AY29" s="75">
        <v>101738</v>
      </c>
      <c r="AZ29" s="75">
        <v>94014</v>
      </c>
      <c r="BA29" s="75">
        <v>98769</v>
      </c>
      <c r="BB29" s="75">
        <v>98052</v>
      </c>
      <c r="BC29" s="75">
        <v>100158</v>
      </c>
      <c r="BD29" s="75">
        <v>97792</v>
      </c>
      <c r="BE29" s="75">
        <v>103246</v>
      </c>
      <c r="BF29" s="75">
        <v>103531</v>
      </c>
      <c r="BG29" s="75">
        <v>104848</v>
      </c>
      <c r="BH29" s="232">
        <v>99134</v>
      </c>
      <c r="BI29" s="232">
        <v>104623</v>
      </c>
      <c r="BJ29" s="232">
        <v>107131</v>
      </c>
      <c r="BK29" s="63">
        <v>108861</v>
      </c>
      <c r="BL29" s="63">
        <v>100868</v>
      </c>
      <c r="BM29" s="63">
        <v>107708</v>
      </c>
      <c r="BN29" s="63">
        <v>108029</v>
      </c>
      <c r="BO29" s="244">
        <v>111742</v>
      </c>
    </row>
    <row r="30" spans="1:67" x14ac:dyDescent="0.2">
      <c r="A30" s="56">
        <v>25</v>
      </c>
      <c r="B30" s="321" t="s">
        <v>159</v>
      </c>
      <c r="C30" s="64" t="s">
        <v>45</v>
      </c>
      <c r="D30" s="75">
        <v>40578</v>
      </c>
      <c r="E30" s="75">
        <v>45169</v>
      </c>
      <c r="F30" s="75">
        <v>35102</v>
      </c>
      <c r="G30" s="75">
        <v>44028</v>
      </c>
      <c r="H30" s="75">
        <v>37650</v>
      </c>
      <c r="I30" s="75">
        <v>40887</v>
      </c>
      <c r="J30" s="75">
        <v>32569</v>
      </c>
      <c r="K30" s="75">
        <v>41808</v>
      </c>
      <c r="L30" s="75">
        <v>41059</v>
      </c>
      <c r="M30" s="75">
        <v>45303</v>
      </c>
      <c r="N30" s="75">
        <v>37084</v>
      </c>
      <c r="O30" s="75">
        <v>49009</v>
      </c>
      <c r="P30" s="75">
        <v>42544</v>
      </c>
      <c r="Q30" s="75">
        <v>47630</v>
      </c>
      <c r="R30" s="75">
        <v>40230</v>
      </c>
      <c r="S30" s="75">
        <v>49415</v>
      </c>
      <c r="T30" s="75">
        <v>45666</v>
      </c>
      <c r="U30" s="75">
        <v>48614</v>
      </c>
      <c r="V30" s="75">
        <v>38604</v>
      </c>
      <c r="W30" s="75">
        <v>52199</v>
      </c>
      <c r="X30" s="75">
        <v>51044</v>
      </c>
      <c r="Y30" s="75">
        <v>52434</v>
      </c>
      <c r="Z30" s="75">
        <v>41093</v>
      </c>
      <c r="AA30" s="75">
        <v>56317</v>
      </c>
      <c r="AB30" s="75">
        <v>50483</v>
      </c>
      <c r="AC30" s="75">
        <v>55260</v>
      </c>
      <c r="AD30" s="75">
        <v>44162</v>
      </c>
      <c r="AE30" s="75">
        <v>58824</v>
      </c>
      <c r="AF30" s="75">
        <v>51773</v>
      </c>
      <c r="AG30" s="75">
        <v>57657</v>
      </c>
      <c r="AH30" s="75">
        <v>47098</v>
      </c>
      <c r="AI30" s="75">
        <v>62085</v>
      </c>
      <c r="AJ30" s="75">
        <v>55616</v>
      </c>
      <c r="AK30" s="75">
        <v>60741</v>
      </c>
      <c r="AL30" s="75">
        <v>47570</v>
      </c>
      <c r="AM30" s="75">
        <v>65632</v>
      </c>
      <c r="AN30" s="75">
        <v>60120</v>
      </c>
      <c r="AO30" s="75">
        <v>64211</v>
      </c>
      <c r="AP30" s="75">
        <v>51493</v>
      </c>
      <c r="AQ30" s="75">
        <v>67608</v>
      </c>
      <c r="AR30" s="75">
        <v>61726</v>
      </c>
      <c r="AS30" s="75">
        <v>66222</v>
      </c>
      <c r="AT30" s="75">
        <v>52803</v>
      </c>
      <c r="AU30" s="75">
        <v>70736</v>
      </c>
      <c r="AV30" s="75">
        <v>64681</v>
      </c>
      <c r="AW30" s="75">
        <v>68204</v>
      </c>
      <c r="AX30" s="75">
        <v>53934</v>
      </c>
      <c r="AY30" s="75">
        <v>73044</v>
      </c>
      <c r="AZ30" s="75">
        <v>67663</v>
      </c>
      <c r="BA30" s="75">
        <v>64443</v>
      </c>
      <c r="BB30" s="75">
        <v>55684</v>
      </c>
      <c r="BC30" s="75">
        <v>72963</v>
      </c>
      <c r="BD30" s="75">
        <v>62506</v>
      </c>
      <c r="BE30" s="75">
        <v>69333</v>
      </c>
      <c r="BF30" s="75">
        <v>56158</v>
      </c>
      <c r="BG30" s="75">
        <v>77264</v>
      </c>
      <c r="BH30" s="232">
        <v>71684</v>
      </c>
      <c r="BI30" s="232">
        <v>71154</v>
      </c>
      <c r="BJ30" s="232">
        <v>59794</v>
      </c>
      <c r="BK30" s="63">
        <v>76843</v>
      </c>
      <c r="BL30" s="63">
        <v>73784</v>
      </c>
      <c r="BM30" s="63">
        <v>73548</v>
      </c>
      <c r="BN30" s="63">
        <v>61487</v>
      </c>
      <c r="BO30" s="244">
        <v>75637</v>
      </c>
    </row>
    <row r="31" spans="1:67" x14ac:dyDescent="0.2">
      <c r="A31" s="56">
        <v>26</v>
      </c>
      <c r="B31" s="321" t="s">
        <v>160</v>
      </c>
      <c r="C31" s="64" t="s">
        <v>15</v>
      </c>
      <c r="D31" s="75">
        <v>8500</v>
      </c>
      <c r="E31" s="75">
        <v>9316</v>
      </c>
      <c r="F31" s="75">
        <v>7157</v>
      </c>
      <c r="G31" s="75">
        <v>8734</v>
      </c>
      <c r="H31" s="75">
        <v>8305</v>
      </c>
      <c r="I31" s="75">
        <v>8555</v>
      </c>
      <c r="J31" s="75">
        <v>7532</v>
      </c>
      <c r="K31" s="75">
        <v>9470</v>
      </c>
      <c r="L31" s="75">
        <v>8624</v>
      </c>
      <c r="M31" s="75">
        <v>8575</v>
      </c>
      <c r="N31" s="75">
        <v>8160</v>
      </c>
      <c r="O31" s="75">
        <v>9805</v>
      </c>
      <c r="P31" s="75">
        <v>8464</v>
      </c>
      <c r="Q31" s="75">
        <v>8722</v>
      </c>
      <c r="R31" s="75">
        <v>8456</v>
      </c>
      <c r="S31" s="75">
        <v>10053</v>
      </c>
      <c r="T31" s="75">
        <v>8492</v>
      </c>
      <c r="U31" s="75">
        <v>8816</v>
      </c>
      <c r="V31" s="75">
        <v>7740</v>
      </c>
      <c r="W31" s="75">
        <v>9134</v>
      </c>
      <c r="X31" s="75">
        <v>8227</v>
      </c>
      <c r="Y31" s="75">
        <v>8416</v>
      </c>
      <c r="Z31" s="75">
        <v>7752</v>
      </c>
      <c r="AA31" s="75">
        <v>9124</v>
      </c>
      <c r="AB31" s="75">
        <v>8683</v>
      </c>
      <c r="AC31" s="75">
        <v>8654</v>
      </c>
      <c r="AD31" s="75">
        <v>8265</v>
      </c>
      <c r="AE31" s="75">
        <v>9597</v>
      </c>
      <c r="AF31" s="75">
        <v>9329</v>
      </c>
      <c r="AG31" s="75">
        <v>9252</v>
      </c>
      <c r="AH31" s="75">
        <v>8643</v>
      </c>
      <c r="AI31" s="75">
        <v>10363</v>
      </c>
      <c r="AJ31" s="75">
        <v>9545</v>
      </c>
      <c r="AK31" s="75">
        <v>9909</v>
      </c>
      <c r="AL31" s="75">
        <v>9331</v>
      </c>
      <c r="AM31" s="75">
        <v>10890</v>
      </c>
      <c r="AN31" s="75">
        <v>9890</v>
      </c>
      <c r="AO31" s="75">
        <v>10727</v>
      </c>
      <c r="AP31" s="75">
        <v>10154</v>
      </c>
      <c r="AQ31" s="75">
        <v>12002</v>
      </c>
      <c r="AR31" s="75">
        <v>10194</v>
      </c>
      <c r="AS31" s="75">
        <v>11599</v>
      </c>
      <c r="AT31" s="75">
        <v>10704</v>
      </c>
      <c r="AU31" s="75">
        <v>13014</v>
      </c>
      <c r="AV31" s="75">
        <v>11028</v>
      </c>
      <c r="AW31" s="75">
        <v>11469</v>
      </c>
      <c r="AX31" s="75">
        <v>11067</v>
      </c>
      <c r="AY31" s="75">
        <v>12924</v>
      </c>
      <c r="AZ31" s="75">
        <v>11033</v>
      </c>
      <c r="BA31" s="75">
        <v>10338</v>
      </c>
      <c r="BB31" s="75">
        <v>11369</v>
      </c>
      <c r="BC31" s="75">
        <v>14529</v>
      </c>
      <c r="BD31" s="75">
        <v>11196</v>
      </c>
      <c r="BE31" s="75">
        <v>13023</v>
      </c>
      <c r="BF31" s="75">
        <v>12884</v>
      </c>
      <c r="BG31" s="75">
        <v>15979</v>
      </c>
      <c r="BH31" s="232">
        <v>12753</v>
      </c>
      <c r="BI31" s="232">
        <v>14446</v>
      </c>
      <c r="BJ31" s="232">
        <v>14096</v>
      </c>
      <c r="BK31" s="63">
        <v>15856</v>
      </c>
      <c r="BL31" s="63">
        <v>13134</v>
      </c>
      <c r="BM31" s="63">
        <v>13844</v>
      </c>
      <c r="BN31" s="63">
        <v>14126</v>
      </c>
      <c r="BO31" s="244">
        <v>15673</v>
      </c>
    </row>
    <row r="32" spans="1:67" x14ac:dyDescent="0.2">
      <c r="A32" s="56">
        <v>27</v>
      </c>
      <c r="B32" s="321" t="s">
        <v>161</v>
      </c>
      <c r="C32" s="64" t="s">
        <v>46</v>
      </c>
      <c r="D32" s="75">
        <v>32891</v>
      </c>
      <c r="E32" s="75">
        <v>35822</v>
      </c>
      <c r="F32" s="75">
        <v>29216</v>
      </c>
      <c r="G32" s="75">
        <v>32115</v>
      </c>
      <c r="H32" s="75">
        <v>27947</v>
      </c>
      <c r="I32" s="75">
        <v>32836</v>
      </c>
      <c r="J32" s="75">
        <v>28113</v>
      </c>
      <c r="K32" s="75">
        <v>33052</v>
      </c>
      <c r="L32" s="75">
        <v>29394</v>
      </c>
      <c r="M32" s="75">
        <v>34595</v>
      </c>
      <c r="N32" s="75">
        <v>29896</v>
      </c>
      <c r="O32" s="75">
        <v>35530</v>
      </c>
      <c r="P32" s="75">
        <v>31917</v>
      </c>
      <c r="Q32" s="75">
        <v>37408</v>
      </c>
      <c r="R32" s="75">
        <v>31963</v>
      </c>
      <c r="S32" s="75">
        <v>37504</v>
      </c>
      <c r="T32" s="75">
        <v>32005</v>
      </c>
      <c r="U32" s="75">
        <v>38093</v>
      </c>
      <c r="V32" s="75">
        <v>30833</v>
      </c>
      <c r="W32" s="75">
        <v>36068</v>
      </c>
      <c r="X32" s="75">
        <v>31459</v>
      </c>
      <c r="Y32" s="75">
        <v>36913</v>
      </c>
      <c r="Z32" s="75">
        <v>31035</v>
      </c>
      <c r="AA32" s="75">
        <v>37124</v>
      </c>
      <c r="AB32" s="75">
        <v>33432</v>
      </c>
      <c r="AC32" s="75">
        <v>38669</v>
      </c>
      <c r="AD32" s="75">
        <v>32471</v>
      </c>
      <c r="AE32" s="75">
        <v>38595</v>
      </c>
      <c r="AF32" s="75">
        <v>35920</v>
      </c>
      <c r="AG32" s="75">
        <v>41890</v>
      </c>
      <c r="AH32" s="75">
        <v>35732</v>
      </c>
      <c r="AI32" s="75">
        <v>41824</v>
      </c>
      <c r="AJ32" s="75">
        <v>38030</v>
      </c>
      <c r="AK32" s="75">
        <v>45181</v>
      </c>
      <c r="AL32" s="75">
        <v>36771</v>
      </c>
      <c r="AM32" s="75">
        <v>42863</v>
      </c>
      <c r="AN32" s="75">
        <v>38614</v>
      </c>
      <c r="AO32" s="75">
        <v>45911</v>
      </c>
      <c r="AP32" s="75">
        <v>37343</v>
      </c>
      <c r="AQ32" s="75">
        <v>42271</v>
      </c>
      <c r="AR32" s="75">
        <v>40488</v>
      </c>
      <c r="AS32" s="75">
        <v>47060</v>
      </c>
      <c r="AT32" s="75">
        <v>38291</v>
      </c>
      <c r="AU32" s="75">
        <v>42636</v>
      </c>
      <c r="AV32" s="75">
        <v>40311</v>
      </c>
      <c r="AW32" s="75">
        <v>46652</v>
      </c>
      <c r="AX32" s="75">
        <v>38114</v>
      </c>
      <c r="AY32" s="75">
        <v>41253</v>
      </c>
      <c r="AZ32" s="75">
        <v>39318</v>
      </c>
      <c r="BA32" s="75">
        <v>40447</v>
      </c>
      <c r="BB32" s="75">
        <v>34944</v>
      </c>
      <c r="BC32" s="75">
        <v>38450</v>
      </c>
      <c r="BD32" s="75">
        <v>36871</v>
      </c>
      <c r="BE32" s="75">
        <v>45020</v>
      </c>
      <c r="BF32" s="75">
        <v>39096</v>
      </c>
      <c r="BG32" s="75">
        <v>45588</v>
      </c>
      <c r="BH32" s="232">
        <v>44436</v>
      </c>
      <c r="BI32" s="232">
        <v>53989</v>
      </c>
      <c r="BJ32" s="232">
        <v>45486</v>
      </c>
      <c r="BK32" s="63">
        <v>50153</v>
      </c>
      <c r="BL32" s="63">
        <v>50026</v>
      </c>
      <c r="BM32" s="63">
        <v>54906</v>
      </c>
      <c r="BN32" s="63">
        <v>45953</v>
      </c>
      <c r="BO32" s="244">
        <v>47600</v>
      </c>
    </row>
    <row r="33" spans="1:70" x14ac:dyDescent="0.2">
      <c r="A33" s="56">
        <v>28</v>
      </c>
      <c r="B33" s="321" t="s">
        <v>162</v>
      </c>
      <c r="C33" s="64" t="s">
        <v>16</v>
      </c>
      <c r="D33" s="75">
        <v>10304</v>
      </c>
      <c r="E33" s="75">
        <v>9082</v>
      </c>
      <c r="F33" s="75">
        <v>9172</v>
      </c>
      <c r="G33" s="75">
        <v>9147</v>
      </c>
      <c r="H33" s="75">
        <v>10080</v>
      </c>
      <c r="I33" s="75">
        <v>9838</v>
      </c>
      <c r="J33" s="75">
        <v>10017</v>
      </c>
      <c r="K33" s="75">
        <v>10270</v>
      </c>
      <c r="L33" s="75">
        <v>10676</v>
      </c>
      <c r="M33" s="75">
        <v>10377</v>
      </c>
      <c r="N33" s="75">
        <v>10621</v>
      </c>
      <c r="O33" s="75">
        <v>11282</v>
      </c>
      <c r="P33" s="75">
        <v>11718</v>
      </c>
      <c r="Q33" s="75">
        <v>11008</v>
      </c>
      <c r="R33" s="75">
        <v>11331</v>
      </c>
      <c r="S33" s="75">
        <v>10622</v>
      </c>
      <c r="T33" s="75">
        <v>11660</v>
      </c>
      <c r="U33" s="75">
        <v>10873</v>
      </c>
      <c r="V33" s="75">
        <v>11018</v>
      </c>
      <c r="W33" s="75">
        <v>10340</v>
      </c>
      <c r="X33" s="75">
        <v>12387</v>
      </c>
      <c r="Y33" s="75">
        <v>11842</v>
      </c>
      <c r="Z33" s="75">
        <v>11139</v>
      </c>
      <c r="AA33" s="75">
        <v>10623</v>
      </c>
      <c r="AB33" s="75">
        <v>12779</v>
      </c>
      <c r="AC33" s="75">
        <v>11167</v>
      </c>
      <c r="AD33" s="75">
        <v>11209</v>
      </c>
      <c r="AE33" s="75">
        <v>10753</v>
      </c>
      <c r="AF33" s="75">
        <v>13367</v>
      </c>
      <c r="AG33" s="75">
        <v>11675</v>
      </c>
      <c r="AH33" s="75">
        <v>12177</v>
      </c>
      <c r="AI33" s="75">
        <v>11227</v>
      </c>
      <c r="AJ33" s="75">
        <v>12690</v>
      </c>
      <c r="AK33" s="75">
        <v>12419</v>
      </c>
      <c r="AL33" s="75">
        <v>12655</v>
      </c>
      <c r="AM33" s="75">
        <v>11709</v>
      </c>
      <c r="AN33" s="75">
        <v>13351</v>
      </c>
      <c r="AO33" s="75">
        <v>11806</v>
      </c>
      <c r="AP33" s="75">
        <v>12355</v>
      </c>
      <c r="AQ33" s="75">
        <v>11794</v>
      </c>
      <c r="AR33" s="75">
        <v>13468</v>
      </c>
      <c r="AS33" s="75">
        <v>12338</v>
      </c>
      <c r="AT33" s="75">
        <v>12532</v>
      </c>
      <c r="AU33" s="75">
        <v>11617</v>
      </c>
      <c r="AV33" s="75">
        <v>13395</v>
      </c>
      <c r="AW33" s="75">
        <v>12917</v>
      </c>
      <c r="AX33" s="75">
        <v>12579</v>
      </c>
      <c r="AY33" s="75">
        <v>12126</v>
      </c>
      <c r="AZ33" s="75">
        <v>13854</v>
      </c>
      <c r="BA33" s="75">
        <v>12612</v>
      </c>
      <c r="BB33" s="75">
        <v>13204</v>
      </c>
      <c r="BC33" s="75">
        <v>12027</v>
      </c>
      <c r="BD33" s="75">
        <v>14423</v>
      </c>
      <c r="BE33" s="75">
        <v>13367</v>
      </c>
      <c r="BF33" s="75">
        <v>13661</v>
      </c>
      <c r="BG33" s="75">
        <v>12853</v>
      </c>
      <c r="BH33" s="232">
        <v>15573</v>
      </c>
      <c r="BI33" s="232">
        <v>13989</v>
      </c>
      <c r="BJ33" s="232">
        <v>12632</v>
      </c>
      <c r="BK33" s="63">
        <v>12502</v>
      </c>
      <c r="BL33" s="63">
        <v>15710</v>
      </c>
      <c r="BM33" s="63">
        <v>14996</v>
      </c>
      <c r="BN33" s="63">
        <v>13453</v>
      </c>
      <c r="BO33" s="244">
        <v>13214</v>
      </c>
    </row>
    <row r="34" spans="1:70" x14ac:dyDescent="0.2">
      <c r="A34" s="56">
        <v>29</v>
      </c>
      <c r="B34" s="321" t="s">
        <v>163</v>
      </c>
      <c r="C34" s="64" t="s">
        <v>17</v>
      </c>
      <c r="D34" s="75">
        <v>13414</v>
      </c>
      <c r="E34" s="75">
        <v>14186</v>
      </c>
      <c r="F34" s="75">
        <v>11373</v>
      </c>
      <c r="G34" s="75">
        <v>14735</v>
      </c>
      <c r="H34" s="75">
        <v>14184</v>
      </c>
      <c r="I34" s="75">
        <v>15846</v>
      </c>
      <c r="J34" s="75">
        <v>12203</v>
      </c>
      <c r="K34" s="75">
        <v>16301</v>
      </c>
      <c r="L34" s="75">
        <v>13646</v>
      </c>
      <c r="M34" s="75">
        <v>16089</v>
      </c>
      <c r="N34" s="75">
        <v>12916</v>
      </c>
      <c r="O34" s="75">
        <v>17169</v>
      </c>
      <c r="P34" s="75">
        <v>15287</v>
      </c>
      <c r="Q34" s="75">
        <v>16012</v>
      </c>
      <c r="R34" s="75">
        <v>13047</v>
      </c>
      <c r="S34" s="75">
        <v>15704</v>
      </c>
      <c r="T34" s="75">
        <v>13861</v>
      </c>
      <c r="U34" s="75">
        <v>13895</v>
      </c>
      <c r="V34" s="75">
        <v>11452</v>
      </c>
      <c r="W34" s="75">
        <v>13154</v>
      </c>
      <c r="X34" s="75">
        <v>13011</v>
      </c>
      <c r="Y34" s="75">
        <v>13570</v>
      </c>
      <c r="Z34" s="75">
        <v>11652</v>
      </c>
      <c r="AA34" s="75">
        <v>13596</v>
      </c>
      <c r="AB34" s="75">
        <v>13310</v>
      </c>
      <c r="AC34" s="75">
        <v>13802</v>
      </c>
      <c r="AD34" s="75">
        <v>12106</v>
      </c>
      <c r="AE34" s="75">
        <v>14142</v>
      </c>
      <c r="AF34" s="75">
        <v>14840</v>
      </c>
      <c r="AG34" s="75">
        <v>14605</v>
      </c>
      <c r="AH34" s="75">
        <v>12814</v>
      </c>
      <c r="AI34" s="75">
        <v>14599</v>
      </c>
      <c r="AJ34" s="75">
        <v>14129</v>
      </c>
      <c r="AK34" s="75">
        <v>15992</v>
      </c>
      <c r="AL34" s="75">
        <v>13676</v>
      </c>
      <c r="AM34" s="75">
        <v>15920</v>
      </c>
      <c r="AN34" s="75">
        <v>14737</v>
      </c>
      <c r="AO34" s="75">
        <v>15977</v>
      </c>
      <c r="AP34" s="75">
        <v>13625</v>
      </c>
      <c r="AQ34" s="75">
        <v>16065</v>
      </c>
      <c r="AR34" s="75">
        <v>15236</v>
      </c>
      <c r="AS34" s="75">
        <v>16417</v>
      </c>
      <c r="AT34" s="75">
        <v>13645</v>
      </c>
      <c r="AU34" s="75">
        <v>16487</v>
      </c>
      <c r="AV34" s="75">
        <v>14832</v>
      </c>
      <c r="AW34" s="75">
        <v>16922</v>
      </c>
      <c r="AX34" s="75">
        <v>14453</v>
      </c>
      <c r="AY34" s="75">
        <v>16578</v>
      </c>
      <c r="AZ34" s="75">
        <v>15619</v>
      </c>
      <c r="BA34" s="75">
        <v>14861</v>
      </c>
      <c r="BB34" s="75">
        <v>14478</v>
      </c>
      <c r="BC34" s="75">
        <v>16946</v>
      </c>
      <c r="BD34" s="75">
        <v>16100</v>
      </c>
      <c r="BE34" s="75">
        <v>19187</v>
      </c>
      <c r="BF34" s="75">
        <v>16077</v>
      </c>
      <c r="BG34" s="75">
        <v>19452</v>
      </c>
      <c r="BH34" s="232">
        <v>18509</v>
      </c>
      <c r="BI34" s="232">
        <v>18004</v>
      </c>
      <c r="BJ34" s="232">
        <v>14795</v>
      </c>
      <c r="BK34" s="63">
        <v>17515</v>
      </c>
      <c r="BL34" s="63">
        <v>17600</v>
      </c>
      <c r="BM34" s="63">
        <v>17786</v>
      </c>
      <c r="BN34" s="63">
        <v>14474</v>
      </c>
      <c r="BO34" s="244">
        <v>16473</v>
      </c>
    </row>
    <row r="35" spans="1:70" x14ac:dyDescent="0.2">
      <c r="A35" s="56">
        <v>30</v>
      </c>
      <c r="B35" s="321" t="s">
        <v>164</v>
      </c>
      <c r="C35" s="64" t="s">
        <v>18</v>
      </c>
      <c r="D35" s="75">
        <v>9098</v>
      </c>
      <c r="E35" s="75">
        <v>9309</v>
      </c>
      <c r="F35" s="75">
        <v>9426</v>
      </c>
      <c r="G35" s="75">
        <v>9928</v>
      </c>
      <c r="H35" s="75">
        <v>9747</v>
      </c>
      <c r="I35" s="75">
        <v>10388</v>
      </c>
      <c r="J35" s="75">
        <v>10287</v>
      </c>
      <c r="K35" s="75">
        <v>10995</v>
      </c>
      <c r="L35" s="75">
        <v>10954</v>
      </c>
      <c r="M35" s="75">
        <v>11293</v>
      </c>
      <c r="N35" s="75">
        <v>11900</v>
      </c>
      <c r="O35" s="75">
        <v>13242</v>
      </c>
      <c r="P35" s="75">
        <v>11009</v>
      </c>
      <c r="Q35" s="75">
        <v>12494</v>
      </c>
      <c r="R35" s="75">
        <v>13454</v>
      </c>
      <c r="S35" s="75">
        <v>14551</v>
      </c>
      <c r="T35" s="75">
        <v>12025</v>
      </c>
      <c r="U35" s="75">
        <v>13302</v>
      </c>
      <c r="V35" s="75">
        <v>13726</v>
      </c>
      <c r="W35" s="75">
        <v>14676</v>
      </c>
      <c r="X35" s="75">
        <v>12965</v>
      </c>
      <c r="Y35" s="75">
        <v>14031</v>
      </c>
      <c r="Z35" s="75">
        <v>14854</v>
      </c>
      <c r="AA35" s="75">
        <v>15815</v>
      </c>
      <c r="AB35" s="75">
        <v>13684</v>
      </c>
      <c r="AC35" s="75">
        <v>14463</v>
      </c>
      <c r="AD35" s="75">
        <v>15922</v>
      </c>
      <c r="AE35" s="75">
        <v>16657</v>
      </c>
      <c r="AF35" s="75">
        <v>14638</v>
      </c>
      <c r="AG35" s="75">
        <v>15502</v>
      </c>
      <c r="AH35" s="75">
        <v>16423</v>
      </c>
      <c r="AI35" s="75">
        <v>17932</v>
      </c>
      <c r="AJ35" s="75">
        <v>16435</v>
      </c>
      <c r="AK35" s="75">
        <v>18196</v>
      </c>
      <c r="AL35" s="75">
        <v>18760</v>
      </c>
      <c r="AM35" s="75">
        <v>18959</v>
      </c>
      <c r="AN35" s="75">
        <v>15871</v>
      </c>
      <c r="AO35" s="75">
        <v>16245</v>
      </c>
      <c r="AP35" s="75">
        <v>16869</v>
      </c>
      <c r="AQ35" s="75">
        <v>17434</v>
      </c>
      <c r="AR35" s="75">
        <v>14842</v>
      </c>
      <c r="AS35" s="75">
        <v>15886</v>
      </c>
      <c r="AT35" s="75">
        <v>15958</v>
      </c>
      <c r="AU35" s="75">
        <v>16578</v>
      </c>
      <c r="AV35" s="75">
        <v>14304</v>
      </c>
      <c r="AW35" s="75">
        <v>14858</v>
      </c>
      <c r="AX35" s="75">
        <v>15203</v>
      </c>
      <c r="AY35" s="75">
        <v>15991</v>
      </c>
      <c r="AZ35" s="75">
        <v>14484</v>
      </c>
      <c r="BA35" s="75">
        <v>14531</v>
      </c>
      <c r="BB35" s="75">
        <v>15077</v>
      </c>
      <c r="BC35" s="75">
        <v>15790</v>
      </c>
      <c r="BD35" s="75">
        <v>14295</v>
      </c>
      <c r="BE35" s="75">
        <v>14911</v>
      </c>
      <c r="BF35" s="75">
        <v>15392</v>
      </c>
      <c r="BG35" s="75">
        <v>16428</v>
      </c>
      <c r="BH35" s="232">
        <v>15041</v>
      </c>
      <c r="BI35" s="232">
        <v>15062</v>
      </c>
      <c r="BJ35" s="232">
        <v>14518</v>
      </c>
      <c r="BK35" s="63">
        <v>15895</v>
      </c>
      <c r="BL35" s="63">
        <v>15349</v>
      </c>
      <c r="BM35" s="63">
        <v>15128</v>
      </c>
      <c r="BN35" s="63">
        <v>14625</v>
      </c>
      <c r="BO35" s="244">
        <v>16175</v>
      </c>
    </row>
    <row r="36" spans="1:70" x14ac:dyDescent="0.2">
      <c r="A36" s="56">
        <v>31</v>
      </c>
      <c r="B36" s="321" t="s">
        <v>165</v>
      </c>
      <c r="C36" s="64" t="s">
        <v>19</v>
      </c>
      <c r="D36" s="75">
        <v>6478</v>
      </c>
      <c r="E36" s="75">
        <v>7029</v>
      </c>
      <c r="F36" s="75">
        <v>6831</v>
      </c>
      <c r="G36" s="75">
        <v>7496</v>
      </c>
      <c r="H36" s="75">
        <v>6115</v>
      </c>
      <c r="I36" s="75">
        <v>6811</v>
      </c>
      <c r="J36" s="75">
        <v>6363</v>
      </c>
      <c r="K36" s="75">
        <v>7422</v>
      </c>
      <c r="L36" s="75">
        <v>6678</v>
      </c>
      <c r="M36" s="75">
        <v>7066</v>
      </c>
      <c r="N36" s="75">
        <v>6445</v>
      </c>
      <c r="O36" s="75">
        <v>7230</v>
      </c>
      <c r="P36" s="75">
        <v>6945</v>
      </c>
      <c r="Q36" s="75">
        <v>7296</v>
      </c>
      <c r="R36" s="75">
        <v>6946</v>
      </c>
      <c r="S36" s="75">
        <v>7085</v>
      </c>
      <c r="T36" s="75">
        <v>7019</v>
      </c>
      <c r="U36" s="75">
        <v>7029</v>
      </c>
      <c r="V36" s="75">
        <v>6819</v>
      </c>
      <c r="W36" s="75">
        <v>6827</v>
      </c>
      <c r="X36" s="75">
        <v>7072</v>
      </c>
      <c r="Y36" s="75">
        <v>7417</v>
      </c>
      <c r="Z36" s="75">
        <v>7298</v>
      </c>
      <c r="AA36" s="75">
        <v>7243</v>
      </c>
      <c r="AB36" s="75">
        <v>7094</v>
      </c>
      <c r="AC36" s="75">
        <v>6933</v>
      </c>
      <c r="AD36" s="75">
        <v>6928</v>
      </c>
      <c r="AE36" s="75">
        <v>6728</v>
      </c>
      <c r="AF36" s="75">
        <v>7027</v>
      </c>
      <c r="AG36" s="75">
        <v>7098</v>
      </c>
      <c r="AH36" s="75">
        <v>7301</v>
      </c>
      <c r="AI36" s="75">
        <v>7582</v>
      </c>
      <c r="AJ36" s="75">
        <v>7276</v>
      </c>
      <c r="AK36" s="75">
        <v>7199</v>
      </c>
      <c r="AL36" s="75">
        <v>7292</v>
      </c>
      <c r="AM36" s="75">
        <v>7952</v>
      </c>
      <c r="AN36" s="75">
        <v>7409</v>
      </c>
      <c r="AO36" s="75">
        <v>7461</v>
      </c>
      <c r="AP36" s="75">
        <v>8123</v>
      </c>
      <c r="AQ36" s="75">
        <v>8016</v>
      </c>
      <c r="AR36" s="75">
        <v>7282</v>
      </c>
      <c r="AS36" s="75">
        <v>7402</v>
      </c>
      <c r="AT36" s="75">
        <v>7890</v>
      </c>
      <c r="AU36" s="75">
        <v>8412</v>
      </c>
      <c r="AV36" s="75">
        <v>8550</v>
      </c>
      <c r="AW36" s="75">
        <v>8526</v>
      </c>
      <c r="AX36" s="75">
        <v>8696</v>
      </c>
      <c r="AY36" s="75">
        <v>8933</v>
      </c>
      <c r="AZ36" s="75">
        <v>8516</v>
      </c>
      <c r="BA36" s="75">
        <v>6145</v>
      </c>
      <c r="BB36" s="75">
        <v>6912</v>
      </c>
      <c r="BC36" s="75">
        <v>7200</v>
      </c>
      <c r="BD36" s="75">
        <v>7492</v>
      </c>
      <c r="BE36" s="75">
        <v>6314</v>
      </c>
      <c r="BF36" s="75">
        <v>7178</v>
      </c>
      <c r="BG36" s="75">
        <v>7632</v>
      </c>
      <c r="BH36" s="232">
        <v>9118</v>
      </c>
      <c r="BI36" s="232">
        <v>7871</v>
      </c>
      <c r="BJ36" s="232">
        <v>8044</v>
      </c>
      <c r="BK36" s="63">
        <v>8567</v>
      </c>
      <c r="BL36" s="63">
        <v>10478</v>
      </c>
      <c r="BM36" s="63">
        <v>8836</v>
      </c>
      <c r="BN36" s="63">
        <v>9725</v>
      </c>
      <c r="BO36" s="244">
        <v>9599</v>
      </c>
    </row>
    <row r="37" spans="1:70" x14ac:dyDescent="0.2">
      <c r="A37" s="56">
        <v>32</v>
      </c>
      <c r="B37" s="321" t="s">
        <v>166</v>
      </c>
      <c r="C37" s="64" t="s">
        <v>20</v>
      </c>
      <c r="D37" s="75">
        <v>8296</v>
      </c>
      <c r="E37" s="75">
        <v>8972</v>
      </c>
      <c r="F37" s="75">
        <v>8524</v>
      </c>
      <c r="G37" s="75">
        <v>9281</v>
      </c>
      <c r="H37" s="75">
        <v>7917</v>
      </c>
      <c r="I37" s="75">
        <v>8935</v>
      </c>
      <c r="J37" s="75">
        <v>8019</v>
      </c>
      <c r="K37" s="75">
        <v>9344</v>
      </c>
      <c r="L37" s="75">
        <v>7845</v>
      </c>
      <c r="M37" s="75">
        <v>9499</v>
      </c>
      <c r="N37" s="75">
        <v>8579</v>
      </c>
      <c r="O37" s="75">
        <v>9886</v>
      </c>
      <c r="P37" s="75">
        <v>8328</v>
      </c>
      <c r="Q37" s="75">
        <v>9844</v>
      </c>
      <c r="R37" s="75">
        <v>9059</v>
      </c>
      <c r="S37" s="75">
        <v>10091</v>
      </c>
      <c r="T37" s="75">
        <v>8035</v>
      </c>
      <c r="U37" s="75">
        <v>9717</v>
      </c>
      <c r="V37" s="75">
        <v>8803</v>
      </c>
      <c r="W37" s="75">
        <v>9629</v>
      </c>
      <c r="X37" s="75">
        <v>7847</v>
      </c>
      <c r="Y37" s="75">
        <v>9471</v>
      </c>
      <c r="Z37" s="75">
        <v>8798</v>
      </c>
      <c r="AA37" s="75">
        <v>9479</v>
      </c>
      <c r="AB37" s="75">
        <v>8491</v>
      </c>
      <c r="AC37" s="75">
        <v>9702</v>
      </c>
      <c r="AD37" s="75">
        <v>8969</v>
      </c>
      <c r="AE37" s="75">
        <v>9739</v>
      </c>
      <c r="AF37" s="75">
        <v>8701</v>
      </c>
      <c r="AG37" s="75">
        <v>10115</v>
      </c>
      <c r="AH37" s="75">
        <v>8827</v>
      </c>
      <c r="AI37" s="75">
        <v>9928</v>
      </c>
      <c r="AJ37" s="75">
        <v>9469</v>
      </c>
      <c r="AK37" s="75">
        <v>10243</v>
      </c>
      <c r="AL37" s="75">
        <v>9155</v>
      </c>
      <c r="AM37" s="75">
        <v>9939</v>
      </c>
      <c r="AN37" s="75">
        <v>9269</v>
      </c>
      <c r="AO37" s="75">
        <v>10451</v>
      </c>
      <c r="AP37" s="75">
        <v>9465</v>
      </c>
      <c r="AQ37" s="75">
        <v>10719</v>
      </c>
      <c r="AR37" s="75">
        <v>10112</v>
      </c>
      <c r="AS37" s="75">
        <v>11129</v>
      </c>
      <c r="AT37" s="75">
        <v>9441</v>
      </c>
      <c r="AU37" s="75">
        <v>10083</v>
      </c>
      <c r="AV37" s="75">
        <v>9582</v>
      </c>
      <c r="AW37" s="75">
        <v>10795</v>
      </c>
      <c r="AX37" s="75">
        <v>9241</v>
      </c>
      <c r="AY37" s="75">
        <v>9286</v>
      </c>
      <c r="AZ37" s="75">
        <v>9586</v>
      </c>
      <c r="BA37" s="75">
        <v>10233</v>
      </c>
      <c r="BB37" s="75">
        <v>8850</v>
      </c>
      <c r="BC37" s="75">
        <v>7989</v>
      </c>
      <c r="BD37" s="75">
        <v>8832</v>
      </c>
      <c r="BE37" s="75">
        <v>9612</v>
      </c>
      <c r="BF37" s="75">
        <v>8431</v>
      </c>
      <c r="BG37" s="75">
        <v>8999</v>
      </c>
      <c r="BH37" s="232">
        <v>9430</v>
      </c>
      <c r="BI37" s="232">
        <v>10194</v>
      </c>
      <c r="BJ37" s="232">
        <v>8413</v>
      </c>
      <c r="BK37" s="63">
        <v>8544</v>
      </c>
      <c r="BL37" s="63">
        <v>10506</v>
      </c>
      <c r="BM37" s="63">
        <v>11381</v>
      </c>
      <c r="BN37" s="63">
        <v>9065</v>
      </c>
      <c r="BO37" s="244">
        <v>9819</v>
      </c>
    </row>
    <row r="38" spans="1:70" x14ac:dyDescent="0.2">
      <c r="A38" s="56">
        <v>33</v>
      </c>
      <c r="B38" s="321" t="s">
        <v>167</v>
      </c>
      <c r="C38" s="64" t="s">
        <v>50</v>
      </c>
      <c r="D38" s="75">
        <v>13497</v>
      </c>
      <c r="E38" s="75">
        <v>16214</v>
      </c>
      <c r="F38" s="75">
        <v>13519</v>
      </c>
      <c r="G38" s="75">
        <v>15326</v>
      </c>
      <c r="H38" s="75">
        <v>13251</v>
      </c>
      <c r="I38" s="75">
        <v>16093</v>
      </c>
      <c r="J38" s="75">
        <v>13208</v>
      </c>
      <c r="K38" s="75">
        <v>14813</v>
      </c>
      <c r="L38" s="75">
        <v>13181</v>
      </c>
      <c r="M38" s="75">
        <v>16101</v>
      </c>
      <c r="N38" s="75">
        <v>13344</v>
      </c>
      <c r="O38" s="75">
        <v>14580</v>
      </c>
      <c r="P38" s="75">
        <v>13276</v>
      </c>
      <c r="Q38" s="75">
        <v>16195</v>
      </c>
      <c r="R38" s="75">
        <v>13483</v>
      </c>
      <c r="S38" s="75">
        <v>14976</v>
      </c>
      <c r="T38" s="75">
        <v>13460</v>
      </c>
      <c r="U38" s="75">
        <v>16317</v>
      </c>
      <c r="V38" s="75">
        <v>13700</v>
      </c>
      <c r="W38" s="75">
        <v>14955</v>
      </c>
      <c r="X38" s="75">
        <v>13534</v>
      </c>
      <c r="Y38" s="75">
        <v>15998</v>
      </c>
      <c r="Z38" s="75">
        <v>13837</v>
      </c>
      <c r="AA38" s="75">
        <v>15000</v>
      </c>
      <c r="AB38" s="75">
        <v>13928</v>
      </c>
      <c r="AC38" s="75">
        <v>16100</v>
      </c>
      <c r="AD38" s="75">
        <v>14272</v>
      </c>
      <c r="AE38" s="75">
        <v>15450</v>
      </c>
      <c r="AF38" s="75">
        <v>14056</v>
      </c>
      <c r="AG38" s="75">
        <v>16212</v>
      </c>
      <c r="AH38" s="75">
        <v>14383</v>
      </c>
      <c r="AI38" s="75">
        <v>15560</v>
      </c>
      <c r="AJ38" s="75">
        <v>14024</v>
      </c>
      <c r="AK38" s="75">
        <v>16193</v>
      </c>
      <c r="AL38" s="75">
        <v>14487</v>
      </c>
      <c r="AM38" s="75">
        <v>15712</v>
      </c>
      <c r="AN38" s="75">
        <v>14506</v>
      </c>
      <c r="AO38" s="75">
        <v>16489</v>
      </c>
      <c r="AP38" s="75">
        <v>14893</v>
      </c>
      <c r="AQ38" s="75">
        <v>16180</v>
      </c>
      <c r="AR38" s="75">
        <v>14496</v>
      </c>
      <c r="AS38" s="75">
        <v>16532</v>
      </c>
      <c r="AT38" s="75">
        <v>15120</v>
      </c>
      <c r="AU38" s="75">
        <v>15944</v>
      </c>
      <c r="AV38" s="75">
        <v>14740</v>
      </c>
      <c r="AW38" s="75">
        <v>16681</v>
      </c>
      <c r="AX38" s="75">
        <v>15055</v>
      </c>
      <c r="AY38" s="75">
        <v>16036</v>
      </c>
      <c r="AZ38" s="75">
        <v>14554</v>
      </c>
      <c r="BA38" s="75">
        <v>15172</v>
      </c>
      <c r="BB38" s="75">
        <v>14325</v>
      </c>
      <c r="BC38" s="75">
        <v>15333</v>
      </c>
      <c r="BD38" s="75">
        <v>14094</v>
      </c>
      <c r="BE38" s="75">
        <v>16027</v>
      </c>
      <c r="BF38" s="75">
        <v>14847</v>
      </c>
      <c r="BG38" s="75">
        <v>15947</v>
      </c>
      <c r="BH38" s="232">
        <v>14691</v>
      </c>
      <c r="BI38" s="232">
        <v>17015</v>
      </c>
      <c r="BJ38" s="232">
        <v>15689</v>
      </c>
      <c r="BK38" s="63">
        <v>16613</v>
      </c>
      <c r="BL38" s="63">
        <v>15253</v>
      </c>
      <c r="BM38" s="63">
        <v>17079</v>
      </c>
      <c r="BN38" s="66">
        <v>15766</v>
      </c>
      <c r="BO38" s="378">
        <v>16762</v>
      </c>
      <c r="BP38" s="74"/>
    </row>
    <row r="39" spans="1:70" x14ac:dyDescent="0.2">
      <c r="A39" s="56">
        <v>34</v>
      </c>
      <c r="B39" s="321" t="s">
        <v>168</v>
      </c>
      <c r="C39" s="64" t="s">
        <v>47</v>
      </c>
      <c r="D39" s="75">
        <v>68971</v>
      </c>
      <c r="E39" s="75">
        <v>70754</v>
      </c>
      <c r="F39" s="75">
        <v>57758</v>
      </c>
      <c r="G39" s="75">
        <v>65445</v>
      </c>
      <c r="H39" s="75">
        <v>69564</v>
      </c>
      <c r="I39" s="75">
        <v>69780</v>
      </c>
      <c r="J39" s="75">
        <v>58785</v>
      </c>
      <c r="K39" s="75">
        <v>66197</v>
      </c>
      <c r="L39" s="75">
        <v>72352</v>
      </c>
      <c r="M39" s="75">
        <v>72387</v>
      </c>
      <c r="N39" s="75">
        <v>59694</v>
      </c>
      <c r="O39" s="75">
        <v>68379</v>
      </c>
      <c r="P39" s="75">
        <v>71654</v>
      </c>
      <c r="Q39" s="75">
        <v>71682</v>
      </c>
      <c r="R39" s="75">
        <v>59736</v>
      </c>
      <c r="S39" s="75">
        <v>67872</v>
      </c>
      <c r="T39" s="75">
        <v>73612</v>
      </c>
      <c r="U39" s="75">
        <v>73310</v>
      </c>
      <c r="V39" s="75">
        <v>60851</v>
      </c>
      <c r="W39" s="75">
        <v>69556</v>
      </c>
      <c r="X39" s="75">
        <v>74294</v>
      </c>
      <c r="Y39" s="75">
        <v>75880</v>
      </c>
      <c r="Z39" s="75">
        <v>62672</v>
      </c>
      <c r="AA39" s="75">
        <v>71558</v>
      </c>
      <c r="AB39" s="75">
        <v>75092</v>
      </c>
      <c r="AC39" s="75">
        <v>76199</v>
      </c>
      <c r="AD39" s="75">
        <v>63714</v>
      </c>
      <c r="AE39" s="75">
        <v>73035</v>
      </c>
      <c r="AF39" s="75">
        <v>75422</v>
      </c>
      <c r="AG39" s="75">
        <v>76909</v>
      </c>
      <c r="AH39" s="75">
        <v>63930</v>
      </c>
      <c r="AI39" s="75">
        <v>73883</v>
      </c>
      <c r="AJ39" s="75">
        <v>76945</v>
      </c>
      <c r="AK39" s="75">
        <v>79244</v>
      </c>
      <c r="AL39" s="75">
        <v>64875</v>
      </c>
      <c r="AM39" s="75">
        <v>73872</v>
      </c>
      <c r="AN39" s="75">
        <v>77953</v>
      </c>
      <c r="AO39" s="75">
        <v>78370</v>
      </c>
      <c r="AP39" s="75">
        <v>65717</v>
      </c>
      <c r="AQ39" s="75">
        <v>75805</v>
      </c>
      <c r="AR39" s="75">
        <v>78347</v>
      </c>
      <c r="AS39" s="75">
        <v>80128</v>
      </c>
      <c r="AT39" s="75">
        <v>65746</v>
      </c>
      <c r="AU39" s="75">
        <v>77481</v>
      </c>
      <c r="AV39" s="75">
        <v>78835</v>
      </c>
      <c r="AW39" s="75">
        <v>79940</v>
      </c>
      <c r="AX39" s="75">
        <v>65945</v>
      </c>
      <c r="AY39" s="75">
        <v>76697</v>
      </c>
      <c r="AZ39" s="75">
        <v>78752</v>
      </c>
      <c r="BA39" s="75">
        <v>82087</v>
      </c>
      <c r="BB39" s="75">
        <v>67465</v>
      </c>
      <c r="BC39" s="75">
        <v>79197</v>
      </c>
      <c r="BD39" s="75">
        <v>82227</v>
      </c>
      <c r="BE39" s="75">
        <v>85111</v>
      </c>
      <c r="BF39" s="75">
        <v>68538</v>
      </c>
      <c r="BG39" s="75">
        <v>80886</v>
      </c>
      <c r="BH39" s="232">
        <v>81707</v>
      </c>
      <c r="BI39" s="232">
        <v>84822</v>
      </c>
      <c r="BJ39" s="232">
        <v>70435</v>
      </c>
      <c r="BK39" s="63">
        <v>82126</v>
      </c>
      <c r="BL39" s="63">
        <v>86483</v>
      </c>
      <c r="BM39" s="63">
        <v>86350</v>
      </c>
      <c r="BN39" s="66">
        <v>70372</v>
      </c>
      <c r="BO39" s="378">
        <v>84117</v>
      </c>
      <c r="BP39" s="74"/>
    </row>
    <row r="40" spans="1:70" x14ac:dyDescent="0.2">
      <c r="A40" s="56">
        <v>35</v>
      </c>
      <c r="B40" s="321" t="s">
        <v>169</v>
      </c>
      <c r="C40" s="64" t="s">
        <v>48</v>
      </c>
      <c r="D40" s="75">
        <v>123556</v>
      </c>
      <c r="E40" s="75">
        <v>115370</v>
      </c>
      <c r="F40" s="75">
        <v>90066</v>
      </c>
      <c r="G40" s="75">
        <v>117494</v>
      </c>
      <c r="H40" s="75">
        <v>126200</v>
      </c>
      <c r="I40" s="75">
        <v>115147</v>
      </c>
      <c r="J40" s="75">
        <v>91370</v>
      </c>
      <c r="K40" s="75">
        <v>118214</v>
      </c>
      <c r="L40" s="75">
        <v>122887</v>
      </c>
      <c r="M40" s="75">
        <v>114177</v>
      </c>
      <c r="N40" s="75">
        <v>89430</v>
      </c>
      <c r="O40" s="75">
        <v>117479</v>
      </c>
      <c r="P40" s="75">
        <v>123296</v>
      </c>
      <c r="Q40" s="75">
        <v>112090</v>
      </c>
      <c r="R40" s="75">
        <v>89069</v>
      </c>
      <c r="S40" s="75">
        <v>117347</v>
      </c>
      <c r="T40" s="75">
        <v>123924</v>
      </c>
      <c r="U40" s="75">
        <v>111662</v>
      </c>
      <c r="V40" s="75">
        <v>89165</v>
      </c>
      <c r="W40" s="75">
        <v>117266</v>
      </c>
      <c r="X40" s="75">
        <v>121358</v>
      </c>
      <c r="Y40" s="75">
        <v>111205</v>
      </c>
      <c r="Z40" s="75">
        <v>88730</v>
      </c>
      <c r="AA40" s="75">
        <v>116375</v>
      </c>
      <c r="AB40" s="75">
        <v>122192</v>
      </c>
      <c r="AC40" s="75">
        <v>111883</v>
      </c>
      <c r="AD40" s="75">
        <v>90396</v>
      </c>
      <c r="AE40" s="75">
        <v>118501</v>
      </c>
      <c r="AF40" s="75">
        <v>124220</v>
      </c>
      <c r="AG40" s="75">
        <v>114951</v>
      </c>
      <c r="AH40" s="75">
        <v>91795</v>
      </c>
      <c r="AI40" s="75">
        <v>122013</v>
      </c>
      <c r="AJ40" s="75">
        <v>124107</v>
      </c>
      <c r="AK40" s="75">
        <v>123042</v>
      </c>
      <c r="AL40" s="75">
        <v>94929</v>
      </c>
      <c r="AM40" s="75">
        <v>127074</v>
      </c>
      <c r="AN40" s="75">
        <v>130535</v>
      </c>
      <c r="AO40" s="75">
        <v>120802</v>
      </c>
      <c r="AP40" s="75">
        <v>97304</v>
      </c>
      <c r="AQ40" s="75">
        <v>130651</v>
      </c>
      <c r="AR40" s="75">
        <v>129781</v>
      </c>
      <c r="AS40" s="75">
        <v>124003</v>
      </c>
      <c r="AT40" s="75">
        <v>98158</v>
      </c>
      <c r="AU40" s="75">
        <v>131581</v>
      </c>
      <c r="AV40" s="75">
        <v>132812</v>
      </c>
      <c r="AW40" s="75">
        <v>123119</v>
      </c>
      <c r="AX40" s="75">
        <v>98896</v>
      </c>
      <c r="AY40" s="75">
        <v>129835</v>
      </c>
      <c r="AZ40" s="75">
        <v>128726</v>
      </c>
      <c r="BA40" s="75">
        <v>117568</v>
      </c>
      <c r="BB40" s="75">
        <v>95497</v>
      </c>
      <c r="BC40" s="75">
        <v>124399</v>
      </c>
      <c r="BD40" s="75">
        <v>126278</v>
      </c>
      <c r="BE40" s="75">
        <v>120815</v>
      </c>
      <c r="BF40" s="75">
        <v>96886</v>
      </c>
      <c r="BG40" s="75">
        <v>124660</v>
      </c>
      <c r="BH40" s="232">
        <v>127403</v>
      </c>
      <c r="BI40" s="232">
        <v>122384</v>
      </c>
      <c r="BJ40" s="232">
        <v>100056</v>
      </c>
      <c r="BK40" s="63">
        <v>128483</v>
      </c>
      <c r="BL40" s="63">
        <v>132897</v>
      </c>
      <c r="BM40" s="63">
        <v>122508</v>
      </c>
      <c r="BN40" s="66">
        <v>98151</v>
      </c>
      <c r="BO40" s="378">
        <v>128402</v>
      </c>
      <c r="BP40" s="74"/>
    </row>
    <row r="41" spans="1:70" s="63" customFormat="1" x14ac:dyDescent="0.2">
      <c r="A41" s="63">
        <v>36</v>
      </c>
      <c r="B41" s="322" t="s">
        <v>170</v>
      </c>
      <c r="C41" s="323" t="s">
        <v>278</v>
      </c>
      <c r="D41" s="324">
        <v>66986</v>
      </c>
      <c r="E41" s="324">
        <v>62926</v>
      </c>
      <c r="F41" s="324">
        <v>52416</v>
      </c>
      <c r="G41" s="324">
        <v>67476</v>
      </c>
      <c r="H41" s="324">
        <v>66884</v>
      </c>
      <c r="I41" s="324">
        <v>62517</v>
      </c>
      <c r="J41" s="324">
        <v>53008</v>
      </c>
      <c r="K41" s="324">
        <v>68239</v>
      </c>
      <c r="L41" s="324">
        <v>67052</v>
      </c>
      <c r="M41" s="324">
        <v>63135</v>
      </c>
      <c r="N41" s="324">
        <v>54010</v>
      </c>
      <c r="O41" s="324">
        <v>68034</v>
      </c>
      <c r="P41" s="324">
        <v>67031</v>
      </c>
      <c r="Q41" s="324">
        <v>63057</v>
      </c>
      <c r="R41" s="324">
        <v>53973</v>
      </c>
      <c r="S41" s="324">
        <v>67869</v>
      </c>
      <c r="T41" s="324">
        <v>68304</v>
      </c>
      <c r="U41" s="324">
        <v>62658</v>
      </c>
      <c r="V41" s="324">
        <v>54054</v>
      </c>
      <c r="W41" s="324">
        <v>66903</v>
      </c>
      <c r="X41" s="324">
        <v>66975</v>
      </c>
      <c r="Y41" s="324">
        <v>62567</v>
      </c>
      <c r="Z41" s="324">
        <v>53837</v>
      </c>
      <c r="AA41" s="324">
        <v>66460</v>
      </c>
      <c r="AB41" s="324">
        <v>65377</v>
      </c>
      <c r="AC41" s="324">
        <v>61264</v>
      </c>
      <c r="AD41" s="324">
        <v>53327</v>
      </c>
      <c r="AE41" s="324">
        <v>65080</v>
      </c>
      <c r="AF41" s="324">
        <v>65149</v>
      </c>
      <c r="AG41" s="324">
        <v>61276</v>
      </c>
      <c r="AH41" s="324">
        <v>52250</v>
      </c>
      <c r="AI41" s="324">
        <v>64802</v>
      </c>
      <c r="AJ41" s="324">
        <v>63583</v>
      </c>
      <c r="AK41" s="324">
        <v>61646</v>
      </c>
      <c r="AL41" s="324">
        <v>51099</v>
      </c>
      <c r="AM41" s="324">
        <v>63273</v>
      </c>
      <c r="AN41" s="324">
        <v>63670</v>
      </c>
      <c r="AO41" s="324">
        <v>59482</v>
      </c>
      <c r="AP41" s="324">
        <v>50642</v>
      </c>
      <c r="AQ41" s="324">
        <v>63573</v>
      </c>
      <c r="AR41" s="324">
        <v>62791</v>
      </c>
      <c r="AS41" s="324">
        <v>59820</v>
      </c>
      <c r="AT41" s="324">
        <v>50630</v>
      </c>
      <c r="AU41" s="324">
        <v>63229</v>
      </c>
      <c r="AV41" s="324">
        <v>62977</v>
      </c>
      <c r="AW41" s="324">
        <v>59951</v>
      </c>
      <c r="AX41" s="324">
        <v>51120</v>
      </c>
      <c r="AY41" s="324">
        <v>63782</v>
      </c>
      <c r="AZ41" s="324">
        <v>58863</v>
      </c>
      <c r="BA41" s="324">
        <v>48411</v>
      </c>
      <c r="BB41" s="324">
        <v>45493</v>
      </c>
      <c r="BC41" s="324">
        <v>56251</v>
      </c>
      <c r="BD41" s="324">
        <v>57855</v>
      </c>
      <c r="BE41" s="324">
        <v>59125</v>
      </c>
      <c r="BF41" s="324">
        <v>48733</v>
      </c>
      <c r="BG41" s="324">
        <v>59816</v>
      </c>
      <c r="BH41" s="325">
        <v>59007</v>
      </c>
      <c r="BI41" s="325">
        <v>56297</v>
      </c>
      <c r="BJ41" s="325">
        <v>46003</v>
      </c>
      <c r="BK41" s="65">
        <v>59682</v>
      </c>
      <c r="BL41" s="65">
        <v>57855</v>
      </c>
      <c r="BM41" s="65">
        <v>54728</v>
      </c>
      <c r="BN41" s="248">
        <v>44061</v>
      </c>
      <c r="BO41" s="379">
        <v>59689</v>
      </c>
      <c r="BP41" s="66"/>
    </row>
    <row r="42" spans="1:70" x14ac:dyDescent="0.2">
      <c r="A42" s="245"/>
      <c r="B42" s="305" t="s">
        <v>243</v>
      </c>
      <c r="C42" s="181" t="s">
        <v>242</v>
      </c>
      <c r="D42" s="217">
        <v>1141692</v>
      </c>
      <c r="E42" s="217">
        <v>1197326</v>
      </c>
      <c r="F42" s="217">
        <v>1069364</v>
      </c>
      <c r="G42" s="217">
        <v>1151171</v>
      </c>
      <c r="H42" s="217">
        <v>1078614</v>
      </c>
      <c r="I42" s="217">
        <v>1125100</v>
      </c>
      <c r="J42" s="217">
        <v>1017374</v>
      </c>
      <c r="K42" s="217">
        <v>1140589</v>
      </c>
      <c r="L42" s="217">
        <v>1112514</v>
      </c>
      <c r="M42" s="217">
        <v>1190767</v>
      </c>
      <c r="N42" s="217">
        <v>1086404</v>
      </c>
      <c r="O42" s="217">
        <v>1231604</v>
      </c>
      <c r="P42" s="217">
        <v>1176696</v>
      </c>
      <c r="Q42" s="217">
        <v>1228189</v>
      </c>
      <c r="R42" s="217">
        <v>1127570</v>
      </c>
      <c r="S42" s="217">
        <v>1236500</v>
      </c>
      <c r="T42" s="217">
        <v>1186505</v>
      </c>
      <c r="U42" s="217">
        <v>1226171</v>
      </c>
      <c r="V42" s="217">
        <v>1109048</v>
      </c>
      <c r="W42" s="217">
        <v>1219176</v>
      </c>
      <c r="X42" s="217">
        <v>1184918</v>
      </c>
      <c r="Y42" s="217">
        <v>1237842</v>
      </c>
      <c r="Z42" s="217">
        <v>1123637</v>
      </c>
      <c r="AA42" s="217">
        <v>1250814</v>
      </c>
      <c r="AB42" s="217">
        <v>1206542</v>
      </c>
      <c r="AC42" s="217">
        <v>1267686</v>
      </c>
      <c r="AD42" s="217">
        <v>1157261</v>
      </c>
      <c r="AE42" s="217">
        <v>1293222</v>
      </c>
      <c r="AF42" s="217">
        <v>1250215</v>
      </c>
      <c r="AG42" s="217">
        <v>1323875</v>
      </c>
      <c r="AH42" s="217">
        <v>1209633</v>
      </c>
      <c r="AI42" s="217">
        <v>1362072</v>
      </c>
      <c r="AJ42" s="217">
        <v>1281564</v>
      </c>
      <c r="AK42" s="217">
        <v>1364462</v>
      </c>
      <c r="AL42" s="217">
        <v>1220171</v>
      </c>
      <c r="AM42" s="217">
        <v>1386146</v>
      </c>
      <c r="AN42" s="217">
        <v>1318934</v>
      </c>
      <c r="AO42" s="217">
        <v>1388153</v>
      </c>
      <c r="AP42" s="217">
        <v>1257561</v>
      </c>
      <c r="AQ42" s="217">
        <v>1422572</v>
      </c>
      <c r="AR42" s="217">
        <v>1349874</v>
      </c>
      <c r="AS42" s="217">
        <v>1430474</v>
      </c>
      <c r="AT42" s="217">
        <v>1265804</v>
      </c>
      <c r="AU42" s="217">
        <v>1446120</v>
      </c>
      <c r="AV42" s="217">
        <v>1378571</v>
      </c>
      <c r="AW42" s="217">
        <v>1446284</v>
      </c>
      <c r="AX42" s="217">
        <v>1304192</v>
      </c>
      <c r="AY42" s="217">
        <v>1472313</v>
      </c>
      <c r="AZ42" s="217">
        <v>1391492</v>
      </c>
      <c r="BA42" s="217">
        <v>1335756</v>
      </c>
      <c r="BB42" s="217">
        <v>1290437</v>
      </c>
      <c r="BC42" s="217">
        <v>1462113</v>
      </c>
      <c r="BD42" s="217">
        <v>1392108</v>
      </c>
      <c r="BE42" s="217">
        <v>1486162</v>
      </c>
      <c r="BF42" s="217">
        <v>1365532</v>
      </c>
      <c r="BG42" s="231">
        <v>1572840</v>
      </c>
      <c r="BH42" s="231">
        <v>1467755</v>
      </c>
      <c r="BI42" s="231">
        <v>1538731</v>
      </c>
      <c r="BJ42" s="231">
        <v>1399827</v>
      </c>
      <c r="BK42" s="231">
        <v>1565238</v>
      </c>
      <c r="BL42" s="231">
        <v>1499483</v>
      </c>
      <c r="BM42" s="231">
        <v>1526696</v>
      </c>
      <c r="BN42" s="181">
        <v>1378667</v>
      </c>
      <c r="BO42" s="380">
        <v>1554990</v>
      </c>
      <c r="BP42" s="74"/>
    </row>
    <row r="43" spans="1:70" x14ac:dyDescent="0.2">
      <c r="C43" s="6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74"/>
    </row>
    <row r="44" spans="1:70" x14ac:dyDescent="0.2">
      <c r="C44" s="66"/>
      <c r="D44" s="69"/>
      <c r="E44" s="69"/>
      <c r="F44" s="69"/>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54"/>
      <c r="AJ44" s="54"/>
      <c r="AK44" s="54"/>
      <c r="AN44" s="68"/>
      <c r="AO44" s="56"/>
      <c r="AP44" s="56"/>
      <c r="AQ44" s="56"/>
      <c r="AR44" s="56"/>
      <c r="AS44" s="56"/>
      <c r="AT44" s="56"/>
      <c r="AU44" s="56"/>
      <c r="AV44" s="56"/>
      <c r="AW44" s="56"/>
      <c r="AX44" s="56"/>
      <c r="AY44" s="56"/>
      <c r="AZ44" s="56"/>
      <c r="BA44" s="56"/>
      <c r="BB44" s="288"/>
      <c r="BC44" s="288"/>
      <c r="BD44" s="288"/>
      <c r="BE44" s="288"/>
      <c r="BF44" s="288"/>
      <c r="BG44" s="288"/>
      <c r="BH44" s="288"/>
      <c r="BI44" s="288"/>
      <c r="BJ44" s="288"/>
      <c r="BK44" s="288"/>
      <c r="BL44" s="288"/>
      <c r="BM44" s="288"/>
      <c r="BN44" s="381"/>
      <c r="BO44" s="176"/>
      <c r="BP44" s="66"/>
      <c r="BQ44" s="63"/>
      <c r="BR44" s="63"/>
    </row>
    <row r="45" spans="1:70" s="57" customFormat="1" x14ac:dyDescent="0.2">
      <c r="B45" s="58" t="s">
        <v>259</v>
      </c>
      <c r="C45" s="58" t="s">
        <v>260</v>
      </c>
      <c r="AI45" s="66"/>
      <c r="AJ45" s="66"/>
      <c r="AK45" s="66"/>
      <c r="AN45" s="66"/>
      <c r="BK45" s="73"/>
      <c r="BN45" s="333"/>
      <c r="BO45" s="333"/>
      <c r="BP45" s="333"/>
      <c r="BQ45" s="73"/>
      <c r="BR45" s="73"/>
    </row>
    <row r="46" spans="1:70" s="57" customFormat="1" x14ac:dyDescent="0.2">
      <c r="B46" s="59" t="s">
        <v>316</v>
      </c>
      <c r="C46" s="59" t="s">
        <v>317</v>
      </c>
      <c r="AI46" s="66"/>
      <c r="AJ46" s="66"/>
      <c r="AK46" s="66"/>
      <c r="AN46" s="66"/>
      <c r="BK46" s="73"/>
      <c r="BN46" s="87"/>
      <c r="BO46" s="87"/>
      <c r="BP46" s="87"/>
    </row>
    <row r="47" spans="1:70" s="57" customFormat="1" x14ac:dyDescent="0.2">
      <c r="A47" s="56"/>
      <c r="B47" s="304" t="s">
        <v>131</v>
      </c>
      <c r="C47" s="181" t="s">
        <v>208</v>
      </c>
      <c r="D47" s="70" t="s">
        <v>83</v>
      </c>
      <c r="E47" s="70" t="s">
        <v>84</v>
      </c>
      <c r="F47" s="70" t="s">
        <v>85</v>
      </c>
      <c r="G47" s="70" t="s">
        <v>86</v>
      </c>
      <c r="H47" s="70" t="s">
        <v>87</v>
      </c>
      <c r="I47" s="70" t="s">
        <v>88</v>
      </c>
      <c r="J47" s="70" t="s">
        <v>89</v>
      </c>
      <c r="K47" s="70" t="s">
        <v>90</v>
      </c>
      <c r="L47" s="70" t="s">
        <v>91</v>
      </c>
      <c r="M47" s="70" t="s">
        <v>92</v>
      </c>
      <c r="N47" s="70" t="s">
        <v>93</v>
      </c>
      <c r="O47" s="70" t="s">
        <v>94</v>
      </c>
      <c r="P47" s="70" t="s">
        <v>95</v>
      </c>
      <c r="Q47" s="70" t="s">
        <v>96</v>
      </c>
      <c r="R47" s="70" t="s">
        <v>97</v>
      </c>
      <c r="S47" s="70" t="s">
        <v>98</v>
      </c>
      <c r="T47" s="70" t="s">
        <v>99</v>
      </c>
      <c r="U47" s="70" t="s">
        <v>100</v>
      </c>
      <c r="V47" s="70" t="s">
        <v>101</v>
      </c>
      <c r="W47" s="70" t="s">
        <v>102</v>
      </c>
      <c r="X47" s="70" t="s">
        <v>103</v>
      </c>
      <c r="Y47" s="70" t="s">
        <v>104</v>
      </c>
      <c r="Z47" s="70" t="s">
        <v>105</v>
      </c>
      <c r="AA47" s="70" t="s">
        <v>106</v>
      </c>
      <c r="AB47" s="70" t="s">
        <v>107</v>
      </c>
      <c r="AC47" s="70" t="s">
        <v>108</v>
      </c>
      <c r="AD47" s="70" t="s">
        <v>109</v>
      </c>
      <c r="AE47" s="70" t="s">
        <v>110</v>
      </c>
      <c r="AF47" s="70" t="s">
        <v>111</v>
      </c>
      <c r="AG47" s="70" t="s">
        <v>112</v>
      </c>
      <c r="AH47" s="215" t="s">
        <v>179</v>
      </c>
      <c r="AI47" s="215" t="s">
        <v>180</v>
      </c>
      <c r="AJ47" s="215" t="s">
        <v>194</v>
      </c>
      <c r="AK47" s="215" t="s">
        <v>196</v>
      </c>
      <c r="AL47" s="215" t="s">
        <v>198</v>
      </c>
      <c r="AM47" s="215" t="s">
        <v>200</v>
      </c>
      <c r="AN47" s="215" t="s">
        <v>201</v>
      </c>
      <c r="AO47" s="215" t="s">
        <v>205</v>
      </c>
      <c r="AP47" s="215" t="s">
        <v>209</v>
      </c>
      <c r="AQ47" s="215" t="s">
        <v>211</v>
      </c>
      <c r="AR47" s="215" t="s">
        <v>251</v>
      </c>
      <c r="AS47" s="215" t="s">
        <v>263</v>
      </c>
      <c r="AT47" s="215" t="s">
        <v>264</v>
      </c>
      <c r="AU47" s="215" t="s">
        <v>269</v>
      </c>
      <c r="AV47" s="215" t="s">
        <v>270</v>
      </c>
      <c r="AW47" s="215" t="s">
        <v>271</v>
      </c>
      <c r="AX47" s="215" t="s">
        <v>272</v>
      </c>
      <c r="AY47" s="215" t="s">
        <v>274</v>
      </c>
      <c r="AZ47" s="215" t="s">
        <v>277</v>
      </c>
      <c r="BA47" s="215" t="s">
        <v>279</v>
      </c>
      <c r="BB47" s="215" t="s">
        <v>280</v>
      </c>
      <c r="BC47" s="215" t="s">
        <v>282</v>
      </c>
      <c r="BD47" s="215" t="s">
        <v>283</v>
      </c>
      <c r="BE47" s="215" t="s">
        <v>284</v>
      </c>
      <c r="BF47" s="215" t="s">
        <v>287</v>
      </c>
      <c r="BG47" s="61" t="s">
        <v>289</v>
      </c>
      <c r="BH47" s="61" t="s">
        <v>290</v>
      </c>
      <c r="BI47" s="61" t="s">
        <v>291</v>
      </c>
      <c r="BJ47" s="61" t="s">
        <v>293</v>
      </c>
      <c r="BK47" s="61" t="s">
        <v>310</v>
      </c>
      <c r="BL47" s="61" t="s">
        <v>314</v>
      </c>
      <c r="BM47" s="116" t="s">
        <v>329</v>
      </c>
      <c r="BN47" s="181" t="s">
        <v>332</v>
      </c>
      <c r="BO47" s="373" t="s">
        <v>337</v>
      </c>
      <c r="BP47" s="87"/>
    </row>
    <row r="48" spans="1:70" s="57" customFormat="1" x14ac:dyDescent="0.2">
      <c r="A48" s="56"/>
      <c r="B48" s="306" t="s">
        <v>122</v>
      </c>
      <c r="C48" s="307" t="s">
        <v>22</v>
      </c>
      <c r="D48" s="308">
        <v>20588.133434997984</v>
      </c>
      <c r="E48" s="308">
        <v>21345.323360517996</v>
      </c>
      <c r="F48" s="308">
        <v>19268.85773654595</v>
      </c>
      <c r="G48" s="308">
        <v>17819.512603035262</v>
      </c>
      <c r="H48" s="308">
        <v>20507.79902489388</v>
      </c>
      <c r="I48" s="308">
        <v>21685.506839901132</v>
      </c>
      <c r="J48" s="308">
        <v>19304.939158561094</v>
      </c>
      <c r="K48" s="308">
        <v>17563.529487375748</v>
      </c>
      <c r="L48" s="308">
        <v>20762.3984315835</v>
      </c>
      <c r="M48" s="308">
        <v>21894.232929681584</v>
      </c>
      <c r="N48" s="308">
        <v>19392.97768315579</v>
      </c>
      <c r="O48" s="308">
        <v>17365.245032773073</v>
      </c>
      <c r="P48" s="308">
        <v>21910.290955666125</v>
      </c>
      <c r="Q48" s="308">
        <v>22358.238279841331</v>
      </c>
      <c r="R48" s="308">
        <v>19732.619325489071</v>
      </c>
      <c r="S48" s="308">
        <v>17617.012686010999</v>
      </c>
      <c r="T48" s="308">
        <v>22411.624961067431</v>
      </c>
      <c r="U48" s="308">
        <v>22473.310740709632</v>
      </c>
      <c r="V48" s="308">
        <v>19362.772490666892</v>
      </c>
      <c r="W48" s="308">
        <v>17534.510979143881</v>
      </c>
      <c r="X48" s="308">
        <v>21960.852179069469</v>
      </c>
      <c r="Y48" s="308">
        <v>22727.339517665361</v>
      </c>
      <c r="Z48" s="308">
        <v>19500.173269185969</v>
      </c>
      <c r="AA48" s="308">
        <v>17509.003208774491</v>
      </c>
      <c r="AB48" s="308">
        <v>23851.073716804807</v>
      </c>
      <c r="AC48" s="308">
        <v>23899.219387997276</v>
      </c>
      <c r="AD48" s="308">
        <v>20679.295257033966</v>
      </c>
      <c r="AE48" s="308">
        <v>18547.755086967183</v>
      </c>
      <c r="AF48" s="308">
        <v>24785.921672735676</v>
      </c>
      <c r="AG48" s="308">
        <v>24785.921672735676</v>
      </c>
      <c r="AH48" s="308">
        <v>21389.679327233433</v>
      </c>
      <c r="AI48" s="308">
        <v>18712.57014741583</v>
      </c>
      <c r="AJ48" s="308">
        <v>23760.560231438805</v>
      </c>
      <c r="AK48" s="308">
        <v>24135.589262376729</v>
      </c>
      <c r="AL48" s="308">
        <v>21333.046736608096</v>
      </c>
      <c r="AM48" s="308">
        <v>19021.821313386041</v>
      </c>
      <c r="AN48" s="308">
        <v>25571.835739289196</v>
      </c>
      <c r="AO48" s="308">
        <v>25699.165569254325</v>
      </c>
      <c r="AP48" s="308">
        <v>22535.949231581257</v>
      </c>
      <c r="AQ48" s="308">
        <v>19635.976587319245</v>
      </c>
      <c r="AR48" s="308">
        <v>23418.146360631916</v>
      </c>
      <c r="AS48" s="308">
        <v>22645.150080594314</v>
      </c>
      <c r="AT48" s="308">
        <v>20071.296524961861</v>
      </c>
      <c r="AU48" s="308">
        <v>17822.325463837969</v>
      </c>
      <c r="AV48" s="308">
        <v>22161.978021704672</v>
      </c>
      <c r="AW48" s="308">
        <v>22649.191743715088</v>
      </c>
      <c r="AX48" s="308">
        <v>23454.968283963088</v>
      </c>
      <c r="AY48" s="308">
        <v>19858.331602763104</v>
      </c>
      <c r="AZ48" s="308">
        <v>23114.36813465659</v>
      </c>
      <c r="BA48" s="308">
        <v>23125.661799868965</v>
      </c>
      <c r="BB48" s="308">
        <v>21844.458224109767</v>
      </c>
      <c r="BC48" s="308">
        <v>17575.452773832803</v>
      </c>
      <c r="BD48" s="308">
        <v>22636.384396871032</v>
      </c>
      <c r="BE48" s="308">
        <v>24151.367579802605</v>
      </c>
      <c r="BF48" s="308">
        <v>22512.163459639956</v>
      </c>
      <c r="BG48" s="308">
        <v>16937.588822868085</v>
      </c>
      <c r="BH48" s="308">
        <v>23836</v>
      </c>
      <c r="BI48" s="308">
        <v>24474</v>
      </c>
      <c r="BJ48" s="308">
        <v>22099</v>
      </c>
      <c r="BK48" s="308">
        <v>17087</v>
      </c>
      <c r="BL48" s="309">
        <v>25008</v>
      </c>
      <c r="BM48" s="326">
        <v>25877</v>
      </c>
      <c r="BN48" s="309">
        <v>19949</v>
      </c>
      <c r="BO48" s="320">
        <v>16082</v>
      </c>
      <c r="BP48" s="87"/>
    </row>
    <row r="49" spans="1:68" s="57" customFormat="1" x14ac:dyDescent="0.2">
      <c r="A49" s="56"/>
      <c r="B49" s="310" t="s">
        <v>123</v>
      </c>
      <c r="C49" s="72" t="s">
        <v>23</v>
      </c>
      <c r="D49" s="69">
        <v>14278.030887967783</v>
      </c>
      <c r="E49" s="69">
        <v>12365.554528444793</v>
      </c>
      <c r="F49" s="69">
        <v>11693.330851986799</v>
      </c>
      <c r="G49" s="69">
        <v>10701.80092921126</v>
      </c>
      <c r="H49" s="69">
        <v>11735.128438409391</v>
      </c>
      <c r="I49" s="69">
        <v>9960.2951722721682</v>
      </c>
      <c r="J49" s="69">
        <v>9212.3473563617681</v>
      </c>
      <c r="K49" s="69">
        <v>12016.534547365778</v>
      </c>
      <c r="L49" s="69">
        <v>14370.209713722419</v>
      </c>
      <c r="M49" s="69">
        <v>12856.330246312438</v>
      </c>
      <c r="N49" s="69">
        <v>12227.488006003679</v>
      </c>
      <c r="O49" s="69">
        <v>11738.388485763531</v>
      </c>
      <c r="P49" s="69">
        <v>15135.604273516672</v>
      </c>
      <c r="Q49" s="69">
        <v>11418.087434407315</v>
      </c>
      <c r="R49" s="69">
        <v>11214.573738835634</v>
      </c>
      <c r="S49" s="69">
        <v>10881.1989232325</v>
      </c>
      <c r="T49" s="69">
        <v>16214.218654696835</v>
      </c>
      <c r="U49" s="69">
        <v>10833.875890945345</v>
      </c>
      <c r="V49" s="69">
        <v>9889.2095720962225</v>
      </c>
      <c r="W49" s="69">
        <v>9705.3826127526081</v>
      </c>
      <c r="X49" s="69">
        <v>13651.854160376264</v>
      </c>
      <c r="Y49" s="69">
        <v>9846.6581846001536</v>
      </c>
      <c r="Z49" s="69">
        <v>9712.797177692355</v>
      </c>
      <c r="AA49" s="69">
        <v>8848.606265449358</v>
      </c>
      <c r="AB49" s="69">
        <v>13096.31368959545</v>
      </c>
      <c r="AC49" s="69">
        <v>9116.1052360625235</v>
      </c>
      <c r="AD49" s="69">
        <v>8150.0568838317176</v>
      </c>
      <c r="AE49" s="69">
        <v>8317.3862750957142</v>
      </c>
      <c r="AF49" s="69">
        <v>13806.518109926799</v>
      </c>
      <c r="AG49" s="69">
        <v>9509.0057877597919</v>
      </c>
      <c r="AH49" s="69">
        <v>8464.4559095589066</v>
      </c>
      <c r="AI49" s="69">
        <v>8410.4274675829965</v>
      </c>
      <c r="AJ49" s="69">
        <v>13843.944722307284</v>
      </c>
      <c r="AK49" s="69">
        <v>9848.4837644120144</v>
      </c>
      <c r="AL49" s="69">
        <v>9033.67172644124</v>
      </c>
      <c r="AM49" s="69">
        <v>8894.8130833143878</v>
      </c>
      <c r="AN49" s="69">
        <v>15706.91866059488</v>
      </c>
      <c r="AO49" s="69">
        <v>10951.262288589356</v>
      </c>
      <c r="AP49" s="69">
        <v>9733.0394880434615</v>
      </c>
      <c r="AQ49" s="69">
        <v>9738.1366545729397</v>
      </c>
      <c r="AR49" s="69">
        <v>16668.712664423125</v>
      </c>
      <c r="AS49" s="69">
        <v>11409.947890809195</v>
      </c>
      <c r="AT49" s="69">
        <v>10271.843525513155</v>
      </c>
      <c r="AU49" s="69">
        <v>9769.6323928904567</v>
      </c>
      <c r="AV49" s="69">
        <v>15856.453565710577</v>
      </c>
      <c r="AW49" s="69">
        <v>11727.367241226249</v>
      </c>
      <c r="AX49" s="69">
        <v>10452.615758499544</v>
      </c>
      <c r="AY49" s="69">
        <v>9842.9520058911203</v>
      </c>
      <c r="AZ49" s="69">
        <v>15699.314692355058</v>
      </c>
      <c r="BA49" s="69">
        <v>10460.792502048867</v>
      </c>
      <c r="BB49" s="69">
        <v>10719.468235851473</v>
      </c>
      <c r="BC49" s="69">
        <v>10504.130844884905</v>
      </c>
      <c r="BD49" s="69">
        <v>17417.878065744055</v>
      </c>
      <c r="BE49" s="69">
        <v>11897.087738898677</v>
      </c>
      <c r="BF49" s="69">
        <v>11024.655153803547</v>
      </c>
      <c r="BG49" s="69">
        <v>11247.764015953097</v>
      </c>
      <c r="BH49" s="69">
        <v>17284</v>
      </c>
      <c r="BI49" s="69">
        <v>11762</v>
      </c>
      <c r="BJ49" s="69">
        <v>10675</v>
      </c>
      <c r="BK49" s="69">
        <v>9408</v>
      </c>
      <c r="BL49" s="41">
        <v>15514</v>
      </c>
      <c r="BM49" s="63">
        <v>9184</v>
      </c>
      <c r="BN49" s="41">
        <v>9965</v>
      </c>
      <c r="BO49" s="378">
        <v>10005</v>
      </c>
      <c r="BP49" s="87"/>
    </row>
    <row r="50" spans="1:68" s="57" customFormat="1" x14ac:dyDescent="0.2">
      <c r="A50" s="56"/>
      <c r="B50" s="310" t="s">
        <v>124</v>
      </c>
      <c r="C50" s="72" t="s">
        <v>0</v>
      </c>
      <c r="D50" s="69">
        <v>186792.41476556842</v>
      </c>
      <c r="E50" s="69">
        <v>191859.7984115982</v>
      </c>
      <c r="F50" s="69">
        <v>177791.10625656525</v>
      </c>
      <c r="G50" s="69">
        <v>169226.45809841173</v>
      </c>
      <c r="H50" s="69">
        <v>142615.39113377634</v>
      </c>
      <c r="I50" s="69">
        <v>139747.99886138225</v>
      </c>
      <c r="J50" s="69">
        <v>135005.82498111002</v>
      </c>
      <c r="K50" s="69">
        <v>139944.63543807063</v>
      </c>
      <c r="L50" s="69">
        <v>159196.99770791116</v>
      </c>
      <c r="M50" s="69">
        <v>170008.29555171859</v>
      </c>
      <c r="N50" s="69">
        <v>165822.57256202769</v>
      </c>
      <c r="O50" s="69">
        <v>182632.19343801832</v>
      </c>
      <c r="P50" s="69">
        <v>185721.04735563538</v>
      </c>
      <c r="Q50" s="69">
        <v>179930.58944202182</v>
      </c>
      <c r="R50" s="69">
        <v>173721.46660695679</v>
      </c>
      <c r="S50" s="69">
        <v>177776.71944612372</v>
      </c>
      <c r="T50" s="69">
        <v>172762.56841228597</v>
      </c>
      <c r="U50" s="69">
        <v>170805.49759000936</v>
      </c>
      <c r="V50" s="69">
        <v>163064.1952263373</v>
      </c>
      <c r="W50" s="69">
        <v>159206.72297259743</v>
      </c>
      <c r="X50" s="69">
        <v>165315.0966944847</v>
      </c>
      <c r="Y50" s="69">
        <v>163403.40767822915</v>
      </c>
      <c r="Z50" s="69">
        <v>153453.93529817183</v>
      </c>
      <c r="AA50" s="69">
        <v>160629.15844407756</v>
      </c>
      <c r="AB50" s="69">
        <v>160727.88831622619</v>
      </c>
      <c r="AC50" s="69">
        <v>162106.75117353868</v>
      </c>
      <c r="AD50" s="69">
        <v>150483.10158719309</v>
      </c>
      <c r="AE50" s="69">
        <v>162183.84616372758</v>
      </c>
      <c r="AF50" s="69">
        <v>162459.77611910756</v>
      </c>
      <c r="AG50" s="69">
        <v>172888.50136944649</v>
      </c>
      <c r="AH50" s="69">
        <v>161486.23347685719</v>
      </c>
      <c r="AI50" s="69">
        <v>174036.28255718094</v>
      </c>
      <c r="AJ50" s="69">
        <v>174211.78099420958</v>
      </c>
      <c r="AK50" s="69">
        <v>172000.01983318373</v>
      </c>
      <c r="AL50" s="69">
        <v>157671.60372983461</v>
      </c>
      <c r="AM50" s="69">
        <v>170088.02117383535</v>
      </c>
      <c r="AN50" s="69">
        <v>180958.88326290585</v>
      </c>
      <c r="AO50" s="69">
        <v>174354.84853457657</v>
      </c>
      <c r="AP50" s="69">
        <v>163726.13660541864</v>
      </c>
      <c r="AQ50" s="69">
        <v>180277.30336891848</v>
      </c>
      <c r="AR50" s="69">
        <v>190291.81397258825</v>
      </c>
      <c r="AS50" s="69">
        <v>180641.79147856776</v>
      </c>
      <c r="AT50" s="69">
        <v>164183.6700018573</v>
      </c>
      <c r="AU50" s="69">
        <v>180766.96592360191</v>
      </c>
      <c r="AV50" s="69">
        <v>187644.86972392711</v>
      </c>
      <c r="AW50" s="69">
        <v>178021.58911343024</v>
      </c>
      <c r="AX50" s="69">
        <v>164311.42934084957</v>
      </c>
      <c r="AY50" s="69">
        <v>172795.79958351629</v>
      </c>
      <c r="AZ50" s="69">
        <v>189096.76592059963</v>
      </c>
      <c r="BA50" s="69">
        <v>131798.73394893514</v>
      </c>
      <c r="BB50" s="69">
        <v>159461.91423026973</v>
      </c>
      <c r="BC50" s="69">
        <v>183166.53482496642</v>
      </c>
      <c r="BD50" s="69">
        <v>201758.455496546</v>
      </c>
      <c r="BE50" s="69">
        <v>188932.34648793927</v>
      </c>
      <c r="BF50" s="69">
        <v>182161.85701624764</v>
      </c>
      <c r="BG50" s="69">
        <v>209265.12250166631</v>
      </c>
      <c r="BH50" s="69">
        <v>205275</v>
      </c>
      <c r="BI50" s="69">
        <v>193273</v>
      </c>
      <c r="BJ50" s="69">
        <v>191983</v>
      </c>
      <c r="BK50" s="69">
        <v>210278</v>
      </c>
      <c r="BL50" s="41">
        <v>201386</v>
      </c>
      <c r="BM50" s="63">
        <v>181334</v>
      </c>
      <c r="BN50" s="41">
        <v>175846</v>
      </c>
      <c r="BO50" s="378">
        <v>194741</v>
      </c>
      <c r="BP50" s="87"/>
    </row>
    <row r="51" spans="1:68" s="57" customFormat="1" x14ac:dyDescent="0.2">
      <c r="A51" s="56"/>
      <c r="B51" s="310" t="s">
        <v>125</v>
      </c>
      <c r="C51" s="72" t="s">
        <v>28</v>
      </c>
      <c r="D51" s="69">
        <v>65074.609949813392</v>
      </c>
      <c r="E51" s="69">
        <v>52422.976845591402</v>
      </c>
      <c r="F51" s="69">
        <v>43872.992451344886</v>
      </c>
      <c r="G51" s="69">
        <v>57008.034153528279</v>
      </c>
      <c r="H51" s="69">
        <v>65812.867312490009</v>
      </c>
      <c r="I51" s="69">
        <v>48810.277117892743</v>
      </c>
      <c r="J51" s="69">
        <v>41563.850943480174</v>
      </c>
      <c r="K51" s="69">
        <v>56747.961290514846</v>
      </c>
      <c r="L51" s="69">
        <v>63252.522302970057</v>
      </c>
      <c r="M51" s="69">
        <v>51173.075097023553</v>
      </c>
      <c r="N51" s="69">
        <v>41020.946125512368</v>
      </c>
      <c r="O51" s="69">
        <v>58366.810235430297</v>
      </c>
      <c r="P51" s="69">
        <v>64802.090364448857</v>
      </c>
      <c r="Q51" s="69">
        <v>50165.171590156664</v>
      </c>
      <c r="R51" s="69">
        <v>44799.864375578145</v>
      </c>
      <c r="S51" s="69">
        <v>58751.466598092244</v>
      </c>
      <c r="T51" s="69">
        <v>71291.386742804185</v>
      </c>
      <c r="U51" s="69">
        <v>59789.817009647944</v>
      </c>
      <c r="V51" s="69">
        <v>48705.703339397602</v>
      </c>
      <c r="W51" s="69">
        <v>65242.953831373867</v>
      </c>
      <c r="X51" s="69">
        <v>72185.647452447098</v>
      </c>
      <c r="Y51" s="69">
        <v>56136.151386729056</v>
      </c>
      <c r="Z51" s="69">
        <v>46731.023076074009</v>
      </c>
      <c r="AA51" s="69">
        <v>62815.54371600478</v>
      </c>
      <c r="AB51" s="69">
        <v>74863.046059796427</v>
      </c>
      <c r="AC51" s="69">
        <v>59131.798558108145</v>
      </c>
      <c r="AD51" s="69">
        <v>48227.137488655921</v>
      </c>
      <c r="AE51" s="69">
        <v>64490.369390181033</v>
      </c>
      <c r="AF51" s="69">
        <v>72926.44005318101</v>
      </c>
      <c r="AG51" s="69">
        <v>60275.656334701132</v>
      </c>
      <c r="AH51" s="69">
        <v>52360.246551714714</v>
      </c>
      <c r="AI51" s="69">
        <v>64592.770433016085</v>
      </c>
      <c r="AJ51" s="69">
        <v>74089.65172189119</v>
      </c>
      <c r="AK51" s="69">
        <v>56370.505296551251</v>
      </c>
      <c r="AL51" s="69">
        <v>47135.96442029428</v>
      </c>
      <c r="AM51" s="69">
        <v>62009.315205273058</v>
      </c>
      <c r="AN51" s="69">
        <v>68799.213055160246</v>
      </c>
      <c r="AO51" s="69">
        <v>56424.280054276656</v>
      </c>
      <c r="AP51" s="69">
        <v>46234.154059018205</v>
      </c>
      <c r="AQ51" s="69">
        <v>57913.248236232226</v>
      </c>
      <c r="AR51" s="69">
        <v>64369.054368623678</v>
      </c>
      <c r="AS51" s="69">
        <v>49719.531947332915</v>
      </c>
      <c r="AT51" s="69">
        <v>39349.799204824274</v>
      </c>
      <c r="AU51" s="69">
        <v>54298.730780597733</v>
      </c>
      <c r="AV51" s="69">
        <v>66920.95032254004</v>
      </c>
      <c r="AW51" s="69">
        <v>56274.075893187553</v>
      </c>
      <c r="AX51" s="69">
        <v>47350.110469905972</v>
      </c>
      <c r="AY51" s="69">
        <v>66187.834959752727</v>
      </c>
      <c r="AZ51" s="69">
        <v>82962.780335559975</v>
      </c>
      <c r="BA51" s="69">
        <v>69187.754812640895</v>
      </c>
      <c r="BB51" s="69">
        <v>56672.069358684668</v>
      </c>
      <c r="BC51" s="69">
        <v>68806.243655704035</v>
      </c>
      <c r="BD51" s="69">
        <v>71034.829926423918</v>
      </c>
      <c r="BE51" s="69">
        <v>54241.566029879752</v>
      </c>
      <c r="BF51" s="69">
        <v>45555.846454442268</v>
      </c>
      <c r="BG51" s="69">
        <v>59733.140049316113</v>
      </c>
      <c r="BH51" s="69">
        <v>70810</v>
      </c>
      <c r="BI51" s="165">
        <v>56340</v>
      </c>
      <c r="BJ51" s="69">
        <v>46953</v>
      </c>
      <c r="BK51" s="69">
        <v>55985</v>
      </c>
      <c r="BL51" s="41">
        <v>70625</v>
      </c>
      <c r="BM51" s="63">
        <v>53996</v>
      </c>
      <c r="BN51" s="41">
        <v>43744</v>
      </c>
      <c r="BO51" s="378">
        <v>59224</v>
      </c>
      <c r="BP51" s="87"/>
    </row>
    <row r="52" spans="1:68" s="57" customFormat="1" x14ac:dyDescent="0.2">
      <c r="A52" s="56"/>
      <c r="B52" s="310" t="s">
        <v>126</v>
      </c>
      <c r="C52" s="72" t="s">
        <v>24</v>
      </c>
      <c r="D52" s="69">
        <v>61712.716859600143</v>
      </c>
      <c r="E52" s="69">
        <v>84017.073961553338</v>
      </c>
      <c r="F52" s="69">
        <v>65214.657672879104</v>
      </c>
      <c r="G52" s="69">
        <v>73424.578947612114</v>
      </c>
      <c r="H52" s="69">
        <v>58013.109431925419</v>
      </c>
      <c r="I52" s="69">
        <v>83528.913826132935</v>
      </c>
      <c r="J52" s="69">
        <v>68741.325848933819</v>
      </c>
      <c r="K52" s="69">
        <v>78321.992455443993</v>
      </c>
      <c r="L52" s="69">
        <v>57987.88529161003</v>
      </c>
      <c r="M52" s="69">
        <v>82111.31901242648</v>
      </c>
      <c r="N52" s="69">
        <v>68790.760320859088</v>
      </c>
      <c r="O52" s="69">
        <v>76516.278556676742</v>
      </c>
      <c r="P52" s="69">
        <v>60817.885659742708</v>
      </c>
      <c r="Q52" s="69">
        <v>85526.506348305324</v>
      </c>
      <c r="R52" s="69">
        <v>70837.801300894062</v>
      </c>
      <c r="S52" s="69">
        <v>77253.372988450661</v>
      </c>
      <c r="T52" s="69">
        <v>65679.745679715357</v>
      </c>
      <c r="U52" s="69">
        <v>84914.824899333718</v>
      </c>
      <c r="V52" s="69">
        <v>66862.236360016468</v>
      </c>
      <c r="W52" s="69">
        <v>75559.463002127071</v>
      </c>
      <c r="X52" s="69">
        <v>62752.393476952981</v>
      </c>
      <c r="Y52" s="69">
        <v>84099.523094086209</v>
      </c>
      <c r="Z52" s="69">
        <v>65355.629526958866</v>
      </c>
      <c r="AA52" s="69">
        <v>70718.028486782729</v>
      </c>
      <c r="AB52" s="69">
        <v>65600.481136016344</v>
      </c>
      <c r="AC52" s="69">
        <v>84401.648553197112</v>
      </c>
      <c r="AD52" s="69">
        <v>67842.262474718751</v>
      </c>
      <c r="AE52" s="69">
        <v>74662.669370378557</v>
      </c>
      <c r="AF52" s="69">
        <v>70018.934317242703</v>
      </c>
      <c r="AG52" s="69">
        <v>88946.522066760488</v>
      </c>
      <c r="AH52" s="69">
        <v>71766.8754190748</v>
      </c>
      <c r="AI52" s="69">
        <v>81523.589729066312</v>
      </c>
      <c r="AJ52" s="69">
        <v>72065.899150981946</v>
      </c>
      <c r="AK52" s="69">
        <v>88677.501673610575</v>
      </c>
      <c r="AL52" s="69">
        <v>69802.973112225009</v>
      </c>
      <c r="AM52" s="69">
        <v>78218.934409443638</v>
      </c>
      <c r="AN52" s="69">
        <v>75828.26167660096</v>
      </c>
      <c r="AO52" s="69">
        <v>98055.557061871397</v>
      </c>
      <c r="AP52" s="69">
        <v>78709.670503728121</v>
      </c>
      <c r="AQ52" s="69">
        <v>85669.631503803233</v>
      </c>
      <c r="AR52" s="69">
        <v>84084.320885510882</v>
      </c>
      <c r="AS52" s="69">
        <v>102299.88683937151</v>
      </c>
      <c r="AT52" s="69">
        <v>74473.429709319273</v>
      </c>
      <c r="AU52" s="69">
        <v>85341.786469603976</v>
      </c>
      <c r="AV52" s="69">
        <v>85076.820822711685</v>
      </c>
      <c r="AW52" s="69">
        <v>98642.727217605236</v>
      </c>
      <c r="AX52" s="69">
        <v>73442.012885665958</v>
      </c>
      <c r="AY52" s="69">
        <v>85822.981837323299</v>
      </c>
      <c r="AZ52" s="69">
        <v>87658.541662406948</v>
      </c>
      <c r="BA52" s="69">
        <v>102987.34748716123</v>
      </c>
      <c r="BB52" s="69">
        <v>77113.410991293713</v>
      </c>
      <c r="BC52" s="69">
        <v>84187.244022493454</v>
      </c>
      <c r="BD52" s="69">
        <v>81357.502002100446</v>
      </c>
      <c r="BE52" s="69">
        <v>100185.04516132228</v>
      </c>
      <c r="BF52" s="69">
        <v>74284.132867813256</v>
      </c>
      <c r="BG52" s="69">
        <v>85859.46644137855</v>
      </c>
      <c r="BH52" s="69">
        <v>84399</v>
      </c>
      <c r="BI52" s="69">
        <v>102911</v>
      </c>
      <c r="BJ52" s="69">
        <v>76034</v>
      </c>
      <c r="BK52" s="69">
        <v>86843</v>
      </c>
      <c r="BL52" s="41">
        <v>85774</v>
      </c>
      <c r="BM52" s="63">
        <v>105877</v>
      </c>
      <c r="BN52" s="41">
        <v>80873</v>
      </c>
      <c r="BO52" s="378">
        <v>93989</v>
      </c>
      <c r="BP52" s="87"/>
    </row>
    <row r="53" spans="1:68" s="57" customFormat="1" x14ac:dyDescent="0.2">
      <c r="A53" s="56"/>
      <c r="B53" s="310" t="s">
        <v>127</v>
      </c>
      <c r="C53" s="72" t="s">
        <v>199</v>
      </c>
      <c r="D53" s="69">
        <v>44388.206654385664</v>
      </c>
      <c r="E53" s="69">
        <v>48747.116172808739</v>
      </c>
      <c r="F53" s="69">
        <v>46219.448919600545</v>
      </c>
      <c r="G53" s="69">
        <v>46861.897679790956</v>
      </c>
      <c r="H53" s="69">
        <v>39335.058491917574</v>
      </c>
      <c r="I53" s="69">
        <v>42448.588036488014</v>
      </c>
      <c r="J53" s="69">
        <v>40946.901969037608</v>
      </c>
      <c r="K53" s="69">
        <v>44152.862443560734</v>
      </c>
      <c r="L53" s="69">
        <v>38890.538174818859</v>
      </c>
      <c r="M53" s="69">
        <v>44821.016464732529</v>
      </c>
      <c r="N53" s="69">
        <v>44200.673547377541</v>
      </c>
      <c r="O53" s="69">
        <v>49641.080932580779</v>
      </c>
      <c r="P53" s="69">
        <v>43878.368500960838</v>
      </c>
      <c r="Q53" s="69">
        <v>50307.167447450178</v>
      </c>
      <c r="R53" s="69">
        <v>48460.171256162335</v>
      </c>
      <c r="S53" s="69">
        <v>52090.30139754773</v>
      </c>
      <c r="T53" s="69">
        <v>44404.842510101415</v>
      </c>
      <c r="U53" s="69">
        <v>48515.536410305533</v>
      </c>
      <c r="V53" s="69">
        <v>46740.641097109379</v>
      </c>
      <c r="W53" s="69">
        <v>50905.867260045205</v>
      </c>
      <c r="X53" s="69">
        <v>43701.358267066506</v>
      </c>
      <c r="Y53" s="69">
        <v>49829.487967201065</v>
      </c>
      <c r="Z53" s="69">
        <v>48723.839336068864</v>
      </c>
      <c r="AA53" s="69">
        <v>53635.881041235094</v>
      </c>
      <c r="AB53" s="69">
        <v>45607.568125484984</v>
      </c>
      <c r="AC53" s="69">
        <v>51273.568651342539</v>
      </c>
      <c r="AD53" s="69">
        <v>49870.595806263213</v>
      </c>
      <c r="AE53" s="69">
        <v>52385.382760895758</v>
      </c>
      <c r="AF53" s="69">
        <v>45813.418642738659</v>
      </c>
      <c r="AG53" s="69">
        <v>48904.545423615622</v>
      </c>
      <c r="AH53" s="69">
        <v>48146.679843252772</v>
      </c>
      <c r="AI53" s="69">
        <v>52024.869705913596</v>
      </c>
      <c r="AJ53" s="69">
        <v>44657.771574191574</v>
      </c>
      <c r="AK53" s="69">
        <v>50162.132143023475</v>
      </c>
      <c r="AL53" s="69">
        <v>48887.664643810873</v>
      </c>
      <c r="AM53" s="69">
        <v>53131.904439500111</v>
      </c>
      <c r="AN53" s="69">
        <v>44872.532423151824</v>
      </c>
      <c r="AO53" s="69">
        <v>50429.224151157279</v>
      </c>
      <c r="AP53" s="69">
        <v>49207.242164343224</v>
      </c>
      <c r="AQ53" s="69">
        <v>53750.867641580211</v>
      </c>
      <c r="AR53" s="69">
        <v>46886.972855171232</v>
      </c>
      <c r="AS53" s="69">
        <v>54214.890615033095</v>
      </c>
      <c r="AT53" s="69">
        <v>51903.407476942673</v>
      </c>
      <c r="AU53" s="69">
        <v>57125.179806762826</v>
      </c>
      <c r="AV53" s="69">
        <v>48471.381502248521</v>
      </c>
      <c r="AW53" s="69">
        <v>55158.234837213829</v>
      </c>
      <c r="AX53" s="69">
        <v>53299.061810973471</v>
      </c>
      <c r="AY53" s="69">
        <v>56038.583519709253</v>
      </c>
      <c r="AZ53" s="69">
        <v>43205.81269147389</v>
      </c>
      <c r="BA53" s="69">
        <v>35350.210383933183</v>
      </c>
      <c r="BB53" s="69">
        <v>40193.994760305206</v>
      </c>
      <c r="BC53" s="69">
        <v>43308.105234099457</v>
      </c>
      <c r="BD53" s="69">
        <v>37258.048401329368</v>
      </c>
      <c r="BE53" s="69">
        <v>42797.47730306357</v>
      </c>
      <c r="BF53" s="69">
        <v>42018.448116340041</v>
      </c>
      <c r="BG53" s="69">
        <v>48167.464850156488</v>
      </c>
      <c r="BH53" s="41">
        <v>42706</v>
      </c>
      <c r="BI53" s="41">
        <v>47538</v>
      </c>
      <c r="BJ53" s="41">
        <v>44117</v>
      </c>
      <c r="BK53" s="41">
        <v>47049</v>
      </c>
      <c r="BL53" s="41">
        <v>45443</v>
      </c>
      <c r="BM53" s="63">
        <v>44216</v>
      </c>
      <c r="BN53" s="362">
        <v>43270</v>
      </c>
      <c r="BO53" s="244">
        <v>46774</v>
      </c>
    </row>
    <row r="54" spans="1:68" s="57" customFormat="1" x14ac:dyDescent="0.2">
      <c r="A54" s="56"/>
      <c r="B54" s="310" t="s">
        <v>128</v>
      </c>
      <c r="C54" s="72" t="s">
        <v>29</v>
      </c>
      <c r="D54" s="69">
        <v>388067.73174008494</v>
      </c>
      <c r="E54" s="69">
        <v>415054.56330355874</v>
      </c>
      <c r="F54" s="69">
        <v>385001.62911776546</v>
      </c>
      <c r="G54" s="69">
        <v>406717.10862207826</v>
      </c>
      <c r="H54" s="69">
        <v>378508.84943284601</v>
      </c>
      <c r="I54" s="69">
        <v>409918.6260179918</v>
      </c>
      <c r="J54" s="69">
        <v>382986.59342092089</v>
      </c>
      <c r="K54" s="69">
        <v>419137.58082624065</v>
      </c>
      <c r="L54" s="69">
        <v>391339.59117877146</v>
      </c>
      <c r="M54" s="69">
        <v>428380.56070319691</v>
      </c>
      <c r="N54" s="69">
        <v>404305.15831223829</v>
      </c>
      <c r="O54" s="69">
        <v>445880.80220026261</v>
      </c>
      <c r="P54" s="69">
        <v>412935.38830599096</v>
      </c>
      <c r="Q54" s="69">
        <v>450026.16733158898</v>
      </c>
      <c r="R54" s="69">
        <v>426746.60246275336</v>
      </c>
      <c r="S54" s="69">
        <v>455252.97643316159</v>
      </c>
      <c r="T54" s="69">
        <v>420876.64615038875</v>
      </c>
      <c r="U54" s="69">
        <v>456304.19761035853</v>
      </c>
      <c r="V54" s="69">
        <v>422633.14688589558</v>
      </c>
      <c r="W54" s="69">
        <v>454113.45405076968</v>
      </c>
      <c r="X54" s="69">
        <v>433709.10746113036</v>
      </c>
      <c r="Y54" s="69">
        <v>467447.0255639815</v>
      </c>
      <c r="Z54" s="69">
        <v>442818.33389795554</v>
      </c>
      <c r="AA54" s="69">
        <v>483566.52029071795</v>
      </c>
      <c r="AB54" s="69">
        <v>450340.9582532483</v>
      </c>
      <c r="AC54" s="69">
        <v>488481.41693124652</v>
      </c>
      <c r="AD54" s="69">
        <v>465434.46271780564</v>
      </c>
      <c r="AE54" s="69">
        <v>512315.49077654327</v>
      </c>
      <c r="AF54" s="69">
        <v>478829.09735759674</v>
      </c>
      <c r="AG54" s="69">
        <v>516332.21133691282</v>
      </c>
      <c r="AH54" s="69">
        <v>493825.82518224238</v>
      </c>
      <c r="AI54" s="69">
        <v>542508.15380294586</v>
      </c>
      <c r="AJ54" s="69">
        <v>488316.93255058437</v>
      </c>
      <c r="AK54" s="69">
        <v>538207.65224035527</v>
      </c>
      <c r="AL54" s="69">
        <v>502769.27873424289</v>
      </c>
      <c r="AM54" s="69">
        <v>560854.76599091</v>
      </c>
      <c r="AN54" s="69">
        <v>504100.51894531393</v>
      </c>
      <c r="AO54" s="69">
        <v>550459.62703823298</v>
      </c>
      <c r="AP54" s="69">
        <v>521080.02336103469</v>
      </c>
      <c r="AQ54" s="69">
        <v>570970.73489449825</v>
      </c>
      <c r="AR54" s="69">
        <v>514605.21525871719</v>
      </c>
      <c r="AS54" s="69">
        <v>573700.97844575834</v>
      </c>
      <c r="AT54" s="69">
        <v>533082.4692888218</v>
      </c>
      <c r="AU54" s="69">
        <v>593012.85937634786</v>
      </c>
      <c r="AV54" s="69">
        <v>536548.03748705145</v>
      </c>
      <c r="AW54" s="69">
        <v>592567.56860482448</v>
      </c>
      <c r="AX54" s="69">
        <v>557822.56631460367</v>
      </c>
      <c r="AY54" s="69">
        <v>612811.74110140291</v>
      </c>
      <c r="AZ54" s="69">
        <v>541851.61542969989</v>
      </c>
      <c r="BA54" s="69">
        <v>556256.12064310687</v>
      </c>
      <c r="BB54" s="69">
        <v>557536.33207567071</v>
      </c>
      <c r="BC54" s="69">
        <v>616904.54231301975</v>
      </c>
      <c r="BD54" s="69">
        <v>549657.87672041508</v>
      </c>
      <c r="BE54" s="69">
        <v>618715.77556939481</v>
      </c>
      <c r="BF54" s="69">
        <v>601281.70876763866</v>
      </c>
      <c r="BG54" s="69">
        <v>678788.94642697566</v>
      </c>
      <c r="BH54" s="41">
        <v>591193</v>
      </c>
      <c r="BI54" s="41">
        <v>649887</v>
      </c>
      <c r="BJ54" s="41">
        <v>618746</v>
      </c>
      <c r="BK54" s="41">
        <v>674877</v>
      </c>
      <c r="BL54" s="41">
        <v>614475</v>
      </c>
      <c r="BM54" s="63">
        <v>656535</v>
      </c>
      <c r="BN54" s="362">
        <v>623467</v>
      </c>
      <c r="BO54" s="244">
        <v>671616</v>
      </c>
    </row>
    <row r="55" spans="1:68" s="73" customFormat="1" x14ac:dyDescent="0.2">
      <c r="A55" s="56"/>
      <c r="B55" s="310" t="s">
        <v>129</v>
      </c>
      <c r="C55" s="72" t="s">
        <v>26</v>
      </c>
      <c r="D55" s="69">
        <v>257415.59197603771</v>
      </c>
      <c r="E55" s="69">
        <v>247656.36536481319</v>
      </c>
      <c r="F55" s="69">
        <v>198754.98098469383</v>
      </c>
      <c r="G55" s="69">
        <v>247661.22311822846</v>
      </c>
      <c r="H55" s="69">
        <v>260734.48795373144</v>
      </c>
      <c r="I55" s="69">
        <v>246015.44137198644</v>
      </c>
      <c r="J55" s="69">
        <v>201692.28556613578</v>
      </c>
      <c r="K55" s="69">
        <v>249860.43598341267</v>
      </c>
      <c r="L55" s="69">
        <v>260486.56781429637</v>
      </c>
      <c r="M55" s="69">
        <v>248442.1359755577</v>
      </c>
      <c r="N55" s="69">
        <v>201639.75674097665</v>
      </c>
      <c r="O55" s="69">
        <v>251350.32672895587</v>
      </c>
      <c r="P55" s="69">
        <v>260189.92855611755</v>
      </c>
      <c r="Q55" s="69">
        <v>245423.06325210253</v>
      </c>
      <c r="R55" s="69">
        <v>201192.98283927725</v>
      </c>
      <c r="S55" s="69">
        <v>250579.89236896191</v>
      </c>
      <c r="T55" s="69">
        <v>263989.56459653267</v>
      </c>
      <c r="U55" s="69">
        <v>246463.51349499373</v>
      </c>
      <c r="V55" s="69">
        <v>202629.89990545588</v>
      </c>
      <c r="W55" s="69">
        <v>251544.90000962443</v>
      </c>
      <c r="X55" s="69">
        <v>261031.67382533921</v>
      </c>
      <c r="Y55" s="69">
        <v>248672.77054903092</v>
      </c>
      <c r="Z55" s="69">
        <v>203949.13262613796</v>
      </c>
      <c r="AA55" s="69">
        <v>252490.50226610946</v>
      </c>
      <c r="AB55" s="69">
        <v>261507.20337857874</v>
      </c>
      <c r="AC55" s="69">
        <v>248526.42086005796</v>
      </c>
      <c r="AD55" s="69">
        <v>206273.8555402098</v>
      </c>
      <c r="AE55" s="69">
        <v>255230.30725663676</v>
      </c>
      <c r="AF55" s="69">
        <v>263758.93319401174</v>
      </c>
      <c r="AG55" s="69">
        <v>252391.548460436</v>
      </c>
      <c r="AH55" s="69">
        <v>207040.70077631768</v>
      </c>
      <c r="AI55" s="69">
        <v>259561.57898294297</v>
      </c>
      <c r="AJ55" s="69">
        <v>263860.52626111836</v>
      </c>
      <c r="AK55" s="69">
        <v>263444.77757364948</v>
      </c>
      <c r="AL55" s="69">
        <v>210244.63420734619</v>
      </c>
      <c r="AM55" s="69">
        <v>263459.15881755564</v>
      </c>
      <c r="AN55" s="69">
        <v>271652.77890189027</v>
      </c>
      <c r="AO55" s="69">
        <v>258246.71198636526</v>
      </c>
      <c r="AP55" s="69">
        <v>213091.83049903228</v>
      </c>
      <c r="AQ55" s="69">
        <v>269498.75192225643</v>
      </c>
      <c r="AR55" s="69">
        <v>270475.23105620017</v>
      </c>
      <c r="AS55" s="69">
        <v>263606.59479599562</v>
      </c>
      <c r="AT55" s="69">
        <v>214002.88907569522</v>
      </c>
      <c r="AU55" s="69">
        <v>271854.80291984347</v>
      </c>
      <c r="AV55" s="69">
        <v>274265.05875843263</v>
      </c>
      <c r="AW55" s="69">
        <v>262582.43976954941</v>
      </c>
      <c r="AX55" s="69">
        <v>215429.92584193734</v>
      </c>
      <c r="AY55" s="69">
        <v>269820.21562866843</v>
      </c>
      <c r="AZ55" s="69">
        <v>266101.62269772938</v>
      </c>
      <c r="BA55" s="69">
        <v>248260.4321387613</v>
      </c>
      <c r="BB55" s="69">
        <v>208254.1806979088</v>
      </c>
      <c r="BC55" s="69">
        <v>259684.1721008743</v>
      </c>
      <c r="BD55" s="69">
        <v>266324.13764813053</v>
      </c>
      <c r="BE55" s="69">
        <v>264964.66208270157</v>
      </c>
      <c r="BF55" s="69">
        <v>214126.4505310228</v>
      </c>
      <c r="BG55" s="69">
        <v>265430.95049120422</v>
      </c>
      <c r="BH55" s="41">
        <v>268117</v>
      </c>
      <c r="BI55" s="41">
        <v>263503</v>
      </c>
      <c r="BJ55" s="41">
        <v>216494</v>
      </c>
      <c r="BK55" s="41">
        <v>270291</v>
      </c>
      <c r="BL55" s="41">
        <v>277235</v>
      </c>
      <c r="BM55" s="63">
        <v>263586</v>
      </c>
      <c r="BN55" s="362">
        <v>212584</v>
      </c>
      <c r="BO55" s="244">
        <v>272208</v>
      </c>
    </row>
    <row r="56" spans="1:68" s="66" customFormat="1" x14ac:dyDescent="0.2">
      <c r="A56" s="56"/>
      <c r="B56" s="311" t="s">
        <v>295</v>
      </c>
      <c r="C56" s="248" t="s">
        <v>294</v>
      </c>
      <c r="D56" s="312">
        <v>13497.274684214668</v>
      </c>
      <c r="E56" s="312">
        <v>16214.229161276322</v>
      </c>
      <c r="F56" s="312">
        <v>13518.3948189614</v>
      </c>
      <c r="G56" s="312">
        <v>15325.674920860269</v>
      </c>
      <c r="H56" s="312">
        <v>13251.241492697236</v>
      </c>
      <c r="I56" s="312">
        <v>16093.280258210032</v>
      </c>
      <c r="J56" s="312">
        <v>13207.718693837929</v>
      </c>
      <c r="K56" s="312">
        <v>14812.259211784409</v>
      </c>
      <c r="L56" s="312">
        <v>13180.426677703064</v>
      </c>
      <c r="M56" s="312">
        <v>16100.871072762635</v>
      </c>
      <c r="N56" s="312">
        <v>13343.741002426788</v>
      </c>
      <c r="O56" s="312">
        <v>14580.263746763574</v>
      </c>
      <c r="P56" s="312">
        <v>13276.006319892249</v>
      </c>
      <c r="Q56" s="312">
        <v>16195.2383061939</v>
      </c>
      <c r="R56" s="312">
        <v>13483.168886638145</v>
      </c>
      <c r="S56" s="312">
        <v>14975.280968690289</v>
      </c>
      <c r="T56" s="312">
        <v>13460.243793971855</v>
      </c>
      <c r="U56" s="312">
        <v>16316.528949191346</v>
      </c>
      <c r="V56" s="312">
        <v>13699.58991114534</v>
      </c>
      <c r="W56" s="312">
        <v>14955.826437746506</v>
      </c>
      <c r="X56" s="312">
        <v>13534.444968611513</v>
      </c>
      <c r="Y56" s="312">
        <v>15998.195568885832</v>
      </c>
      <c r="Z56" s="312">
        <v>13837.396960447664</v>
      </c>
      <c r="AA56" s="312">
        <v>14998.7129291529</v>
      </c>
      <c r="AB56" s="312">
        <v>13927.535700111508</v>
      </c>
      <c r="AC56" s="312">
        <v>16099.904597314287</v>
      </c>
      <c r="AD56" s="312">
        <v>14271.797746284767</v>
      </c>
      <c r="AE56" s="312">
        <v>15450.32986055672</v>
      </c>
      <c r="AF56" s="312">
        <v>14055.894514308047</v>
      </c>
      <c r="AG56" s="312">
        <v>16211.419240789832</v>
      </c>
      <c r="AH56" s="312">
        <v>14382.48916983559</v>
      </c>
      <c r="AI56" s="312">
        <v>15560.694795059482</v>
      </c>
      <c r="AJ56" s="312">
        <v>14023.410739406498</v>
      </c>
      <c r="AK56" s="312">
        <v>16193.201556570239</v>
      </c>
      <c r="AL56" s="312">
        <v>14486.826327840476</v>
      </c>
      <c r="AM56" s="312">
        <v>15711.824123623315</v>
      </c>
      <c r="AN56" s="312">
        <v>14506.25039333015</v>
      </c>
      <c r="AO56" s="312">
        <v>16488.332124822311</v>
      </c>
      <c r="AP56" s="312">
        <v>14893.256262565119</v>
      </c>
      <c r="AQ56" s="312">
        <v>16178.962691360923</v>
      </c>
      <c r="AR56" s="312">
        <v>14495.509428648087</v>
      </c>
      <c r="AS56" s="312">
        <v>16532.144594170164</v>
      </c>
      <c r="AT56" s="312">
        <v>15119.602484448587</v>
      </c>
      <c r="AU56" s="312">
        <v>15943.681160339856</v>
      </c>
      <c r="AV56" s="312">
        <v>14739.402130451857</v>
      </c>
      <c r="AW56" s="312">
        <v>16680.402486256717</v>
      </c>
      <c r="AX56" s="312">
        <v>15054.398759622474</v>
      </c>
      <c r="AY56" s="312">
        <v>16037.099511189961</v>
      </c>
      <c r="AZ56" s="312">
        <v>14554.336313830907</v>
      </c>
      <c r="BA56" s="312">
        <v>15171.477484005271</v>
      </c>
      <c r="BB56" s="312">
        <v>14324.399709126224</v>
      </c>
      <c r="BC56" s="312">
        <v>15333.08387127413</v>
      </c>
      <c r="BD56" s="312">
        <v>14093.72955714504</v>
      </c>
      <c r="BE56" s="312">
        <v>16027.307524929134</v>
      </c>
      <c r="BF56" s="312">
        <v>14847.15454404165</v>
      </c>
      <c r="BG56" s="312">
        <v>15946.43139639221</v>
      </c>
      <c r="BH56" s="313">
        <v>14691</v>
      </c>
      <c r="BI56" s="313">
        <v>17015</v>
      </c>
      <c r="BJ56" s="313">
        <v>15689</v>
      </c>
      <c r="BK56" s="313">
        <v>16613</v>
      </c>
      <c r="BL56" s="313">
        <v>15253</v>
      </c>
      <c r="BM56" s="65">
        <v>17079</v>
      </c>
      <c r="BN56" s="363">
        <v>15766</v>
      </c>
      <c r="BO56" s="314">
        <v>16762</v>
      </c>
    </row>
    <row r="57" spans="1:68" x14ac:dyDescent="0.2">
      <c r="A57" s="65"/>
      <c r="B57" s="305" t="s">
        <v>243</v>
      </c>
      <c r="C57" s="181" t="s">
        <v>242</v>
      </c>
      <c r="D57" s="217">
        <v>1141692</v>
      </c>
      <c r="E57" s="217">
        <v>1197326</v>
      </c>
      <c r="F57" s="217">
        <v>1069364</v>
      </c>
      <c r="G57" s="217">
        <v>1151171</v>
      </c>
      <c r="H57" s="217">
        <v>1078614</v>
      </c>
      <c r="I57" s="217">
        <v>1125100</v>
      </c>
      <c r="J57" s="217">
        <v>1017374</v>
      </c>
      <c r="K57" s="217">
        <v>1140589</v>
      </c>
      <c r="L57" s="217">
        <v>1112514</v>
      </c>
      <c r="M57" s="217">
        <v>1190767</v>
      </c>
      <c r="N57" s="217">
        <v>1086404</v>
      </c>
      <c r="O57" s="217">
        <v>1231604</v>
      </c>
      <c r="P57" s="217">
        <v>1176696</v>
      </c>
      <c r="Q57" s="217">
        <v>1228189</v>
      </c>
      <c r="R57" s="217">
        <v>1127570</v>
      </c>
      <c r="S57" s="217">
        <v>1236500</v>
      </c>
      <c r="T57" s="217">
        <v>1186505</v>
      </c>
      <c r="U57" s="217">
        <v>1226171</v>
      </c>
      <c r="V57" s="217">
        <v>1109048</v>
      </c>
      <c r="W57" s="217">
        <v>1219176</v>
      </c>
      <c r="X57" s="217">
        <v>1184918</v>
      </c>
      <c r="Y57" s="217">
        <v>1237842</v>
      </c>
      <c r="Z57" s="217">
        <v>1123637</v>
      </c>
      <c r="AA57" s="217">
        <v>1250814</v>
      </c>
      <c r="AB57" s="217">
        <v>1206542</v>
      </c>
      <c r="AC57" s="217">
        <v>1267686</v>
      </c>
      <c r="AD57" s="217">
        <v>1157261</v>
      </c>
      <c r="AE57" s="217">
        <v>1293222</v>
      </c>
      <c r="AF57" s="217">
        <v>1250215</v>
      </c>
      <c r="AG57" s="217">
        <v>1323875</v>
      </c>
      <c r="AH57" s="217">
        <v>1209633</v>
      </c>
      <c r="AI57" s="217">
        <v>1362072</v>
      </c>
      <c r="AJ57" s="217">
        <v>1281564</v>
      </c>
      <c r="AK57" s="217">
        <v>1364462</v>
      </c>
      <c r="AL57" s="217">
        <v>1220171</v>
      </c>
      <c r="AM57" s="217">
        <v>1386146</v>
      </c>
      <c r="AN57" s="217">
        <v>1318934</v>
      </c>
      <c r="AO57" s="217">
        <v>1388153</v>
      </c>
      <c r="AP57" s="217">
        <v>1257561</v>
      </c>
      <c r="AQ57" s="217">
        <v>1422572</v>
      </c>
      <c r="AR57" s="217">
        <v>1349874</v>
      </c>
      <c r="AS57" s="217">
        <v>1430474</v>
      </c>
      <c r="AT57" s="217">
        <v>1265804</v>
      </c>
      <c r="AU57" s="217">
        <v>1446120</v>
      </c>
      <c r="AV57" s="217">
        <v>1378571</v>
      </c>
      <c r="AW57" s="217">
        <v>1446284</v>
      </c>
      <c r="AX57" s="217">
        <v>1304192</v>
      </c>
      <c r="AY57" s="217">
        <v>1472313</v>
      </c>
      <c r="AZ57" s="217">
        <v>1391492</v>
      </c>
      <c r="BA57" s="217">
        <v>1335756</v>
      </c>
      <c r="BB57" s="217">
        <v>1290437</v>
      </c>
      <c r="BC57" s="217">
        <v>1462113</v>
      </c>
      <c r="BD57" s="217">
        <v>1392108</v>
      </c>
      <c r="BE57" s="217">
        <v>1486162</v>
      </c>
      <c r="BF57" s="217">
        <v>1365532</v>
      </c>
      <c r="BG57" s="231">
        <v>1572840</v>
      </c>
      <c r="BH57" s="231">
        <v>1467755</v>
      </c>
      <c r="BI57" s="231">
        <v>1538731</v>
      </c>
      <c r="BJ57" s="231">
        <v>1399827</v>
      </c>
      <c r="BK57" s="231">
        <v>1565238</v>
      </c>
      <c r="BL57" s="231">
        <v>1499483</v>
      </c>
      <c r="BM57" s="231">
        <v>1526696</v>
      </c>
      <c r="BN57" s="181">
        <v>1378667</v>
      </c>
      <c r="BO57" s="380">
        <v>1554990</v>
      </c>
    </row>
    <row r="58" spans="1:68" s="66" customFormat="1" x14ac:dyDescent="0.2">
      <c r="A58" s="56"/>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N58" s="76"/>
      <c r="BG58" s="69"/>
      <c r="BH58" s="69"/>
      <c r="BI58" s="69"/>
      <c r="BJ58" s="69"/>
      <c r="BK58" s="69"/>
      <c r="BL58" s="69"/>
    </row>
    <row r="59" spans="1:68" s="66" customFormat="1" x14ac:dyDescent="0.2">
      <c r="A59" s="56"/>
      <c r="B59" s="66" t="s">
        <v>281</v>
      </c>
      <c r="C59" s="184" t="s">
        <v>252</v>
      </c>
      <c r="D59" s="56"/>
      <c r="E59" s="67"/>
      <c r="F59" s="56"/>
      <c r="G59" s="56"/>
      <c r="H59" s="56"/>
      <c r="I59" s="56"/>
      <c r="J59" s="56"/>
      <c r="K59" s="56"/>
      <c r="L59" s="56"/>
      <c r="M59" s="56"/>
      <c r="N59" s="56"/>
      <c r="O59" s="56"/>
      <c r="P59" s="56"/>
      <c r="Q59" s="56"/>
      <c r="R59" s="56"/>
      <c r="S59" s="56"/>
      <c r="T59" s="56"/>
      <c r="U59" s="56"/>
      <c r="V59" s="56"/>
      <c r="W59" s="56"/>
      <c r="X59" s="56"/>
      <c r="Y59" s="56"/>
      <c r="Z59" s="56"/>
      <c r="AA59" s="56"/>
      <c r="AB59" s="56"/>
      <c r="AC59" s="59"/>
      <c r="AD59" s="56"/>
      <c r="AE59" s="2"/>
      <c r="AF59" s="2"/>
      <c r="AG59" s="2"/>
      <c r="AH59" s="2"/>
      <c r="AI59" s="2"/>
      <c r="AJ59" s="57"/>
      <c r="AK59" s="57"/>
      <c r="AL59" s="59"/>
      <c r="AN59" s="76"/>
      <c r="AS59" s="176"/>
      <c r="AT59" s="176"/>
      <c r="AU59" s="176"/>
      <c r="AV59" s="176"/>
      <c r="AW59" s="176"/>
      <c r="AX59" s="176"/>
      <c r="AY59" s="176"/>
      <c r="AZ59" s="176"/>
      <c r="BA59" s="176"/>
      <c r="BB59" s="176"/>
      <c r="BC59" s="176"/>
      <c r="BD59" s="176"/>
      <c r="BE59" s="176"/>
      <c r="BF59" s="176"/>
    </row>
    <row r="60" spans="1:68" s="66" customFormat="1" x14ac:dyDescent="0.2">
      <c r="D60" s="56"/>
      <c r="E60" s="67"/>
      <c r="F60" s="56"/>
      <c r="G60" s="56"/>
      <c r="H60" s="56"/>
      <c r="I60" s="56"/>
      <c r="J60" s="56"/>
      <c r="K60" s="56"/>
      <c r="L60" s="56"/>
      <c r="M60" s="56"/>
      <c r="N60" s="56"/>
      <c r="O60" s="56"/>
      <c r="P60" s="56"/>
      <c r="Q60" s="56"/>
      <c r="R60" s="56"/>
      <c r="S60" s="56"/>
      <c r="T60" s="56"/>
      <c r="U60" s="56"/>
      <c r="V60" s="56"/>
      <c r="W60" s="56"/>
      <c r="X60" s="56"/>
      <c r="Y60" s="56"/>
      <c r="Z60" s="56"/>
      <c r="AA60" s="56"/>
      <c r="AB60" s="56"/>
      <c r="AC60" s="59"/>
      <c r="AD60" s="56"/>
      <c r="AE60" s="59"/>
      <c r="AF60" s="59"/>
      <c r="AG60" s="59"/>
      <c r="AH60" s="59"/>
      <c r="AI60" s="59"/>
      <c r="AJ60" s="57"/>
      <c r="AK60" s="57"/>
      <c r="AL60" s="59"/>
      <c r="AN60" s="76"/>
      <c r="AS60" s="69"/>
      <c r="AT60" s="69"/>
      <c r="AU60" s="69"/>
      <c r="AV60" s="69"/>
      <c r="AW60" s="69"/>
      <c r="AX60" s="69"/>
      <c r="AY60" s="69"/>
      <c r="AZ60" s="69"/>
      <c r="BA60" s="69"/>
      <c r="BB60" s="69"/>
      <c r="BC60" s="69"/>
      <c r="BD60" s="69"/>
      <c r="BE60" s="69"/>
      <c r="BF60" s="69"/>
      <c r="BH60" s="176"/>
      <c r="BL60" s="69"/>
    </row>
    <row r="61" spans="1:68" s="66" customFormat="1" x14ac:dyDescent="0.2">
      <c r="C61" s="74"/>
      <c r="D61" s="56"/>
      <c r="E61" s="67"/>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N61" s="57"/>
    </row>
    <row r="62" spans="1:68" s="66" customFormat="1" x14ac:dyDescent="0.2">
      <c r="B62" s="74"/>
      <c r="C62" s="74"/>
      <c r="D62" s="56"/>
      <c r="E62" s="67"/>
      <c r="F62" s="56"/>
      <c r="G62" s="56"/>
      <c r="H62" s="56"/>
      <c r="I62" s="56"/>
      <c r="J62" s="56"/>
      <c r="K62" s="56"/>
      <c r="L62" s="56"/>
      <c r="M62" s="56"/>
      <c r="N62" s="56"/>
      <c r="O62" s="56"/>
      <c r="P62" s="56"/>
      <c r="Q62" s="56"/>
      <c r="R62" s="56"/>
      <c r="S62" s="56"/>
      <c r="T62" s="56"/>
      <c r="U62" s="56"/>
      <c r="V62" s="56"/>
      <c r="W62" s="56"/>
      <c r="X62" s="56"/>
      <c r="Y62" s="56"/>
      <c r="Z62" s="56"/>
      <c r="AA62" s="56"/>
      <c r="AB62" s="77"/>
      <c r="AC62" s="56"/>
      <c r="AD62" s="56"/>
      <c r="AE62" s="56"/>
      <c r="AF62" s="56"/>
      <c r="AG62" s="56"/>
      <c r="AH62" s="56"/>
      <c r="AI62" s="56"/>
      <c r="AJ62" s="56"/>
      <c r="AK62" s="56"/>
      <c r="AN62" s="57"/>
    </row>
    <row r="63" spans="1:68" s="66" customFormat="1" x14ac:dyDescent="0.2">
      <c r="B63" s="74"/>
      <c r="C63" s="74"/>
      <c r="D63" s="56"/>
      <c r="E63" s="67"/>
      <c r="F63" s="56"/>
      <c r="G63" s="56"/>
      <c r="H63" s="56"/>
      <c r="I63" s="56"/>
      <c r="J63" s="56"/>
      <c r="K63" s="56"/>
      <c r="L63" s="56"/>
      <c r="M63" s="56"/>
      <c r="N63" s="56"/>
      <c r="O63" s="56"/>
      <c r="P63" s="56"/>
      <c r="Q63" s="56"/>
      <c r="R63" s="56"/>
      <c r="S63" s="56"/>
      <c r="T63" s="56"/>
      <c r="U63" s="56"/>
      <c r="V63" s="56"/>
      <c r="W63" s="56"/>
      <c r="X63" s="56"/>
      <c r="Y63" s="56"/>
      <c r="Z63" s="56"/>
      <c r="AA63" s="56"/>
      <c r="AB63" s="78"/>
      <c r="AC63" s="56"/>
      <c r="AD63" s="56"/>
      <c r="AE63" s="56"/>
      <c r="AF63" s="56"/>
      <c r="AG63" s="56"/>
      <c r="AH63" s="56"/>
      <c r="AI63" s="56"/>
      <c r="AJ63" s="56"/>
      <c r="AK63" s="56"/>
      <c r="AN63" s="57"/>
    </row>
    <row r="64" spans="1:68" s="66" customFormat="1" x14ac:dyDescent="0.2">
      <c r="B64" s="47" t="s">
        <v>118</v>
      </c>
      <c r="C64" s="47" t="s">
        <v>120</v>
      </c>
      <c r="D64" s="56"/>
      <c r="E64" s="67"/>
      <c r="F64" s="56"/>
      <c r="G64" s="56"/>
      <c r="H64" s="56"/>
      <c r="I64" s="56"/>
      <c r="J64" s="56"/>
      <c r="K64" s="56"/>
      <c r="L64" s="56"/>
      <c r="M64" s="56"/>
      <c r="N64" s="56"/>
      <c r="O64" s="56"/>
      <c r="P64" s="56"/>
      <c r="Q64" s="56"/>
      <c r="R64" s="56"/>
      <c r="S64" s="56"/>
      <c r="T64" s="56"/>
      <c r="U64" s="56"/>
      <c r="V64" s="56"/>
      <c r="W64" s="56"/>
      <c r="X64" s="56"/>
      <c r="Y64" s="56"/>
      <c r="Z64" s="56"/>
      <c r="AA64" s="56"/>
      <c r="AB64" s="79"/>
      <c r="AC64" s="56"/>
      <c r="AD64" s="56"/>
      <c r="AE64" s="56"/>
      <c r="AF64" s="56"/>
      <c r="AG64" s="56"/>
      <c r="AH64" s="56"/>
      <c r="AI64" s="56"/>
      <c r="AJ64" s="56"/>
      <c r="AK64" s="56"/>
      <c r="AN64" s="57"/>
    </row>
    <row r="65" spans="2:67" s="66" customFormat="1" x14ac:dyDescent="0.2">
      <c r="B65" s="204">
        <f>C65</f>
        <v>45441</v>
      </c>
      <c r="C65" s="204">
        <v>45441</v>
      </c>
      <c r="D65" s="56"/>
      <c r="E65" s="67"/>
      <c r="F65" s="56"/>
      <c r="G65" s="56"/>
      <c r="H65" s="77"/>
      <c r="I65" s="56"/>
      <c r="J65" s="56"/>
      <c r="K65" s="56"/>
      <c r="L65" s="56"/>
      <c r="M65" s="56"/>
      <c r="N65" s="56"/>
      <c r="O65" s="56"/>
      <c r="P65" s="56"/>
      <c r="Q65" s="56"/>
      <c r="R65" s="56"/>
      <c r="S65" s="56"/>
      <c r="T65" s="56"/>
      <c r="U65" s="56"/>
      <c r="V65" s="56"/>
      <c r="W65" s="56"/>
      <c r="X65" s="56"/>
      <c r="Y65" s="56"/>
      <c r="Z65" s="56"/>
      <c r="AA65" s="56"/>
      <c r="AB65" s="77"/>
      <c r="AC65" s="56"/>
      <c r="AD65" s="56"/>
      <c r="AE65" s="56"/>
      <c r="AF65" s="56"/>
      <c r="AG65" s="56"/>
      <c r="AH65" s="56"/>
      <c r="AI65" s="56"/>
      <c r="AJ65" s="56"/>
      <c r="AK65" s="56"/>
      <c r="AN65" s="57"/>
    </row>
    <row r="66" spans="2:67" s="66" customFormat="1" x14ac:dyDescent="0.2">
      <c r="B66" s="48"/>
      <c r="C66" s="48"/>
      <c r="D66" s="56"/>
      <c r="E66" s="67"/>
      <c r="F66" s="56"/>
      <c r="G66" s="56"/>
      <c r="H66" s="204"/>
      <c r="I66" s="56"/>
      <c r="J66" s="56"/>
      <c r="K66" s="56"/>
      <c r="L66" s="56"/>
      <c r="M66" s="56"/>
      <c r="N66" s="56"/>
      <c r="O66" s="56"/>
      <c r="P66" s="56"/>
      <c r="Q66" s="56"/>
      <c r="R66" s="56"/>
      <c r="S66" s="56"/>
      <c r="T66" s="56"/>
      <c r="U66" s="56"/>
      <c r="V66" s="56"/>
      <c r="W66" s="56"/>
      <c r="X66" s="56"/>
      <c r="Y66" s="56"/>
      <c r="Z66" s="56"/>
      <c r="AA66" s="56"/>
      <c r="AB66" s="79"/>
      <c r="AC66" s="56"/>
      <c r="AD66" s="56"/>
      <c r="AE66" s="56"/>
      <c r="AF66" s="56"/>
      <c r="AG66" s="56"/>
      <c r="AH66" s="56"/>
      <c r="AI66" s="56"/>
      <c r="AJ66" s="56"/>
      <c r="AK66" s="56"/>
      <c r="AN66" s="57"/>
    </row>
    <row r="67" spans="2:67" s="66" customFormat="1" x14ac:dyDescent="0.2">
      <c r="B67" s="47" t="s">
        <v>119</v>
      </c>
      <c r="C67" s="47" t="s">
        <v>121</v>
      </c>
      <c r="D67" s="56"/>
      <c r="E67" s="75"/>
      <c r="F67" s="56"/>
      <c r="G67" s="56"/>
      <c r="H67" s="79"/>
      <c r="I67" s="56"/>
      <c r="J67" s="56"/>
      <c r="K67" s="56"/>
      <c r="L67" s="56"/>
      <c r="M67" s="56"/>
      <c r="N67" s="56"/>
      <c r="O67" s="56"/>
      <c r="P67" s="56"/>
      <c r="Q67" s="56"/>
      <c r="R67" s="56"/>
      <c r="S67" s="56"/>
      <c r="T67" s="56"/>
      <c r="U67" s="56"/>
      <c r="V67" s="56"/>
      <c r="W67" s="56"/>
      <c r="X67" s="56"/>
      <c r="Y67" s="56"/>
      <c r="Z67" s="56"/>
      <c r="AA67" s="56"/>
      <c r="AB67" s="79"/>
      <c r="AC67" s="56"/>
      <c r="AD67" s="56"/>
      <c r="AE67" s="56"/>
      <c r="AF67" s="56"/>
      <c r="AG67" s="56"/>
      <c r="AH67" s="56"/>
      <c r="AI67" s="56"/>
      <c r="AJ67" s="56"/>
      <c r="AK67" s="56"/>
      <c r="AN67" s="57"/>
    </row>
    <row r="68" spans="2:67" s="66" customFormat="1" x14ac:dyDescent="0.2">
      <c r="B68" s="48" t="s">
        <v>186</v>
      </c>
      <c r="C68" s="48" t="s">
        <v>268</v>
      </c>
      <c r="D68" s="56"/>
      <c r="E68" s="75"/>
      <c r="F68" s="56"/>
      <c r="G68" s="56"/>
      <c r="H68" s="77"/>
      <c r="I68" s="56"/>
      <c r="J68" s="56"/>
      <c r="K68" s="56"/>
      <c r="L68" s="56"/>
      <c r="M68" s="56"/>
      <c r="N68" s="56"/>
      <c r="O68" s="56"/>
      <c r="P68" s="56"/>
      <c r="Q68" s="56"/>
      <c r="R68" s="56"/>
      <c r="S68" s="56"/>
      <c r="T68" s="56"/>
      <c r="U68" s="56"/>
      <c r="V68" s="56"/>
      <c r="W68" s="56"/>
      <c r="X68" s="56"/>
      <c r="Y68" s="56"/>
      <c r="Z68" s="56"/>
      <c r="AA68" s="56"/>
      <c r="AB68" s="77"/>
      <c r="AC68" s="56"/>
      <c r="AD68" s="56"/>
      <c r="AE68" s="56"/>
      <c r="AF68" s="56"/>
      <c r="AG68" s="56"/>
      <c r="AH68" s="56"/>
      <c r="AI68" s="56"/>
      <c r="AJ68" s="56"/>
      <c r="AK68" s="56"/>
      <c r="AN68" s="57"/>
    </row>
    <row r="69" spans="2:67" s="66" customFormat="1" x14ac:dyDescent="0.2">
      <c r="B69" s="29"/>
      <c r="C69" s="52"/>
      <c r="D69" s="56"/>
      <c r="E69" s="75"/>
      <c r="F69" s="56"/>
      <c r="G69" s="56"/>
      <c r="H69" s="79"/>
      <c r="I69" s="56"/>
      <c r="J69" s="56"/>
      <c r="K69" s="56"/>
      <c r="L69" s="56"/>
      <c r="M69" s="56"/>
      <c r="N69" s="56"/>
      <c r="O69" s="56"/>
      <c r="P69" s="56"/>
      <c r="Q69" s="56"/>
      <c r="R69" s="56"/>
      <c r="S69" s="56"/>
      <c r="T69" s="56"/>
      <c r="U69" s="56"/>
      <c r="V69" s="56"/>
      <c r="W69" s="56"/>
      <c r="X69" s="56"/>
      <c r="Y69" s="56"/>
      <c r="Z69" s="56"/>
      <c r="AA69" s="56"/>
      <c r="AB69" s="80"/>
      <c r="AC69" s="56"/>
      <c r="AD69" s="56"/>
      <c r="AE69" s="56"/>
      <c r="AF69" s="56"/>
      <c r="AG69" s="56"/>
      <c r="AH69" s="56"/>
      <c r="AI69" s="56"/>
      <c r="AJ69" s="56"/>
      <c r="AK69" s="56"/>
      <c r="AN69" s="57"/>
    </row>
    <row r="70" spans="2:67" s="66" customFormat="1" x14ac:dyDescent="0.2">
      <c r="B70" s="47" t="s">
        <v>34</v>
      </c>
      <c r="C70" s="47" t="s">
        <v>33</v>
      </c>
      <c r="D70" s="56"/>
      <c r="E70" s="56"/>
      <c r="F70" s="56"/>
      <c r="G70" s="56"/>
      <c r="H70" s="79"/>
      <c r="I70" s="56"/>
      <c r="J70" s="56"/>
      <c r="K70" s="56"/>
      <c r="L70" s="56"/>
      <c r="M70" s="56"/>
      <c r="N70" s="56"/>
      <c r="O70" s="56"/>
      <c r="P70" s="56"/>
      <c r="Q70" s="56"/>
      <c r="R70" s="56"/>
      <c r="S70" s="56"/>
      <c r="T70" s="56"/>
      <c r="U70" s="56"/>
      <c r="V70" s="56"/>
      <c r="W70" s="56"/>
      <c r="X70" s="56"/>
      <c r="Y70" s="56"/>
      <c r="Z70" s="56"/>
      <c r="AA70" s="56"/>
      <c r="AB70" s="80"/>
      <c r="AC70" s="56"/>
      <c r="AD70" s="56"/>
      <c r="AE70" s="56"/>
      <c r="AF70" s="56"/>
      <c r="AG70" s="56"/>
      <c r="AH70" s="56"/>
      <c r="AI70" s="56"/>
      <c r="AJ70" s="56"/>
      <c r="AK70" s="56"/>
      <c r="AN70" s="57"/>
    </row>
    <row r="71" spans="2:67" s="66" customFormat="1" x14ac:dyDescent="0.2">
      <c r="B71" s="48" t="s">
        <v>212</v>
      </c>
      <c r="C71" s="48" t="s">
        <v>212</v>
      </c>
      <c r="D71" s="56"/>
      <c r="E71" s="56"/>
      <c r="F71" s="56"/>
      <c r="G71" s="56"/>
      <c r="H71" s="77"/>
      <c r="I71" s="56"/>
      <c r="J71" s="56"/>
      <c r="K71" s="56"/>
      <c r="L71" s="56"/>
      <c r="M71" s="56"/>
      <c r="N71" s="56"/>
      <c r="O71" s="56"/>
      <c r="P71" s="56"/>
      <c r="Q71" s="56"/>
      <c r="R71" s="56"/>
      <c r="S71" s="56"/>
      <c r="T71" s="56"/>
      <c r="U71" s="56"/>
      <c r="V71" s="56"/>
      <c r="W71" s="56"/>
      <c r="X71" s="56"/>
      <c r="Y71" s="56"/>
      <c r="Z71" s="56"/>
      <c r="AA71" s="56"/>
      <c r="AB71" s="80"/>
      <c r="AC71" s="56"/>
      <c r="AD71" s="56"/>
      <c r="AE71" s="56"/>
      <c r="AF71" s="56"/>
      <c r="AG71" s="56"/>
      <c r="AH71" s="56"/>
      <c r="AI71" s="56"/>
      <c r="AJ71" s="56"/>
      <c r="AK71" s="56"/>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73"/>
      <c r="BL71" s="57"/>
      <c r="BM71" s="57"/>
      <c r="BN71" s="57"/>
      <c r="BO71" s="57"/>
    </row>
    <row r="72" spans="2:67" x14ac:dyDescent="0.2">
      <c r="B72" s="48" t="s">
        <v>265</v>
      </c>
      <c r="C72" s="48" t="s">
        <v>213</v>
      </c>
      <c r="H72" s="80"/>
    </row>
    <row r="73" spans="2:67" x14ac:dyDescent="0.2">
      <c r="B73" s="48" t="s">
        <v>266</v>
      </c>
      <c r="C73" s="48" t="s">
        <v>214</v>
      </c>
      <c r="H73" s="80"/>
    </row>
    <row r="74" spans="2:67" x14ac:dyDescent="0.2">
      <c r="B74" s="48" t="s">
        <v>215</v>
      </c>
      <c r="C74" s="48" t="s">
        <v>215</v>
      </c>
      <c r="H74" s="80"/>
    </row>
    <row r="75" spans="2:67" x14ac:dyDescent="0.2">
      <c r="B75" s="48" t="s">
        <v>265</v>
      </c>
      <c r="C75" s="48" t="s">
        <v>213</v>
      </c>
    </row>
    <row r="76" spans="2:67" x14ac:dyDescent="0.2">
      <c r="B76" s="48" t="s">
        <v>267</v>
      </c>
      <c r="C76" s="48" t="s">
        <v>216</v>
      </c>
    </row>
  </sheetData>
  <phoneticPr fontId="50" type="noConversion"/>
  <hyperlinks>
    <hyperlink ref="B1" location="'Innehåll - Contents'!A1" display="Tillbaka till innehåll - Back to content" xr:uid="{00000000-0004-0000-07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3"/>
  <dimension ref="A1:BN93"/>
  <sheetViews>
    <sheetView zoomScale="115" zoomScaleNormal="115" workbookViewId="0">
      <pane xSplit="2" ySplit="5" topLeftCell="C42" activePane="bottomRight" state="frozen"/>
      <selection pane="topRight"/>
      <selection pane="bottomLeft"/>
      <selection pane="bottomRight"/>
    </sheetView>
  </sheetViews>
  <sheetFormatPr defaultColWidth="9.140625" defaultRowHeight="12.75" x14ac:dyDescent="0.2"/>
  <cols>
    <col min="1" max="1" width="67.42578125" style="29" customWidth="1"/>
    <col min="2" max="2" width="45.7109375" style="29" customWidth="1"/>
    <col min="3" max="3" width="9.140625" style="30" bestFit="1" customWidth="1"/>
    <col min="4" max="9" width="9.140625" style="30"/>
    <col min="10" max="32" width="8.42578125" style="30" bestFit="1" customWidth="1"/>
    <col min="33" max="33" width="7.85546875" style="30" bestFit="1" customWidth="1"/>
    <col min="34" max="38" width="7.85546875" style="29" bestFit="1" customWidth="1"/>
    <col min="39" max="39" width="8" style="29" bestFit="1" customWidth="1"/>
    <col min="40" max="58" width="9.140625" style="29"/>
    <col min="59" max="61" width="8" style="29" customWidth="1"/>
    <col min="62" max="16384" width="9.140625" style="29"/>
  </cols>
  <sheetData>
    <row r="1" spans="1:66" x14ac:dyDescent="0.2">
      <c r="A1" s="201" t="s">
        <v>195</v>
      </c>
      <c r="B1" s="34"/>
    </row>
    <row r="2" spans="1:66" x14ac:dyDescent="0.2">
      <c r="A2" s="201"/>
      <c r="B2" s="34"/>
    </row>
    <row r="3" spans="1:66" x14ac:dyDescent="0.2">
      <c r="A3" s="295" t="s">
        <v>292</v>
      </c>
      <c r="B3" s="295" t="s">
        <v>257</v>
      </c>
      <c r="C3" s="32"/>
      <c r="AH3" s="30"/>
      <c r="AI3" s="30"/>
      <c r="AJ3" s="30"/>
      <c r="AK3" s="30"/>
      <c r="AL3" s="30"/>
      <c r="AM3" s="30"/>
      <c r="AN3" s="30"/>
      <c r="AO3" s="30"/>
    </row>
    <row r="4" spans="1:66" ht="15" x14ac:dyDescent="0.25">
      <c r="A4" s="295" t="s">
        <v>262</v>
      </c>
      <c r="B4" s="295" t="s">
        <v>258</v>
      </c>
      <c r="C4" s="32"/>
      <c r="AX4" s="190"/>
      <c r="AY4" s="190"/>
      <c r="AZ4" s="190"/>
      <c r="BB4" s="190"/>
      <c r="BC4" s="190"/>
      <c r="BD4" s="190"/>
      <c r="BE4" s="190"/>
    </row>
    <row r="5" spans="1:66" s="49" customFormat="1" x14ac:dyDescent="0.2">
      <c r="A5" s="50" t="s">
        <v>134</v>
      </c>
      <c r="B5" s="35" t="s">
        <v>21</v>
      </c>
      <c r="C5" s="177" t="s">
        <v>52</v>
      </c>
      <c r="D5" s="177" t="s">
        <v>53</v>
      </c>
      <c r="E5" s="177" t="s">
        <v>54</v>
      </c>
      <c r="F5" s="177" t="s">
        <v>55</v>
      </c>
      <c r="G5" s="177" t="s">
        <v>56</v>
      </c>
      <c r="H5" s="177" t="s">
        <v>57</v>
      </c>
      <c r="I5" s="177" t="s">
        <v>58</v>
      </c>
      <c r="J5" s="177" t="s">
        <v>59</v>
      </c>
      <c r="K5" s="177" t="s">
        <v>60</v>
      </c>
      <c r="L5" s="177" t="s">
        <v>61</v>
      </c>
      <c r="M5" s="177" t="s">
        <v>62</v>
      </c>
      <c r="N5" s="177" t="s">
        <v>63</v>
      </c>
      <c r="O5" s="177" t="s">
        <v>64</v>
      </c>
      <c r="P5" s="177" t="s">
        <v>65</v>
      </c>
      <c r="Q5" s="177" t="s">
        <v>66</v>
      </c>
      <c r="R5" s="177" t="s">
        <v>67</v>
      </c>
      <c r="S5" s="177" t="s">
        <v>68</v>
      </c>
      <c r="T5" s="177" t="s">
        <v>69</v>
      </c>
      <c r="U5" s="177" t="s">
        <v>70</v>
      </c>
      <c r="V5" s="177" t="s">
        <v>71</v>
      </c>
      <c r="W5" s="177" t="s">
        <v>72</v>
      </c>
      <c r="X5" s="177" t="s">
        <v>73</v>
      </c>
      <c r="Y5" s="177" t="s">
        <v>74</v>
      </c>
      <c r="Z5" s="177" t="s">
        <v>75</v>
      </c>
      <c r="AA5" s="177" t="s">
        <v>76</v>
      </c>
      <c r="AB5" s="177" t="s">
        <v>77</v>
      </c>
      <c r="AC5" s="177" t="s">
        <v>78</v>
      </c>
      <c r="AD5" s="177" t="s">
        <v>79</v>
      </c>
      <c r="AE5" s="177" t="s">
        <v>80</v>
      </c>
      <c r="AF5" s="177" t="s">
        <v>81</v>
      </c>
      <c r="AG5" s="177" t="s">
        <v>179</v>
      </c>
      <c r="AH5" s="177" t="s">
        <v>180</v>
      </c>
      <c r="AI5" s="177" t="s">
        <v>194</v>
      </c>
      <c r="AJ5" s="177" t="s">
        <v>196</v>
      </c>
      <c r="AK5" s="177" t="s">
        <v>198</v>
      </c>
      <c r="AL5" s="177" t="s">
        <v>200</v>
      </c>
      <c r="AM5" s="36" t="s">
        <v>201</v>
      </c>
      <c r="AN5" s="36" t="s">
        <v>205</v>
      </c>
      <c r="AO5" s="36" t="s">
        <v>209</v>
      </c>
      <c r="AP5" s="44" t="s">
        <v>211</v>
      </c>
      <c r="AQ5" s="44" t="s">
        <v>251</v>
      </c>
      <c r="AR5" s="44" t="s">
        <v>263</v>
      </c>
      <c r="AS5" s="44" t="s">
        <v>264</v>
      </c>
      <c r="AT5" s="44" t="s">
        <v>269</v>
      </c>
      <c r="AU5" s="44" t="s">
        <v>270</v>
      </c>
      <c r="AV5" s="44" t="s">
        <v>271</v>
      </c>
      <c r="AW5" s="44" t="s">
        <v>272</v>
      </c>
      <c r="AX5" s="44" t="s">
        <v>274</v>
      </c>
      <c r="AY5" s="44" t="s">
        <v>277</v>
      </c>
      <c r="AZ5" s="44" t="s">
        <v>279</v>
      </c>
      <c r="BA5" s="44" t="s">
        <v>280</v>
      </c>
      <c r="BB5" s="44" t="s">
        <v>282</v>
      </c>
      <c r="BC5" s="44" t="s">
        <v>283</v>
      </c>
      <c r="BD5" s="44" t="s">
        <v>284</v>
      </c>
      <c r="BE5" s="44" t="s">
        <v>287</v>
      </c>
      <c r="BF5" s="233" t="s">
        <v>289</v>
      </c>
      <c r="BG5" s="44" t="s">
        <v>290</v>
      </c>
      <c r="BH5" s="44" t="s">
        <v>291</v>
      </c>
      <c r="BI5" s="44" t="s">
        <v>293</v>
      </c>
      <c r="BJ5" s="44" t="s">
        <v>310</v>
      </c>
      <c r="BK5" s="44" t="s">
        <v>314</v>
      </c>
      <c r="BL5" s="233" t="s">
        <v>329</v>
      </c>
      <c r="BM5" s="353" t="s">
        <v>332</v>
      </c>
      <c r="BN5" s="361" t="s">
        <v>337</v>
      </c>
    </row>
    <row r="6" spans="1:66" x14ac:dyDescent="0.2">
      <c r="A6" s="38" t="s">
        <v>135</v>
      </c>
      <c r="B6" s="29" t="s">
        <v>35</v>
      </c>
      <c r="C6" s="199">
        <v>103.8</v>
      </c>
      <c r="D6" s="199">
        <v>109.5</v>
      </c>
      <c r="E6" s="199">
        <v>111.4</v>
      </c>
      <c r="F6" s="199">
        <v>124.5</v>
      </c>
      <c r="G6" s="199">
        <v>103.1</v>
      </c>
      <c r="H6" s="199">
        <v>111.8</v>
      </c>
      <c r="I6" s="199">
        <v>113.7</v>
      </c>
      <c r="J6" s="199">
        <v>121.3</v>
      </c>
      <c r="K6" s="199">
        <v>106.4</v>
      </c>
      <c r="L6" s="199">
        <v>116.7</v>
      </c>
      <c r="M6" s="199">
        <v>118.5</v>
      </c>
      <c r="N6" s="199">
        <v>125.3</v>
      </c>
      <c r="O6" s="199">
        <v>118.5</v>
      </c>
      <c r="P6" s="199">
        <v>125.8</v>
      </c>
      <c r="Q6" s="199">
        <v>129.6</v>
      </c>
      <c r="R6" s="199">
        <v>137.19999999999999</v>
      </c>
      <c r="S6" s="199">
        <v>126.2</v>
      </c>
      <c r="T6" s="199">
        <v>128.1</v>
      </c>
      <c r="U6" s="199">
        <v>130.80000000000001</v>
      </c>
      <c r="V6" s="199">
        <v>141.69999999999999</v>
      </c>
      <c r="W6" s="199">
        <v>125.9</v>
      </c>
      <c r="X6" s="199">
        <v>134.19999999999999</v>
      </c>
      <c r="Y6" s="199">
        <v>129.69999999999999</v>
      </c>
      <c r="Z6" s="199">
        <v>140.80000000000001</v>
      </c>
      <c r="AA6" s="199">
        <v>122.8</v>
      </c>
      <c r="AB6" s="199">
        <v>133.4</v>
      </c>
      <c r="AC6" s="199">
        <v>140.1</v>
      </c>
      <c r="AD6" s="199">
        <v>137.30000000000001</v>
      </c>
      <c r="AE6" s="199">
        <v>132.80000000000001</v>
      </c>
      <c r="AF6" s="199">
        <v>135.69999999999999</v>
      </c>
      <c r="AG6" s="199">
        <v>135.6</v>
      </c>
      <c r="AH6" s="199">
        <v>125.4</v>
      </c>
      <c r="AI6" s="199">
        <v>124.2</v>
      </c>
      <c r="AJ6" s="199">
        <v>132.9</v>
      </c>
      <c r="AK6" s="199">
        <v>128.1</v>
      </c>
      <c r="AL6" s="199">
        <v>129.6</v>
      </c>
      <c r="AM6" s="199">
        <v>125.6</v>
      </c>
      <c r="AN6" s="199">
        <v>133.6</v>
      </c>
      <c r="AO6" s="199">
        <v>135</v>
      </c>
      <c r="AP6" s="199">
        <v>131.5</v>
      </c>
      <c r="AQ6" s="199">
        <v>128.80000000000001</v>
      </c>
      <c r="AR6" s="199">
        <v>125.9</v>
      </c>
      <c r="AS6" s="199">
        <v>134.19999999999999</v>
      </c>
      <c r="AT6" s="199">
        <v>134.19999999999999</v>
      </c>
      <c r="AU6" s="199">
        <v>128.9</v>
      </c>
      <c r="AV6" s="199">
        <v>132.19999999999999</v>
      </c>
      <c r="AW6" s="199">
        <v>134.5</v>
      </c>
      <c r="AX6" s="199">
        <v>141.69999999999999</v>
      </c>
      <c r="AY6" s="199">
        <v>129</v>
      </c>
      <c r="AZ6" s="199">
        <v>137</v>
      </c>
      <c r="BA6" s="199">
        <v>144.4</v>
      </c>
      <c r="BB6" s="199">
        <v>139.69999999999999</v>
      </c>
      <c r="BC6" s="199">
        <v>131.6</v>
      </c>
      <c r="BD6" s="199">
        <v>137.30000000000001</v>
      </c>
      <c r="BE6" s="199">
        <v>144.5</v>
      </c>
      <c r="BF6" s="232">
        <v>139</v>
      </c>
      <c r="BG6" s="232">
        <v>132.30000000000001</v>
      </c>
      <c r="BH6" s="232">
        <v>137.5</v>
      </c>
      <c r="BI6" s="232">
        <v>144.30000000000001</v>
      </c>
      <c r="BJ6" s="232">
        <v>139.4</v>
      </c>
      <c r="BK6" s="232">
        <v>132.69999999999999</v>
      </c>
      <c r="BL6" s="232">
        <v>138.69999999999999</v>
      </c>
      <c r="BM6" s="232">
        <v>145.5</v>
      </c>
      <c r="BN6" s="219">
        <v>140.1</v>
      </c>
    </row>
    <row r="7" spans="1:66" x14ac:dyDescent="0.2">
      <c r="A7" s="37" t="s">
        <v>136</v>
      </c>
      <c r="B7" s="29" t="s">
        <v>1</v>
      </c>
      <c r="C7" s="199">
        <v>9.1</v>
      </c>
      <c r="D7" s="199">
        <v>8.1999999999999993</v>
      </c>
      <c r="E7" s="199">
        <v>9.8000000000000007</v>
      </c>
      <c r="F7" s="199">
        <v>9.6999999999999993</v>
      </c>
      <c r="G7" s="199">
        <v>9.1</v>
      </c>
      <c r="H7" s="199">
        <v>7.1</v>
      </c>
      <c r="I7" s="199">
        <v>8.5</v>
      </c>
      <c r="J7" s="199">
        <v>8.9</v>
      </c>
      <c r="K7" s="199">
        <v>9.1</v>
      </c>
      <c r="L7" s="199">
        <v>8</v>
      </c>
      <c r="M7" s="199">
        <v>9</v>
      </c>
      <c r="N7" s="199">
        <v>9.1</v>
      </c>
      <c r="O7" s="199">
        <v>9.5</v>
      </c>
      <c r="P7" s="199">
        <v>9</v>
      </c>
      <c r="Q7" s="199">
        <v>9.6999999999999993</v>
      </c>
      <c r="R7" s="199">
        <v>9.1</v>
      </c>
      <c r="S7" s="199">
        <v>9.1999999999999993</v>
      </c>
      <c r="T7" s="199">
        <v>9.6</v>
      </c>
      <c r="U7" s="199">
        <v>10.3</v>
      </c>
      <c r="V7" s="199">
        <v>9.4</v>
      </c>
      <c r="W7" s="199">
        <v>9.9</v>
      </c>
      <c r="X7" s="199">
        <v>9.4</v>
      </c>
      <c r="Y7" s="199">
        <v>10.6</v>
      </c>
      <c r="Z7" s="199">
        <v>9.6</v>
      </c>
      <c r="AA7" s="199">
        <v>10.3</v>
      </c>
      <c r="AB7" s="199">
        <v>9.6999999999999993</v>
      </c>
      <c r="AC7" s="199">
        <v>10.7</v>
      </c>
      <c r="AD7" s="199">
        <v>9.4</v>
      </c>
      <c r="AE7" s="199">
        <v>9.8000000000000007</v>
      </c>
      <c r="AF7" s="199">
        <v>8.8000000000000007</v>
      </c>
      <c r="AG7" s="199">
        <v>9.6999999999999993</v>
      </c>
      <c r="AH7" s="199">
        <v>8.8000000000000007</v>
      </c>
      <c r="AI7" s="199">
        <v>9.3000000000000007</v>
      </c>
      <c r="AJ7" s="199">
        <v>9</v>
      </c>
      <c r="AK7" s="199">
        <v>9.6</v>
      </c>
      <c r="AL7" s="199">
        <v>8.9</v>
      </c>
      <c r="AM7" s="199">
        <v>9.1</v>
      </c>
      <c r="AN7" s="199">
        <v>9</v>
      </c>
      <c r="AO7" s="199">
        <v>9.6999999999999993</v>
      </c>
      <c r="AP7" s="199">
        <v>9.1</v>
      </c>
      <c r="AQ7" s="199">
        <v>9.5</v>
      </c>
      <c r="AR7" s="199">
        <v>9.6999999999999993</v>
      </c>
      <c r="AS7" s="199">
        <v>10.199999999999999</v>
      </c>
      <c r="AT7" s="199">
        <v>9.1</v>
      </c>
      <c r="AU7" s="199">
        <v>9.1999999999999993</v>
      </c>
      <c r="AV7" s="199">
        <v>9.6999999999999993</v>
      </c>
      <c r="AW7" s="199">
        <v>10.3</v>
      </c>
      <c r="AX7" s="199">
        <v>9.6</v>
      </c>
      <c r="AY7" s="199">
        <v>9.5</v>
      </c>
      <c r="AZ7" s="199">
        <v>9.9</v>
      </c>
      <c r="BA7" s="199">
        <v>10.6</v>
      </c>
      <c r="BB7" s="199">
        <v>9.9</v>
      </c>
      <c r="BC7" s="199">
        <v>10</v>
      </c>
      <c r="BD7" s="199">
        <v>10.4</v>
      </c>
      <c r="BE7" s="199">
        <v>11.2</v>
      </c>
      <c r="BF7" s="232">
        <v>10.4</v>
      </c>
      <c r="BG7" s="232">
        <v>10.199999999999999</v>
      </c>
      <c r="BH7" s="232">
        <v>10.7</v>
      </c>
      <c r="BI7" s="232">
        <v>11.4</v>
      </c>
      <c r="BJ7" s="232">
        <v>10.5</v>
      </c>
      <c r="BK7" s="232">
        <v>10.3</v>
      </c>
      <c r="BL7" s="232">
        <v>10.8</v>
      </c>
      <c r="BM7" s="232">
        <v>11.4</v>
      </c>
      <c r="BN7" s="219">
        <v>10.6</v>
      </c>
    </row>
    <row r="8" spans="1:66" x14ac:dyDescent="0.2">
      <c r="A8" s="37" t="s">
        <v>137</v>
      </c>
      <c r="B8" s="29" t="s">
        <v>2</v>
      </c>
      <c r="C8" s="199">
        <v>59.1</v>
      </c>
      <c r="D8" s="199">
        <v>59.4</v>
      </c>
      <c r="E8" s="199">
        <v>63.1</v>
      </c>
      <c r="F8" s="199">
        <v>62.8</v>
      </c>
      <c r="G8" s="199">
        <v>58.7</v>
      </c>
      <c r="H8" s="199">
        <v>58.1</v>
      </c>
      <c r="I8" s="199">
        <v>60.6</v>
      </c>
      <c r="J8" s="199">
        <v>62.6</v>
      </c>
      <c r="K8" s="199">
        <v>58.1</v>
      </c>
      <c r="L8" s="199">
        <v>56.6</v>
      </c>
      <c r="M8" s="199">
        <v>60</v>
      </c>
      <c r="N8" s="199">
        <v>61.6</v>
      </c>
      <c r="O8" s="199">
        <v>56.3</v>
      </c>
      <c r="P8" s="199">
        <v>56.8</v>
      </c>
      <c r="Q8" s="199">
        <v>60</v>
      </c>
      <c r="R8" s="199">
        <v>62.6</v>
      </c>
      <c r="S8" s="199">
        <v>57.2</v>
      </c>
      <c r="T8" s="199">
        <v>55.5</v>
      </c>
      <c r="U8" s="199">
        <v>60</v>
      </c>
      <c r="V8" s="199">
        <v>60.9</v>
      </c>
      <c r="W8" s="199">
        <v>57.8</v>
      </c>
      <c r="X8" s="199">
        <v>54.1</v>
      </c>
      <c r="Y8" s="199">
        <v>59.2</v>
      </c>
      <c r="Z8" s="199">
        <v>60.1</v>
      </c>
      <c r="AA8" s="199">
        <v>56.3</v>
      </c>
      <c r="AB8" s="199">
        <v>54.5</v>
      </c>
      <c r="AC8" s="199">
        <v>59.8</v>
      </c>
      <c r="AD8" s="199">
        <v>59.5</v>
      </c>
      <c r="AE8" s="199">
        <v>57.6</v>
      </c>
      <c r="AF8" s="199">
        <v>56</v>
      </c>
      <c r="AG8" s="199">
        <v>59.6</v>
      </c>
      <c r="AH8" s="199">
        <v>59.3</v>
      </c>
      <c r="AI8" s="199">
        <v>57</v>
      </c>
      <c r="AJ8" s="199">
        <v>54.5</v>
      </c>
      <c r="AK8" s="199">
        <v>58.8</v>
      </c>
      <c r="AL8" s="199">
        <v>59.8</v>
      </c>
      <c r="AM8" s="199">
        <v>57.7</v>
      </c>
      <c r="AN8" s="199">
        <v>55.6</v>
      </c>
      <c r="AO8" s="199">
        <v>59.4</v>
      </c>
      <c r="AP8" s="199">
        <v>60.1</v>
      </c>
      <c r="AQ8" s="199">
        <v>58.6</v>
      </c>
      <c r="AR8" s="199">
        <v>56.6</v>
      </c>
      <c r="AS8" s="199">
        <v>61.1</v>
      </c>
      <c r="AT8" s="199">
        <v>58.7</v>
      </c>
      <c r="AU8" s="199">
        <v>56.1</v>
      </c>
      <c r="AV8" s="199">
        <v>55.1</v>
      </c>
      <c r="AW8" s="199">
        <v>61.3</v>
      </c>
      <c r="AX8" s="199">
        <v>58.8</v>
      </c>
      <c r="AY8" s="199">
        <v>55</v>
      </c>
      <c r="AZ8" s="199">
        <v>55</v>
      </c>
      <c r="BA8" s="199">
        <v>58.9</v>
      </c>
      <c r="BB8" s="199">
        <v>54.7</v>
      </c>
      <c r="BC8" s="199">
        <v>53.7</v>
      </c>
      <c r="BD8" s="199">
        <v>55.2</v>
      </c>
      <c r="BE8" s="199">
        <v>59.9</v>
      </c>
      <c r="BF8" s="232">
        <v>55.6</v>
      </c>
      <c r="BG8" s="232">
        <v>54.7</v>
      </c>
      <c r="BH8" s="232">
        <v>56.4</v>
      </c>
      <c r="BI8" s="232">
        <v>60.9</v>
      </c>
      <c r="BJ8" s="232">
        <v>56.1</v>
      </c>
      <c r="BK8" s="232">
        <v>54.7</v>
      </c>
      <c r="BL8" s="232">
        <v>56.1</v>
      </c>
      <c r="BM8" s="232">
        <v>60.4</v>
      </c>
      <c r="BN8" s="219">
        <v>55.5</v>
      </c>
    </row>
    <row r="9" spans="1:66" x14ac:dyDescent="0.2">
      <c r="A9" s="37" t="s">
        <v>138</v>
      </c>
      <c r="B9" s="29" t="s">
        <v>3</v>
      </c>
      <c r="C9" s="199">
        <v>10.1</v>
      </c>
      <c r="D9" s="199">
        <v>10.6</v>
      </c>
      <c r="E9" s="199">
        <v>11.2</v>
      </c>
      <c r="F9" s="199">
        <v>10.9</v>
      </c>
      <c r="G9" s="199">
        <v>9.1</v>
      </c>
      <c r="H9" s="199">
        <v>9.4</v>
      </c>
      <c r="I9" s="199">
        <v>9.8000000000000007</v>
      </c>
      <c r="J9" s="199">
        <v>10.199999999999999</v>
      </c>
      <c r="K9" s="199">
        <v>9</v>
      </c>
      <c r="L9" s="199">
        <v>9.3000000000000007</v>
      </c>
      <c r="M9" s="199">
        <v>9.5</v>
      </c>
      <c r="N9" s="199">
        <v>9.8000000000000007</v>
      </c>
      <c r="O9" s="199">
        <v>8.8000000000000007</v>
      </c>
      <c r="P9" s="199">
        <v>8.6999999999999993</v>
      </c>
      <c r="Q9" s="199">
        <v>8.8000000000000007</v>
      </c>
      <c r="R9" s="199">
        <v>8.9</v>
      </c>
      <c r="S9" s="199">
        <v>8.1</v>
      </c>
      <c r="T9" s="199">
        <v>7.7</v>
      </c>
      <c r="U9" s="199">
        <v>8.6999999999999993</v>
      </c>
      <c r="V9" s="199">
        <v>8.6999999999999993</v>
      </c>
      <c r="W9" s="199">
        <v>8.1</v>
      </c>
      <c r="X9" s="199">
        <v>7.9</v>
      </c>
      <c r="Y9" s="199">
        <v>8.8000000000000007</v>
      </c>
      <c r="Z9" s="199">
        <v>8.9</v>
      </c>
      <c r="AA9" s="199">
        <v>8</v>
      </c>
      <c r="AB9" s="199">
        <v>8</v>
      </c>
      <c r="AC9" s="199">
        <v>8.8000000000000007</v>
      </c>
      <c r="AD9" s="199">
        <v>8.4</v>
      </c>
      <c r="AE9" s="199">
        <v>8.1999999999999993</v>
      </c>
      <c r="AF9" s="199">
        <v>7.7</v>
      </c>
      <c r="AG9" s="199">
        <v>8.3000000000000007</v>
      </c>
      <c r="AH9" s="199">
        <v>8.1999999999999993</v>
      </c>
      <c r="AI9" s="199">
        <v>7.8</v>
      </c>
      <c r="AJ9" s="199">
        <v>7.4</v>
      </c>
      <c r="AK9" s="199">
        <v>7.8</v>
      </c>
      <c r="AL9" s="199">
        <v>8.5</v>
      </c>
      <c r="AM9" s="199">
        <v>8.4</v>
      </c>
      <c r="AN9" s="199">
        <v>7.4</v>
      </c>
      <c r="AO9" s="199">
        <v>8.1999999999999993</v>
      </c>
      <c r="AP9" s="199">
        <v>8.3000000000000007</v>
      </c>
      <c r="AQ9" s="199">
        <v>7.7</v>
      </c>
      <c r="AR9" s="199">
        <v>7.5</v>
      </c>
      <c r="AS9" s="199">
        <v>8.1999999999999993</v>
      </c>
      <c r="AT9" s="199">
        <v>7.8</v>
      </c>
      <c r="AU9" s="199">
        <v>8</v>
      </c>
      <c r="AV9" s="199">
        <v>7.9</v>
      </c>
      <c r="AW9" s="199">
        <v>8</v>
      </c>
      <c r="AX9" s="199">
        <v>7.8</v>
      </c>
      <c r="AY9" s="199">
        <v>7.4</v>
      </c>
      <c r="AZ9" s="199">
        <v>7.5</v>
      </c>
      <c r="BA9" s="199">
        <v>7.6</v>
      </c>
      <c r="BB9" s="199">
        <v>7.4</v>
      </c>
      <c r="BC9" s="199">
        <v>7.2</v>
      </c>
      <c r="BD9" s="199">
        <v>7.4</v>
      </c>
      <c r="BE9" s="199">
        <v>7.6</v>
      </c>
      <c r="BF9" s="232">
        <v>7.4</v>
      </c>
      <c r="BG9" s="232">
        <v>7.5</v>
      </c>
      <c r="BH9" s="232">
        <v>7.7</v>
      </c>
      <c r="BI9" s="232">
        <v>7.9</v>
      </c>
      <c r="BJ9" s="232">
        <v>7.7</v>
      </c>
      <c r="BK9" s="232">
        <v>7.6</v>
      </c>
      <c r="BL9" s="232">
        <v>7.7</v>
      </c>
      <c r="BM9" s="232">
        <v>7.8</v>
      </c>
      <c r="BN9" s="219">
        <v>7.5</v>
      </c>
    </row>
    <row r="10" spans="1:66" x14ac:dyDescent="0.2">
      <c r="A10" s="37" t="s">
        <v>139</v>
      </c>
      <c r="B10" s="29" t="s">
        <v>36</v>
      </c>
      <c r="C10" s="199">
        <v>86.9</v>
      </c>
      <c r="D10" s="199">
        <v>92.8</v>
      </c>
      <c r="E10" s="199">
        <v>99.1</v>
      </c>
      <c r="F10" s="199">
        <v>84.8</v>
      </c>
      <c r="G10" s="199">
        <v>80.8</v>
      </c>
      <c r="H10" s="199">
        <v>84.8</v>
      </c>
      <c r="I10" s="199">
        <v>88.8</v>
      </c>
      <c r="J10" s="199">
        <v>78.5</v>
      </c>
      <c r="K10" s="199">
        <v>77.3</v>
      </c>
      <c r="L10" s="199">
        <v>82</v>
      </c>
      <c r="M10" s="199">
        <v>88</v>
      </c>
      <c r="N10" s="199">
        <v>76.7</v>
      </c>
      <c r="O10" s="199">
        <v>75.8</v>
      </c>
      <c r="P10" s="199">
        <v>80.7</v>
      </c>
      <c r="Q10" s="199">
        <v>85.8</v>
      </c>
      <c r="R10" s="199">
        <v>75.3</v>
      </c>
      <c r="S10" s="199">
        <v>74.2</v>
      </c>
      <c r="T10" s="199">
        <v>77.3</v>
      </c>
      <c r="U10" s="199">
        <v>81.5</v>
      </c>
      <c r="V10" s="199">
        <v>71.599999999999994</v>
      </c>
      <c r="W10" s="199">
        <v>70</v>
      </c>
      <c r="X10" s="199">
        <v>73.099999999999994</v>
      </c>
      <c r="Y10" s="199">
        <v>76.7</v>
      </c>
      <c r="Z10" s="199">
        <v>69.099999999999994</v>
      </c>
      <c r="AA10" s="199">
        <v>69.400000000000006</v>
      </c>
      <c r="AB10" s="199">
        <v>70.099999999999994</v>
      </c>
      <c r="AC10" s="199">
        <v>75.099999999999994</v>
      </c>
      <c r="AD10" s="199">
        <v>69</v>
      </c>
      <c r="AE10" s="199">
        <v>70.099999999999994</v>
      </c>
      <c r="AF10" s="199">
        <v>70.5</v>
      </c>
      <c r="AG10" s="199">
        <v>72.900000000000006</v>
      </c>
      <c r="AH10" s="199">
        <v>70.8</v>
      </c>
      <c r="AI10" s="199">
        <v>68.8</v>
      </c>
      <c r="AJ10" s="199">
        <v>69.8</v>
      </c>
      <c r="AK10" s="199">
        <v>71.400000000000006</v>
      </c>
      <c r="AL10" s="199">
        <v>68.3</v>
      </c>
      <c r="AM10" s="199">
        <v>69.8</v>
      </c>
      <c r="AN10" s="199">
        <v>70.3</v>
      </c>
      <c r="AO10" s="199">
        <v>73</v>
      </c>
      <c r="AP10" s="199">
        <v>68.900000000000006</v>
      </c>
      <c r="AQ10" s="199">
        <v>70.599999999999994</v>
      </c>
      <c r="AR10" s="199">
        <v>70.900000000000006</v>
      </c>
      <c r="AS10" s="199">
        <v>71.900000000000006</v>
      </c>
      <c r="AT10" s="199">
        <v>67.5</v>
      </c>
      <c r="AU10" s="199">
        <v>68.5</v>
      </c>
      <c r="AV10" s="199">
        <v>68.3</v>
      </c>
      <c r="AW10" s="199">
        <v>70.7</v>
      </c>
      <c r="AX10" s="199">
        <v>65.7</v>
      </c>
      <c r="AY10" s="199">
        <v>67.099999999999994</v>
      </c>
      <c r="AZ10" s="199">
        <v>67.599999999999994</v>
      </c>
      <c r="BA10" s="199">
        <v>69.400000000000006</v>
      </c>
      <c r="BB10" s="199">
        <v>66.8</v>
      </c>
      <c r="BC10" s="199">
        <v>67.099999999999994</v>
      </c>
      <c r="BD10" s="199">
        <v>68.3</v>
      </c>
      <c r="BE10" s="199">
        <v>70.5</v>
      </c>
      <c r="BF10" s="232">
        <v>68.099999999999994</v>
      </c>
      <c r="BG10" s="232">
        <v>68.400000000000006</v>
      </c>
      <c r="BH10" s="232">
        <v>70.3</v>
      </c>
      <c r="BI10" s="232">
        <v>72.7</v>
      </c>
      <c r="BJ10" s="232">
        <v>69.7</v>
      </c>
      <c r="BK10" s="232">
        <v>68.5</v>
      </c>
      <c r="BL10" s="232">
        <v>68.3</v>
      </c>
      <c r="BM10" s="232">
        <v>69.5</v>
      </c>
      <c r="BN10" s="219">
        <v>65.8</v>
      </c>
    </row>
    <row r="11" spans="1:66" x14ac:dyDescent="0.2">
      <c r="A11" s="37" t="s">
        <v>140</v>
      </c>
      <c r="B11" s="29" t="s">
        <v>37</v>
      </c>
      <c r="C11" s="199">
        <v>39.799999999999997</v>
      </c>
      <c r="D11" s="199">
        <v>38.4</v>
      </c>
      <c r="E11" s="199">
        <v>37.6</v>
      </c>
      <c r="F11" s="199">
        <v>37</v>
      </c>
      <c r="G11" s="199">
        <v>36.1</v>
      </c>
      <c r="H11" s="199">
        <v>36.1</v>
      </c>
      <c r="I11" s="199">
        <v>35.200000000000003</v>
      </c>
      <c r="J11" s="199">
        <v>35</v>
      </c>
      <c r="K11" s="199">
        <v>35.200000000000003</v>
      </c>
      <c r="L11" s="199">
        <v>34.4</v>
      </c>
      <c r="M11" s="199">
        <v>34.5</v>
      </c>
      <c r="N11" s="199">
        <v>33.5</v>
      </c>
      <c r="O11" s="199">
        <v>34.9</v>
      </c>
      <c r="P11" s="199">
        <v>33.6</v>
      </c>
      <c r="Q11" s="199">
        <v>33.299999999999997</v>
      </c>
      <c r="R11" s="199">
        <v>32.5</v>
      </c>
      <c r="S11" s="199">
        <v>33.700000000000003</v>
      </c>
      <c r="T11" s="199">
        <v>32</v>
      </c>
      <c r="U11" s="199">
        <v>32.4</v>
      </c>
      <c r="V11" s="199">
        <v>31.3</v>
      </c>
      <c r="W11" s="199">
        <v>34.4</v>
      </c>
      <c r="X11" s="199">
        <v>31.8</v>
      </c>
      <c r="Y11" s="199">
        <v>32.4</v>
      </c>
      <c r="Z11" s="199">
        <v>31.1</v>
      </c>
      <c r="AA11" s="199">
        <v>32.5</v>
      </c>
      <c r="AB11" s="199">
        <v>31.8</v>
      </c>
      <c r="AC11" s="199">
        <v>32.1</v>
      </c>
      <c r="AD11" s="199">
        <v>30.8</v>
      </c>
      <c r="AE11" s="199">
        <v>33.4</v>
      </c>
      <c r="AF11" s="199">
        <v>32.200000000000003</v>
      </c>
      <c r="AG11" s="199">
        <v>31.6</v>
      </c>
      <c r="AH11" s="199">
        <v>31.1</v>
      </c>
      <c r="AI11" s="199">
        <v>32</v>
      </c>
      <c r="AJ11" s="199">
        <v>32</v>
      </c>
      <c r="AK11" s="199">
        <v>31.6</v>
      </c>
      <c r="AL11" s="199">
        <v>31.6</v>
      </c>
      <c r="AM11" s="199">
        <v>34.6</v>
      </c>
      <c r="AN11" s="199">
        <v>32.6</v>
      </c>
      <c r="AO11" s="199">
        <v>33.4</v>
      </c>
      <c r="AP11" s="199">
        <v>31.6</v>
      </c>
      <c r="AQ11" s="199">
        <v>33.200000000000003</v>
      </c>
      <c r="AR11" s="199">
        <v>34.200000000000003</v>
      </c>
      <c r="AS11" s="199">
        <v>34.700000000000003</v>
      </c>
      <c r="AT11" s="199">
        <v>32.700000000000003</v>
      </c>
      <c r="AU11" s="199">
        <v>34</v>
      </c>
      <c r="AV11" s="199">
        <v>34.1</v>
      </c>
      <c r="AW11" s="199">
        <v>35.299999999999997</v>
      </c>
      <c r="AX11" s="199">
        <v>33.9</v>
      </c>
      <c r="AY11" s="199">
        <v>34.5</v>
      </c>
      <c r="AZ11" s="199">
        <v>35.200000000000003</v>
      </c>
      <c r="BA11" s="199">
        <v>36.299999999999997</v>
      </c>
      <c r="BB11" s="199">
        <v>35.1</v>
      </c>
      <c r="BC11" s="199">
        <v>35.4</v>
      </c>
      <c r="BD11" s="199">
        <v>36.1</v>
      </c>
      <c r="BE11" s="199">
        <v>37.299999999999997</v>
      </c>
      <c r="BF11" s="232">
        <v>36</v>
      </c>
      <c r="BG11" s="232">
        <v>36</v>
      </c>
      <c r="BH11" s="232">
        <v>36.5</v>
      </c>
      <c r="BI11" s="232">
        <v>37.6</v>
      </c>
      <c r="BJ11" s="232">
        <v>36.299999999999997</v>
      </c>
      <c r="BK11" s="232">
        <v>36.200000000000003</v>
      </c>
      <c r="BL11" s="232">
        <v>36.700000000000003</v>
      </c>
      <c r="BM11" s="232">
        <v>37.700000000000003</v>
      </c>
      <c r="BN11" s="219">
        <v>36.6</v>
      </c>
    </row>
    <row r="12" spans="1:66" x14ac:dyDescent="0.2">
      <c r="A12" s="37" t="s">
        <v>141</v>
      </c>
      <c r="B12" s="29" t="s">
        <v>38</v>
      </c>
      <c r="C12" s="199">
        <v>38</v>
      </c>
      <c r="D12" s="199">
        <v>41.6</v>
      </c>
      <c r="E12" s="199">
        <v>44.3</v>
      </c>
      <c r="F12" s="199">
        <v>39.799999999999997</v>
      </c>
      <c r="G12" s="199">
        <v>35.1</v>
      </c>
      <c r="H12" s="199">
        <v>37.4</v>
      </c>
      <c r="I12" s="199">
        <v>38.200000000000003</v>
      </c>
      <c r="J12" s="199">
        <v>37.700000000000003</v>
      </c>
      <c r="K12" s="199">
        <v>34.299999999999997</v>
      </c>
      <c r="L12" s="199">
        <v>38.200000000000003</v>
      </c>
      <c r="M12" s="199">
        <v>40.200000000000003</v>
      </c>
      <c r="N12" s="199">
        <v>40</v>
      </c>
      <c r="O12" s="199">
        <v>36.200000000000003</v>
      </c>
      <c r="P12" s="199">
        <v>40.700000000000003</v>
      </c>
      <c r="Q12" s="199">
        <v>41</v>
      </c>
      <c r="R12" s="199">
        <v>40</v>
      </c>
      <c r="S12" s="199">
        <v>36.5</v>
      </c>
      <c r="T12" s="199">
        <v>40.4</v>
      </c>
      <c r="U12" s="199">
        <v>40.299999999999997</v>
      </c>
      <c r="V12" s="199">
        <v>39.1</v>
      </c>
      <c r="W12" s="199">
        <v>36.4</v>
      </c>
      <c r="X12" s="199">
        <v>38.799999999999997</v>
      </c>
      <c r="Y12" s="199">
        <v>39.1</v>
      </c>
      <c r="Z12" s="199">
        <v>38.5</v>
      </c>
      <c r="AA12" s="199">
        <v>35.1</v>
      </c>
      <c r="AB12" s="199">
        <v>36.9</v>
      </c>
      <c r="AC12" s="199">
        <v>38.799999999999997</v>
      </c>
      <c r="AD12" s="199">
        <v>37.299999999999997</v>
      </c>
      <c r="AE12" s="199">
        <v>36</v>
      </c>
      <c r="AF12" s="199">
        <v>36.5</v>
      </c>
      <c r="AG12" s="199">
        <v>38</v>
      </c>
      <c r="AH12" s="199">
        <v>37</v>
      </c>
      <c r="AI12" s="199">
        <v>36.299999999999997</v>
      </c>
      <c r="AJ12" s="199">
        <v>36.9</v>
      </c>
      <c r="AK12" s="199">
        <v>37.700000000000003</v>
      </c>
      <c r="AL12" s="199">
        <v>36.700000000000003</v>
      </c>
      <c r="AM12" s="199">
        <v>37</v>
      </c>
      <c r="AN12" s="199">
        <v>38.200000000000003</v>
      </c>
      <c r="AO12" s="199">
        <v>39.1</v>
      </c>
      <c r="AP12" s="199">
        <v>38.200000000000003</v>
      </c>
      <c r="AQ12" s="199">
        <v>39.6</v>
      </c>
      <c r="AR12" s="199">
        <v>40.700000000000003</v>
      </c>
      <c r="AS12" s="199">
        <v>40.5</v>
      </c>
      <c r="AT12" s="199">
        <v>39.200000000000003</v>
      </c>
      <c r="AU12" s="199">
        <v>39.1</v>
      </c>
      <c r="AV12" s="199">
        <v>38.9</v>
      </c>
      <c r="AW12" s="199">
        <v>39.200000000000003</v>
      </c>
      <c r="AX12" s="199">
        <v>38</v>
      </c>
      <c r="AY12" s="199">
        <v>38.1</v>
      </c>
      <c r="AZ12" s="199">
        <v>38.1</v>
      </c>
      <c r="BA12" s="199">
        <v>38.5</v>
      </c>
      <c r="BB12" s="199">
        <v>37.700000000000003</v>
      </c>
      <c r="BC12" s="199">
        <v>37.6</v>
      </c>
      <c r="BD12" s="199">
        <v>38.200000000000003</v>
      </c>
      <c r="BE12" s="199">
        <v>39.200000000000003</v>
      </c>
      <c r="BF12" s="232">
        <v>38.4</v>
      </c>
      <c r="BG12" s="232">
        <v>38.299999999999997</v>
      </c>
      <c r="BH12" s="232">
        <v>38.9</v>
      </c>
      <c r="BI12" s="232">
        <v>39.799999999999997</v>
      </c>
      <c r="BJ12" s="232">
        <v>38.6</v>
      </c>
      <c r="BK12" s="232">
        <v>38.1</v>
      </c>
      <c r="BL12" s="232">
        <v>38.1</v>
      </c>
      <c r="BM12" s="232">
        <v>38.299999999999997</v>
      </c>
      <c r="BN12" s="219">
        <v>36.9</v>
      </c>
    </row>
    <row r="13" spans="1:66" x14ac:dyDescent="0.2">
      <c r="A13" s="37" t="s">
        <v>142</v>
      </c>
      <c r="B13" s="29" t="s">
        <v>39</v>
      </c>
      <c r="C13" s="199">
        <v>115</v>
      </c>
      <c r="D13" s="199">
        <v>122.6</v>
      </c>
      <c r="E13" s="199">
        <v>118.9</v>
      </c>
      <c r="F13" s="199">
        <v>115.3</v>
      </c>
      <c r="G13" s="199">
        <v>110.2</v>
      </c>
      <c r="H13" s="199">
        <v>106.8</v>
      </c>
      <c r="I13" s="199">
        <v>100.3</v>
      </c>
      <c r="J13" s="199">
        <v>100.8</v>
      </c>
      <c r="K13" s="199">
        <v>99</v>
      </c>
      <c r="L13" s="199">
        <v>103.8</v>
      </c>
      <c r="M13" s="199">
        <v>104.5</v>
      </c>
      <c r="N13" s="199">
        <v>105.1</v>
      </c>
      <c r="O13" s="199">
        <v>104.2</v>
      </c>
      <c r="P13" s="199">
        <v>107.4</v>
      </c>
      <c r="Q13" s="199">
        <v>107.7</v>
      </c>
      <c r="R13" s="199">
        <v>104.6</v>
      </c>
      <c r="S13" s="199">
        <v>105.9</v>
      </c>
      <c r="T13" s="199">
        <v>106.7</v>
      </c>
      <c r="U13" s="199">
        <v>106</v>
      </c>
      <c r="V13" s="199">
        <v>103.5</v>
      </c>
      <c r="W13" s="199">
        <v>102.7</v>
      </c>
      <c r="X13" s="199">
        <v>101.8</v>
      </c>
      <c r="Y13" s="199">
        <v>103.5</v>
      </c>
      <c r="Z13" s="199">
        <v>101.5</v>
      </c>
      <c r="AA13" s="199">
        <v>101</v>
      </c>
      <c r="AB13" s="199">
        <v>100.8</v>
      </c>
      <c r="AC13" s="199">
        <v>103.4</v>
      </c>
      <c r="AD13" s="199">
        <v>102</v>
      </c>
      <c r="AE13" s="199">
        <v>100.1</v>
      </c>
      <c r="AF13" s="199">
        <v>100.2</v>
      </c>
      <c r="AG13" s="199">
        <v>100.9</v>
      </c>
      <c r="AH13" s="199">
        <v>98.2</v>
      </c>
      <c r="AI13" s="199">
        <v>98</v>
      </c>
      <c r="AJ13" s="199">
        <v>99.7</v>
      </c>
      <c r="AK13" s="199">
        <v>96.7</v>
      </c>
      <c r="AL13" s="199">
        <v>93.6</v>
      </c>
      <c r="AM13" s="199">
        <v>97.2</v>
      </c>
      <c r="AN13" s="199">
        <v>99.6</v>
      </c>
      <c r="AO13" s="199">
        <v>100.8</v>
      </c>
      <c r="AP13" s="199">
        <v>96.4</v>
      </c>
      <c r="AQ13" s="199">
        <v>98.9</v>
      </c>
      <c r="AR13" s="199">
        <v>100.5</v>
      </c>
      <c r="AS13" s="199">
        <v>101.5</v>
      </c>
      <c r="AT13" s="199">
        <v>98.2</v>
      </c>
      <c r="AU13" s="199">
        <v>97.9</v>
      </c>
      <c r="AV13" s="199">
        <v>100.2</v>
      </c>
      <c r="AW13" s="199">
        <v>103.2</v>
      </c>
      <c r="AX13" s="199">
        <v>97.5</v>
      </c>
      <c r="AY13" s="199">
        <v>96.6</v>
      </c>
      <c r="AZ13" s="199">
        <v>96.4</v>
      </c>
      <c r="BA13" s="199">
        <v>96.2</v>
      </c>
      <c r="BB13" s="199">
        <v>94</v>
      </c>
      <c r="BC13" s="199">
        <v>93.8</v>
      </c>
      <c r="BD13" s="199">
        <v>95.5</v>
      </c>
      <c r="BE13" s="199">
        <v>98.2</v>
      </c>
      <c r="BF13" s="232">
        <v>96.1</v>
      </c>
      <c r="BG13" s="232">
        <v>96.2</v>
      </c>
      <c r="BH13" s="232">
        <v>98.2</v>
      </c>
      <c r="BI13" s="232">
        <v>100.5</v>
      </c>
      <c r="BJ13" s="232">
        <v>97.6</v>
      </c>
      <c r="BK13" s="232">
        <v>96.9</v>
      </c>
      <c r="BL13" s="232">
        <v>98.3</v>
      </c>
      <c r="BM13" s="232">
        <v>100.5</v>
      </c>
      <c r="BN13" s="219">
        <v>97.3</v>
      </c>
    </row>
    <row r="14" spans="1:66" x14ac:dyDescent="0.2">
      <c r="A14" s="37" t="s">
        <v>143</v>
      </c>
      <c r="B14" s="29" t="s">
        <v>4</v>
      </c>
      <c r="C14" s="199">
        <v>24.4</v>
      </c>
      <c r="D14" s="199">
        <v>24.8</v>
      </c>
      <c r="E14" s="199">
        <v>26.4</v>
      </c>
      <c r="F14" s="199">
        <v>24.8</v>
      </c>
      <c r="G14" s="199">
        <v>26.2</v>
      </c>
      <c r="H14" s="199">
        <v>26</v>
      </c>
      <c r="I14" s="199">
        <v>27</v>
      </c>
      <c r="J14" s="199">
        <v>25.7</v>
      </c>
      <c r="K14" s="199">
        <v>24.7</v>
      </c>
      <c r="L14" s="199">
        <v>24.5</v>
      </c>
      <c r="M14" s="199">
        <v>25.9</v>
      </c>
      <c r="N14" s="199">
        <v>24.8</v>
      </c>
      <c r="O14" s="199">
        <v>24.2</v>
      </c>
      <c r="P14" s="199">
        <v>24</v>
      </c>
      <c r="Q14" s="199">
        <v>25</v>
      </c>
      <c r="R14" s="199">
        <v>24</v>
      </c>
      <c r="S14" s="199">
        <v>24</v>
      </c>
      <c r="T14" s="199">
        <v>25.1</v>
      </c>
      <c r="U14" s="199">
        <v>26.8</v>
      </c>
      <c r="V14" s="199">
        <v>24.1</v>
      </c>
      <c r="W14" s="199">
        <v>25.6</v>
      </c>
      <c r="X14" s="199">
        <v>26.4</v>
      </c>
      <c r="Y14" s="199">
        <v>26.9</v>
      </c>
      <c r="Z14" s="199">
        <v>25</v>
      </c>
      <c r="AA14" s="199">
        <v>23.5</v>
      </c>
      <c r="AB14" s="199">
        <v>25.4</v>
      </c>
      <c r="AC14" s="199">
        <v>26.4</v>
      </c>
      <c r="AD14" s="199">
        <v>24.7</v>
      </c>
      <c r="AE14" s="199">
        <v>17.8</v>
      </c>
      <c r="AF14" s="199">
        <v>19.8</v>
      </c>
      <c r="AG14" s="199">
        <v>19.3</v>
      </c>
      <c r="AH14" s="199">
        <v>17.7</v>
      </c>
      <c r="AI14" s="199">
        <v>16.7</v>
      </c>
      <c r="AJ14" s="199">
        <v>17.8</v>
      </c>
      <c r="AK14" s="199">
        <v>17.899999999999999</v>
      </c>
      <c r="AL14" s="199">
        <v>16.5</v>
      </c>
      <c r="AM14" s="199">
        <v>15.8</v>
      </c>
      <c r="AN14" s="199">
        <v>16.899999999999999</v>
      </c>
      <c r="AO14" s="199">
        <v>16.899999999999999</v>
      </c>
      <c r="AP14" s="199">
        <v>16</v>
      </c>
      <c r="AQ14" s="199">
        <v>18.7</v>
      </c>
      <c r="AR14" s="199">
        <v>18.5</v>
      </c>
      <c r="AS14" s="199">
        <v>18.2</v>
      </c>
      <c r="AT14" s="199">
        <v>17.8</v>
      </c>
      <c r="AU14" s="199">
        <v>19.5</v>
      </c>
      <c r="AV14" s="199">
        <v>20.100000000000001</v>
      </c>
      <c r="AW14" s="199">
        <v>20.2</v>
      </c>
      <c r="AX14" s="199">
        <v>19.8</v>
      </c>
      <c r="AY14" s="199">
        <v>19.5</v>
      </c>
      <c r="AZ14" s="199">
        <v>19.5</v>
      </c>
      <c r="BA14" s="199">
        <v>19.7</v>
      </c>
      <c r="BB14" s="199">
        <v>19.399999999999999</v>
      </c>
      <c r="BC14" s="199">
        <v>19.600000000000001</v>
      </c>
      <c r="BD14" s="199">
        <v>19.600000000000001</v>
      </c>
      <c r="BE14" s="199">
        <v>20.2</v>
      </c>
      <c r="BF14" s="232">
        <v>19.8</v>
      </c>
      <c r="BG14" s="232">
        <v>20</v>
      </c>
      <c r="BH14" s="232">
        <v>20.100000000000001</v>
      </c>
      <c r="BI14" s="232">
        <v>20.7</v>
      </c>
      <c r="BJ14" s="232">
        <v>20.3</v>
      </c>
      <c r="BK14" s="232">
        <v>20.7</v>
      </c>
      <c r="BL14" s="232">
        <v>21.1</v>
      </c>
      <c r="BM14" s="232">
        <v>21.9</v>
      </c>
      <c r="BN14" s="219">
        <v>21.5</v>
      </c>
    </row>
    <row r="15" spans="1:66" x14ac:dyDescent="0.2">
      <c r="A15" s="37" t="s">
        <v>144</v>
      </c>
      <c r="B15" s="29" t="s">
        <v>5</v>
      </c>
      <c r="C15" s="199">
        <v>28.7</v>
      </c>
      <c r="D15" s="199">
        <v>27.1</v>
      </c>
      <c r="E15" s="199">
        <v>28.3</v>
      </c>
      <c r="F15" s="199">
        <v>26.3</v>
      </c>
      <c r="G15" s="199">
        <v>26.1</v>
      </c>
      <c r="H15" s="199">
        <v>24.9</v>
      </c>
      <c r="I15" s="199">
        <v>25.9</v>
      </c>
      <c r="J15" s="199">
        <v>25</v>
      </c>
      <c r="K15" s="199">
        <v>26.1</v>
      </c>
      <c r="L15" s="199">
        <v>24.5</v>
      </c>
      <c r="M15" s="199">
        <v>24.8</v>
      </c>
      <c r="N15" s="199">
        <v>24.2</v>
      </c>
      <c r="O15" s="199">
        <v>25.6</v>
      </c>
      <c r="P15" s="199">
        <v>24.7</v>
      </c>
      <c r="Q15" s="199">
        <v>25.3</v>
      </c>
      <c r="R15" s="199">
        <v>24</v>
      </c>
      <c r="S15" s="199">
        <v>24.6</v>
      </c>
      <c r="T15" s="199">
        <v>24.1</v>
      </c>
      <c r="U15" s="199">
        <v>25.2</v>
      </c>
      <c r="V15" s="199">
        <v>24.5</v>
      </c>
      <c r="W15" s="199">
        <v>23.8</v>
      </c>
      <c r="X15" s="199">
        <v>23.3</v>
      </c>
      <c r="Y15" s="199">
        <v>24.4</v>
      </c>
      <c r="Z15" s="199">
        <v>23.3</v>
      </c>
      <c r="AA15" s="199">
        <v>24.3</v>
      </c>
      <c r="AB15" s="199">
        <v>23.5</v>
      </c>
      <c r="AC15" s="199">
        <v>25.2</v>
      </c>
      <c r="AD15" s="199">
        <v>23</v>
      </c>
      <c r="AE15" s="199">
        <v>23.8</v>
      </c>
      <c r="AF15" s="199">
        <v>22.1</v>
      </c>
      <c r="AG15" s="199">
        <v>23.8</v>
      </c>
      <c r="AH15" s="199">
        <v>21.9</v>
      </c>
      <c r="AI15" s="199">
        <v>21.5</v>
      </c>
      <c r="AJ15" s="199">
        <v>21.1</v>
      </c>
      <c r="AK15" s="199">
        <v>22.2</v>
      </c>
      <c r="AL15" s="199">
        <v>20.7</v>
      </c>
      <c r="AM15" s="199">
        <v>21.1</v>
      </c>
      <c r="AN15" s="199">
        <v>21</v>
      </c>
      <c r="AO15" s="199">
        <v>22.8</v>
      </c>
      <c r="AP15" s="199">
        <v>20.6</v>
      </c>
      <c r="AQ15" s="199">
        <v>22.1</v>
      </c>
      <c r="AR15" s="199">
        <v>21.2</v>
      </c>
      <c r="AS15" s="199">
        <v>22.2</v>
      </c>
      <c r="AT15" s="199">
        <v>21</v>
      </c>
      <c r="AU15" s="199">
        <v>21.6</v>
      </c>
      <c r="AV15" s="199">
        <v>21.9</v>
      </c>
      <c r="AW15" s="199">
        <v>22.4</v>
      </c>
      <c r="AX15" s="199">
        <v>21.4</v>
      </c>
      <c r="AY15" s="199">
        <v>21.8</v>
      </c>
      <c r="AZ15" s="199">
        <v>21.9</v>
      </c>
      <c r="BA15" s="199">
        <v>22.4</v>
      </c>
      <c r="BB15" s="199">
        <v>22</v>
      </c>
      <c r="BC15" s="199">
        <v>22.1</v>
      </c>
      <c r="BD15" s="199">
        <v>22.6</v>
      </c>
      <c r="BE15" s="199">
        <v>23.5</v>
      </c>
      <c r="BF15" s="232">
        <v>23.3</v>
      </c>
      <c r="BG15" s="232">
        <v>23.8</v>
      </c>
      <c r="BH15" s="232">
        <v>24.5</v>
      </c>
      <c r="BI15" s="232">
        <v>25.7</v>
      </c>
      <c r="BJ15" s="232">
        <v>25.6</v>
      </c>
      <c r="BK15" s="232">
        <v>26.3</v>
      </c>
      <c r="BL15" s="232">
        <v>26.9</v>
      </c>
      <c r="BM15" s="232">
        <v>28.2</v>
      </c>
      <c r="BN15" s="219">
        <v>28.1</v>
      </c>
    </row>
    <row r="16" spans="1:66" x14ac:dyDescent="0.2">
      <c r="A16" s="37" t="s">
        <v>145</v>
      </c>
      <c r="B16" s="29" t="s">
        <v>6</v>
      </c>
      <c r="C16" s="199">
        <v>86</v>
      </c>
      <c r="D16" s="199">
        <v>87.2</v>
      </c>
      <c r="E16" s="199">
        <v>93.9</v>
      </c>
      <c r="F16" s="199">
        <v>83.7</v>
      </c>
      <c r="G16" s="199">
        <v>80.5</v>
      </c>
      <c r="H16" s="199">
        <v>75.3</v>
      </c>
      <c r="I16" s="199">
        <v>76.3</v>
      </c>
      <c r="J16" s="199">
        <v>71.099999999999994</v>
      </c>
      <c r="K16" s="199">
        <v>72.3</v>
      </c>
      <c r="L16" s="199">
        <v>72</v>
      </c>
      <c r="M16" s="199">
        <v>78.3</v>
      </c>
      <c r="N16" s="199">
        <v>74.900000000000006</v>
      </c>
      <c r="O16" s="199">
        <v>76.2</v>
      </c>
      <c r="P16" s="199">
        <v>74.2</v>
      </c>
      <c r="Q16" s="199">
        <v>81.099999999999994</v>
      </c>
      <c r="R16" s="199">
        <v>74.099999999999994</v>
      </c>
      <c r="S16" s="199">
        <v>75.7</v>
      </c>
      <c r="T16" s="199">
        <v>72.7</v>
      </c>
      <c r="U16" s="199">
        <v>78</v>
      </c>
      <c r="V16" s="199">
        <v>72.8</v>
      </c>
      <c r="W16" s="199">
        <v>72.8</v>
      </c>
      <c r="X16" s="199">
        <v>72.2</v>
      </c>
      <c r="Y16" s="199">
        <v>74.400000000000006</v>
      </c>
      <c r="Z16" s="199">
        <v>72.2</v>
      </c>
      <c r="AA16" s="199">
        <v>67.599999999999994</v>
      </c>
      <c r="AB16" s="199">
        <v>70.3</v>
      </c>
      <c r="AC16" s="199">
        <v>70.599999999999994</v>
      </c>
      <c r="AD16" s="199">
        <v>69.8</v>
      </c>
      <c r="AE16" s="199">
        <v>67.5</v>
      </c>
      <c r="AF16" s="199">
        <v>69.400000000000006</v>
      </c>
      <c r="AG16" s="199">
        <v>67.400000000000006</v>
      </c>
      <c r="AH16" s="199">
        <v>69.8</v>
      </c>
      <c r="AI16" s="199">
        <v>67.3</v>
      </c>
      <c r="AJ16" s="199">
        <v>67.400000000000006</v>
      </c>
      <c r="AK16" s="199">
        <v>66</v>
      </c>
      <c r="AL16" s="199">
        <v>67.7</v>
      </c>
      <c r="AM16" s="199">
        <v>67.099999999999994</v>
      </c>
      <c r="AN16" s="199">
        <v>69.2</v>
      </c>
      <c r="AO16" s="199">
        <v>69.099999999999994</v>
      </c>
      <c r="AP16" s="199">
        <v>69.3</v>
      </c>
      <c r="AQ16" s="199">
        <v>69.599999999999994</v>
      </c>
      <c r="AR16" s="199">
        <v>71.7</v>
      </c>
      <c r="AS16" s="199">
        <v>72.2</v>
      </c>
      <c r="AT16" s="199">
        <v>70.099999999999994</v>
      </c>
      <c r="AU16" s="199">
        <v>71.900000000000006</v>
      </c>
      <c r="AV16" s="199">
        <v>72.7</v>
      </c>
      <c r="AW16" s="199">
        <v>73.8</v>
      </c>
      <c r="AX16" s="199">
        <v>72.5</v>
      </c>
      <c r="AY16" s="199">
        <v>73</v>
      </c>
      <c r="AZ16" s="199">
        <v>72.7</v>
      </c>
      <c r="BA16" s="199">
        <v>73</v>
      </c>
      <c r="BB16" s="199">
        <v>71.400000000000006</v>
      </c>
      <c r="BC16" s="199">
        <v>71.3</v>
      </c>
      <c r="BD16" s="199">
        <v>72.400000000000006</v>
      </c>
      <c r="BE16" s="199">
        <v>74.3</v>
      </c>
      <c r="BF16" s="232">
        <v>73.3</v>
      </c>
      <c r="BG16" s="232">
        <v>74.900000000000006</v>
      </c>
      <c r="BH16" s="232">
        <v>76.2</v>
      </c>
      <c r="BI16" s="232">
        <v>78.599999999999994</v>
      </c>
      <c r="BJ16" s="232">
        <v>77.400000000000006</v>
      </c>
      <c r="BK16" s="232">
        <v>77.8</v>
      </c>
      <c r="BL16" s="232">
        <v>79</v>
      </c>
      <c r="BM16" s="232">
        <v>81.3</v>
      </c>
      <c r="BN16" s="219">
        <v>79.599999999999994</v>
      </c>
    </row>
    <row r="17" spans="1:66" x14ac:dyDescent="0.2">
      <c r="A17" s="37" t="s">
        <v>146</v>
      </c>
      <c r="B17" s="29" t="s">
        <v>7</v>
      </c>
      <c r="C17" s="199">
        <v>87.5</v>
      </c>
      <c r="D17" s="199">
        <v>74.3</v>
      </c>
      <c r="E17" s="199">
        <v>78.2</v>
      </c>
      <c r="F17" s="199">
        <v>78.900000000000006</v>
      </c>
      <c r="G17" s="199">
        <v>74.099999999999994</v>
      </c>
      <c r="H17" s="199">
        <v>58.8</v>
      </c>
      <c r="I17" s="199">
        <v>61.2</v>
      </c>
      <c r="J17" s="199">
        <v>61.6</v>
      </c>
      <c r="K17" s="199">
        <v>63.7</v>
      </c>
      <c r="L17" s="199">
        <v>57.6</v>
      </c>
      <c r="M17" s="199">
        <v>64</v>
      </c>
      <c r="N17" s="199">
        <v>67.8</v>
      </c>
      <c r="O17" s="199">
        <v>71.2</v>
      </c>
      <c r="P17" s="199">
        <v>63.8</v>
      </c>
      <c r="Q17" s="199">
        <v>69.8</v>
      </c>
      <c r="R17" s="199">
        <v>67.5</v>
      </c>
      <c r="S17" s="199">
        <v>66.2</v>
      </c>
      <c r="T17" s="199">
        <v>60.4</v>
      </c>
      <c r="U17" s="199">
        <v>67</v>
      </c>
      <c r="V17" s="199">
        <v>63.1</v>
      </c>
      <c r="W17" s="199">
        <v>66</v>
      </c>
      <c r="X17" s="199">
        <v>60.7</v>
      </c>
      <c r="Y17" s="199">
        <v>67.900000000000006</v>
      </c>
      <c r="Z17" s="199">
        <v>63.8</v>
      </c>
      <c r="AA17" s="199">
        <v>67.2</v>
      </c>
      <c r="AB17" s="199">
        <v>63.7</v>
      </c>
      <c r="AC17" s="199">
        <v>68.5</v>
      </c>
      <c r="AD17" s="199">
        <v>65.400000000000006</v>
      </c>
      <c r="AE17" s="199">
        <v>66.2</v>
      </c>
      <c r="AF17" s="199">
        <v>64.3</v>
      </c>
      <c r="AG17" s="199">
        <v>69</v>
      </c>
      <c r="AH17" s="199">
        <v>66</v>
      </c>
      <c r="AI17" s="199">
        <v>67.7</v>
      </c>
      <c r="AJ17" s="199">
        <v>67.900000000000006</v>
      </c>
      <c r="AK17" s="199">
        <v>69.099999999999994</v>
      </c>
      <c r="AL17" s="199">
        <v>69.3</v>
      </c>
      <c r="AM17" s="199">
        <v>72.7</v>
      </c>
      <c r="AN17" s="199">
        <v>73</v>
      </c>
      <c r="AO17" s="199">
        <v>76</v>
      </c>
      <c r="AP17" s="199">
        <v>76.3</v>
      </c>
      <c r="AQ17" s="199">
        <v>78.5</v>
      </c>
      <c r="AR17" s="199">
        <v>81.5</v>
      </c>
      <c r="AS17" s="199">
        <v>81.400000000000006</v>
      </c>
      <c r="AT17" s="199">
        <v>79.400000000000006</v>
      </c>
      <c r="AU17" s="199">
        <v>78.7</v>
      </c>
      <c r="AV17" s="199">
        <v>78.2</v>
      </c>
      <c r="AW17" s="199">
        <v>78.2</v>
      </c>
      <c r="AX17" s="199">
        <v>74.900000000000006</v>
      </c>
      <c r="AY17" s="199">
        <v>74.599999999999994</v>
      </c>
      <c r="AZ17" s="199">
        <v>74.2</v>
      </c>
      <c r="BA17" s="199">
        <v>74.3</v>
      </c>
      <c r="BB17" s="199">
        <v>73.7</v>
      </c>
      <c r="BC17" s="199">
        <v>73.8</v>
      </c>
      <c r="BD17" s="199">
        <v>75</v>
      </c>
      <c r="BE17" s="199">
        <v>77.3</v>
      </c>
      <c r="BF17" s="232">
        <v>75.5</v>
      </c>
      <c r="BG17" s="232">
        <v>76</v>
      </c>
      <c r="BH17" s="232">
        <v>77.2</v>
      </c>
      <c r="BI17" s="232">
        <v>79</v>
      </c>
      <c r="BJ17" s="232">
        <v>77.400000000000006</v>
      </c>
      <c r="BK17" s="232">
        <v>78.099999999999994</v>
      </c>
      <c r="BL17" s="232">
        <v>79.5</v>
      </c>
      <c r="BM17" s="232">
        <v>81.5</v>
      </c>
      <c r="BN17" s="219">
        <v>79.599999999999994</v>
      </c>
    </row>
    <row r="18" spans="1:66" x14ac:dyDescent="0.2">
      <c r="A18" s="37" t="s">
        <v>147</v>
      </c>
      <c r="B18" s="29" t="s">
        <v>8</v>
      </c>
      <c r="C18" s="199">
        <v>15.6</v>
      </c>
      <c r="D18" s="199">
        <v>16.600000000000001</v>
      </c>
      <c r="E18" s="199">
        <v>14.6</v>
      </c>
      <c r="F18" s="199">
        <v>14</v>
      </c>
      <c r="G18" s="199">
        <v>16.2</v>
      </c>
      <c r="H18" s="199">
        <v>16.7</v>
      </c>
      <c r="I18" s="199">
        <v>15.1</v>
      </c>
      <c r="J18" s="199">
        <v>14.4</v>
      </c>
      <c r="K18" s="199">
        <v>15.3</v>
      </c>
      <c r="L18" s="199">
        <v>15.6</v>
      </c>
      <c r="M18" s="199">
        <v>14.4</v>
      </c>
      <c r="N18" s="199">
        <v>13.8</v>
      </c>
      <c r="O18" s="199">
        <v>14.5</v>
      </c>
      <c r="P18" s="199">
        <v>15.6</v>
      </c>
      <c r="Q18" s="199">
        <v>14.3</v>
      </c>
      <c r="R18" s="199">
        <v>14</v>
      </c>
      <c r="S18" s="199">
        <v>14.5</v>
      </c>
      <c r="T18" s="199">
        <v>15.5</v>
      </c>
      <c r="U18" s="199">
        <v>14.4</v>
      </c>
      <c r="V18" s="199">
        <v>14.4</v>
      </c>
      <c r="W18" s="199">
        <v>15.2</v>
      </c>
      <c r="X18" s="199">
        <v>15.4</v>
      </c>
      <c r="Y18" s="199">
        <v>14.5</v>
      </c>
      <c r="Z18" s="199">
        <v>14.5</v>
      </c>
      <c r="AA18" s="199">
        <v>15.1</v>
      </c>
      <c r="AB18" s="199">
        <v>15.5</v>
      </c>
      <c r="AC18" s="199">
        <v>14.5</v>
      </c>
      <c r="AD18" s="199">
        <v>14.9</v>
      </c>
      <c r="AE18" s="199">
        <v>15.6</v>
      </c>
      <c r="AF18" s="199">
        <v>15.8</v>
      </c>
      <c r="AG18" s="199">
        <v>15.4</v>
      </c>
      <c r="AH18" s="199">
        <v>15.1</v>
      </c>
      <c r="AI18" s="199">
        <v>15</v>
      </c>
      <c r="AJ18" s="199">
        <v>15.3</v>
      </c>
      <c r="AK18" s="199">
        <v>14.8</v>
      </c>
      <c r="AL18" s="199">
        <v>14.1</v>
      </c>
      <c r="AM18" s="199">
        <v>15.6</v>
      </c>
      <c r="AN18" s="199">
        <v>15.6</v>
      </c>
      <c r="AO18" s="199">
        <v>15.5</v>
      </c>
      <c r="AP18" s="199">
        <v>14.9</v>
      </c>
      <c r="AQ18" s="199">
        <v>14.3</v>
      </c>
      <c r="AR18" s="199">
        <v>14.6</v>
      </c>
      <c r="AS18" s="199">
        <v>14.5</v>
      </c>
      <c r="AT18" s="199">
        <v>14.1</v>
      </c>
      <c r="AU18" s="199">
        <v>14.3</v>
      </c>
      <c r="AV18" s="199">
        <v>14.8</v>
      </c>
      <c r="AW18" s="199">
        <v>14.9</v>
      </c>
      <c r="AX18" s="199">
        <v>14.8</v>
      </c>
      <c r="AY18" s="199">
        <v>15.3</v>
      </c>
      <c r="AZ18" s="199">
        <v>15.4</v>
      </c>
      <c r="BA18" s="199">
        <v>15.3</v>
      </c>
      <c r="BB18" s="199">
        <v>15.2</v>
      </c>
      <c r="BC18" s="199">
        <v>15.2</v>
      </c>
      <c r="BD18" s="199">
        <v>15.3</v>
      </c>
      <c r="BE18" s="199">
        <v>15.6</v>
      </c>
      <c r="BF18" s="232">
        <v>15.5</v>
      </c>
      <c r="BG18" s="232">
        <v>15.6</v>
      </c>
      <c r="BH18" s="232">
        <v>15.8</v>
      </c>
      <c r="BI18" s="232">
        <v>16.3</v>
      </c>
      <c r="BJ18" s="232">
        <v>16.2</v>
      </c>
      <c r="BK18" s="232">
        <v>16.5</v>
      </c>
      <c r="BL18" s="232">
        <v>16.899999999999999</v>
      </c>
      <c r="BM18" s="232">
        <v>17.5</v>
      </c>
      <c r="BN18" s="219">
        <v>17.600000000000001</v>
      </c>
    </row>
    <row r="19" spans="1:66" x14ac:dyDescent="0.2">
      <c r="A19" s="37" t="s">
        <v>148</v>
      </c>
      <c r="B19" s="29" t="s">
        <v>40</v>
      </c>
      <c r="C19" s="199">
        <v>51.3</v>
      </c>
      <c r="D19" s="199">
        <v>53.7</v>
      </c>
      <c r="E19" s="199">
        <v>51.4</v>
      </c>
      <c r="F19" s="199">
        <v>51.4</v>
      </c>
      <c r="G19" s="199">
        <v>47.1</v>
      </c>
      <c r="H19" s="199">
        <v>48.2</v>
      </c>
      <c r="I19" s="199">
        <v>48.2</v>
      </c>
      <c r="J19" s="199">
        <v>50.8</v>
      </c>
      <c r="K19" s="199">
        <v>45.5</v>
      </c>
      <c r="L19" s="199">
        <v>46.2</v>
      </c>
      <c r="M19" s="199">
        <v>46.8</v>
      </c>
      <c r="N19" s="199">
        <v>49.2</v>
      </c>
      <c r="O19" s="199">
        <v>47.3</v>
      </c>
      <c r="P19" s="199">
        <v>47.8</v>
      </c>
      <c r="Q19" s="199">
        <v>48.7</v>
      </c>
      <c r="R19" s="199">
        <v>48.5</v>
      </c>
      <c r="S19" s="199">
        <v>47.6</v>
      </c>
      <c r="T19" s="199">
        <v>48.7</v>
      </c>
      <c r="U19" s="199">
        <v>47.5</v>
      </c>
      <c r="V19" s="199">
        <v>48.4</v>
      </c>
      <c r="W19" s="199">
        <v>46.1</v>
      </c>
      <c r="X19" s="199">
        <v>44.6</v>
      </c>
      <c r="Y19" s="199">
        <v>44.2</v>
      </c>
      <c r="Z19" s="199">
        <v>45.8</v>
      </c>
      <c r="AA19" s="199">
        <v>46.6</v>
      </c>
      <c r="AB19" s="199">
        <v>44.7</v>
      </c>
      <c r="AC19" s="199">
        <v>44.2</v>
      </c>
      <c r="AD19" s="199">
        <v>43.8</v>
      </c>
      <c r="AE19" s="199">
        <v>45.3</v>
      </c>
      <c r="AF19" s="199">
        <v>43.9</v>
      </c>
      <c r="AG19" s="199">
        <v>43.1</v>
      </c>
      <c r="AH19" s="199">
        <v>44</v>
      </c>
      <c r="AI19" s="199">
        <v>42.4</v>
      </c>
      <c r="AJ19" s="199">
        <v>43.8</v>
      </c>
      <c r="AK19" s="199">
        <v>43.4</v>
      </c>
      <c r="AL19" s="199">
        <v>43.5</v>
      </c>
      <c r="AM19" s="199">
        <v>43</v>
      </c>
      <c r="AN19" s="199">
        <v>43.6</v>
      </c>
      <c r="AO19" s="199">
        <v>43.2</v>
      </c>
      <c r="AP19" s="199">
        <v>42</v>
      </c>
      <c r="AQ19" s="199">
        <v>42.7</v>
      </c>
      <c r="AR19" s="199">
        <v>44.1</v>
      </c>
      <c r="AS19" s="199">
        <v>43.7</v>
      </c>
      <c r="AT19" s="199">
        <v>42.2</v>
      </c>
      <c r="AU19" s="199">
        <v>42.3</v>
      </c>
      <c r="AV19" s="199">
        <v>42.7</v>
      </c>
      <c r="AW19" s="199">
        <v>44</v>
      </c>
      <c r="AX19" s="199">
        <v>42.7</v>
      </c>
      <c r="AY19" s="199">
        <v>42.6</v>
      </c>
      <c r="AZ19" s="199">
        <v>42.6</v>
      </c>
      <c r="BA19" s="199">
        <v>42.6</v>
      </c>
      <c r="BB19" s="199">
        <v>42.2</v>
      </c>
      <c r="BC19" s="199">
        <v>41.9</v>
      </c>
      <c r="BD19" s="199">
        <v>42.6</v>
      </c>
      <c r="BE19" s="199">
        <v>43.1</v>
      </c>
      <c r="BF19" s="232">
        <v>43</v>
      </c>
      <c r="BG19" s="232">
        <v>43.3</v>
      </c>
      <c r="BH19" s="232">
        <v>44</v>
      </c>
      <c r="BI19" s="232">
        <v>44.6</v>
      </c>
      <c r="BJ19" s="232">
        <v>44</v>
      </c>
      <c r="BK19" s="232">
        <v>44</v>
      </c>
      <c r="BL19" s="232">
        <v>44.1</v>
      </c>
      <c r="BM19" s="232">
        <v>44.8</v>
      </c>
      <c r="BN19" s="219">
        <v>43.9</v>
      </c>
    </row>
    <row r="20" spans="1:66" x14ac:dyDescent="0.2">
      <c r="A20" s="37" t="s">
        <v>149</v>
      </c>
      <c r="B20" s="29" t="s">
        <v>41</v>
      </c>
      <c r="C20" s="199">
        <v>48.3</v>
      </c>
      <c r="D20" s="199">
        <v>50.4</v>
      </c>
      <c r="E20" s="199">
        <v>48.4</v>
      </c>
      <c r="F20" s="199">
        <v>46.5</v>
      </c>
      <c r="G20" s="199">
        <v>49.4</v>
      </c>
      <c r="H20" s="199">
        <v>52.7</v>
      </c>
      <c r="I20" s="199">
        <v>49.3</v>
      </c>
      <c r="J20" s="199">
        <v>46.3</v>
      </c>
      <c r="K20" s="199">
        <v>49.6</v>
      </c>
      <c r="L20" s="199">
        <v>51.6</v>
      </c>
      <c r="M20" s="199">
        <v>48.7</v>
      </c>
      <c r="N20" s="199">
        <v>46.3</v>
      </c>
      <c r="O20" s="199">
        <v>51.3</v>
      </c>
      <c r="P20" s="199">
        <v>52.3</v>
      </c>
      <c r="Q20" s="199">
        <v>49.9</v>
      </c>
      <c r="R20" s="199">
        <v>47.2</v>
      </c>
      <c r="S20" s="199">
        <v>51.8</v>
      </c>
      <c r="T20" s="199">
        <v>52.1</v>
      </c>
      <c r="U20" s="199">
        <v>51.1</v>
      </c>
      <c r="V20" s="199">
        <v>48.2</v>
      </c>
      <c r="W20" s="199">
        <v>53</v>
      </c>
      <c r="X20" s="199">
        <v>53.8</v>
      </c>
      <c r="Y20" s="199">
        <v>52.5</v>
      </c>
      <c r="Z20" s="199">
        <v>49.1</v>
      </c>
      <c r="AA20" s="199">
        <v>53.8</v>
      </c>
      <c r="AB20" s="199">
        <v>54.1</v>
      </c>
      <c r="AC20" s="199">
        <v>53.4</v>
      </c>
      <c r="AD20" s="199">
        <v>50.7</v>
      </c>
      <c r="AE20" s="199">
        <v>53.6</v>
      </c>
      <c r="AF20" s="199">
        <v>53.2</v>
      </c>
      <c r="AG20" s="199">
        <v>54.2</v>
      </c>
      <c r="AH20" s="199">
        <v>51.9</v>
      </c>
      <c r="AI20" s="199">
        <v>52.9</v>
      </c>
      <c r="AJ20" s="199">
        <v>53.7</v>
      </c>
      <c r="AK20" s="199">
        <v>53.7</v>
      </c>
      <c r="AL20" s="199">
        <v>53.3</v>
      </c>
      <c r="AM20" s="199">
        <v>54.8</v>
      </c>
      <c r="AN20" s="199">
        <v>53.8</v>
      </c>
      <c r="AO20" s="199">
        <v>55</v>
      </c>
      <c r="AP20" s="199">
        <v>54.1</v>
      </c>
      <c r="AQ20" s="199">
        <v>55.6</v>
      </c>
      <c r="AR20" s="199">
        <v>55</v>
      </c>
      <c r="AS20" s="199">
        <v>55.8</v>
      </c>
      <c r="AT20" s="199">
        <v>54.4</v>
      </c>
      <c r="AU20" s="199">
        <v>55.8</v>
      </c>
      <c r="AV20" s="199">
        <v>55.6</v>
      </c>
      <c r="AW20" s="199">
        <v>57.2</v>
      </c>
      <c r="AX20" s="199">
        <v>56.5</v>
      </c>
      <c r="AY20" s="199">
        <v>57</v>
      </c>
      <c r="AZ20" s="199">
        <v>57.6</v>
      </c>
      <c r="BA20" s="199">
        <v>59.5</v>
      </c>
      <c r="BB20" s="199">
        <v>57.9</v>
      </c>
      <c r="BC20" s="199">
        <v>57.6</v>
      </c>
      <c r="BD20" s="199">
        <v>58.5</v>
      </c>
      <c r="BE20" s="199">
        <v>60.5</v>
      </c>
      <c r="BF20" s="232">
        <v>58.9</v>
      </c>
      <c r="BG20" s="232">
        <v>59.1</v>
      </c>
      <c r="BH20" s="232">
        <v>59.5</v>
      </c>
      <c r="BI20" s="232">
        <v>61.2</v>
      </c>
      <c r="BJ20" s="232">
        <v>60</v>
      </c>
      <c r="BK20" s="232">
        <v>60.3</v>
      </c>
      <c r="BL20" s="232">
        <v>61.7</v>
      </c>
      <c r="BM20" s="232">
        <v>63.9</v>
      </c>
      <c r="BN20" s="219">
        <v>63</v>
      </c>
    </row>
    <row r="21" spans="1:66" x14ac:dyDescent="0.2">
      <c r="A21" s="37" t="s">
        <v>150</v>
      </c>
      <c r="B21" s="29" t="s">
        <v>9</v>
      </c>
      <c r="C21" s="199">
        <v>302.39999999999998</v>
      </c>
      <c r="D21" s="199">
        <v>297.2</v>
      </c>
      <c r="E21" s="199">
        <v>292.3</v>
      </c>
      <c r="F21" s="199">
        <v>284.10000000000002</v>
      </c>
      <c r="G21" s="199">
        <v>305</v>
      </c>
      <c r="H21" s="199">
        <v>298.39999999999998</v>
      </c>
      <c r="I21" s="199">
        <v>289.60000000000002</v>
      </c>
      <c r="J21" s="199">
        <v>283.39999999999998</v>
      </c>
      <c r="K21" s="199">
        <v>309.60000000000002</v>
      </c>
      <c r="L21" s="199">
        <v>300</v>
      </c>
      <c r="M21" s="199">
        <v>295.7</v>
      </c>
      <c r="N21" s="199">
        <v>290.39999999999998</v>
      </c>
      <c r="O21" s="199">
        <v>328.5</v>
      </c>
      <c r="P21" s="199">
        <v>308.3</v>
      </c>
      <c r="Q21" s="199">
        <v>306.5</v>
      </c>
      <c r="R21" s="199">
        <v>308.7</v>
      </c>
      <c r="S21" s="199">
        <v>328.3</v>
      </c>
      <c r="T21" s="199">
        <v>322.7</v>
      </c>
      <c r="U21" s="199">
        <v>316.8</v>
      </c>
      <c r="V21" s="199">
        <v>303.39999999999998</v>
      </c>
      <c r="W21" s="199">
        <v>311.89999999999998</v>
      </c>
      <c r="X21" s="199">
        <v>324.89999999999998</v>
      </c>
      <c r="Y21" s="199">
        <v>323.39999999999998</v>
      </c>
      <c r="Z21" s="199">
        <v>319.10000000000002</v>
      </c>
      <c r="AA21" s="199">
        <v>318.5</v>
      </c>
      <c r="AB21" s="199">
        <v>330.1</v>
      </c>
      <c r="AC21" s="199">
        <v>327.39999999999998</v>
      </c>
      <c r="AD21" s="199">
        <v>326</v>
      </c>
      <c r="AE21" s="199">
        <v>327.7</v>
      </c>
      <c r="AF21" s="199">
        <v>334.9</v>
      </c>
      <c r="AG21" s="199">
        <v>333.8</v>
      </c>
      <c r="AH21" s="199">
        <v>338.8</v>
      </c>
      <c r="AI21" s="199">
        <v>328.6</v>
      </c>
      <c r="AJ21" s="199">
        <v>341.6</v>
      </c>
      <c r="AK21" s="199">
        <v>342.8</v>
      </c>
      <c r="AL21" s="199">
        <v>344.5</v>
      </c>
      <c r="AM21" s="199">
        <v>354.9</v>
      </c>
      <c r="AN21" s="199">
        <v>363.3</v>
      </c>
      <c r="AO21" s="199">
        <v>372.2</v>
      </c>
      <c r="AP21" s="199">
        <v>366</v>
      </c>
      <c r="AQ21" s="199">
        <v>364.9</v>
      </c>
      <c r="AR21" s="199">
        <v>379.6</v>
      </c>
      <c r="AS21" s="199">
        <v>381.8</v>
      </c>
      <c r="AT21" s="199">
        <v>380</v>
      </c>
      <c r="AU21" s="199">
        <v>368.2</v>
      </c>
      <c r="AV21" s="199">
        <v>379.6</v>
      </c>
      <c r="AW21" s="199">
        <v>381.5</v>
      </c>
      <c r="AX21" s="199">
        <v>379.6</v>
      </c>
      <c r="AY21" s="199">
        <v>367.2</v>
      </c>
      <c r="AZ21" s="199">
        <v>374.9</v>
      </c>
      <c r="BA21" s="199">
        <v>380.4</v>
      </c>
      <c r="BB21" s="199">
        <v>377.8</v>
      </c>
      <c r="BC21" s="199">
        <v>369.4</v>
      </c>
      <c r="BD21" s="199">
        <v>378.9</v>
      </c>
      <c r="BE21" s="199">
        <v>390.6</v>
      </c>
      <c r="BF21" s="232">
        <v>391.4</v>
      </c>
      <c r="BG21" s="232">
        <v>383.8</v>
      </c>
      <c r="BH21" s="232">
        <v>392.7</v>
      </c>
      <c r="BI21" s="232">
        <v>403.2</v>
      </c>
      <c r="BJ21" s="232">
        <v>403.2</v>
      </c>
      <c r="BK21" s="232">
        <v>392.5</v>
      </c>
      <c r="BL21" s="232">
        <v>395.7</v>
      </c>
      <c r="BM21" s="232">
        <v>400.8</v>
      </c>
      <c r="BN21" s="219">
        <v>393.3</v>
      </c>
    </row>
    <row r="22" spans="1:66" x14ac:dyDescent="0.2">
      <c r="A22" s="37" t="s">
        <v>151</v>
      </c>
      <c r="B22" s="29" t="s">
        <v>10</v>
      </c>
      <c r="C22" s="199">
        <v>559.9</v>
      </c>
      <c r="D22" s="199">
        <v>566.79999999999995</v>
      </c>
      <c r="E22" s="199">
        <v>567</v>
      </c>
      <c r="F22" s="199">
        <v>542.20000000000005</v>
      </c>
      <c r="G22" s="199">
        <v>573</v>
      </c>
      <c r="H22" s="199">
        <v>567.4</v>
      </c>
      <c r="I22" s="199">
        <v>565.4</v>
      </c>
      <c r="J22" s="199">
        <v>548</v>
      </c>
      <c r="K22" s="199">
        <v>569.5</v>
      </c>
      <c r="L22" s="199">
        <v>573.9</v>
      </c>
      <c r="M22" s="199">
        <v>575</v>
      </c>
      <c r="N22" s="199">
        <v>557.9</v>
      </c>
      <c r="O22" s="199">
        <v>579.20000000000005</v>
      </c>
      <c r="P22" s="199">
        <v>586.4</v>
      </c>
      <c r="Q22" s="199">
        <v>582.9</v>
      </c>
      <c r="R22" s="199">
        <v>563.5</v>
      </c>
      <c r="S22" s="199">
        <v>576.70000000000005</v>
      </c>
      <c r="T22" s="199">
        <v>585.9</v>
      </c>
      <c r="U22" s="199">
        <v>584.5</v>
      </c>
      <c r="V22" s="199">
        <v>564.29999999999995</v>
      </c>
      <c r="W22" s="199">
        <v>572.5</v>
      </c>
      <c r="X22" s="199">
        <v>582.9</v>
      </c>
      <c r="Y22" s="199">
        <v>591.6</v>
      </c>
      <c r="Z22" s="199">
        <v>572.9</v>
      </c>
      <c r="AA22" s="199">
        <v>573.9</v>
      </c>
      <c r="AB22" s="199">
        <v>596.9</v>
      </c>
      <c r="AC22" s="199">
        <v>604</v>
      </c>
      <c r="AD22" s="199">
        <v>581.5</v>
      </c>
      <c r="AE22" s="199">
        <v>578.5</v>
      </c>
      <c r="AF22" s="199">
        <v>598.20000000000005</v>
      </c>
      <c r="AG22" s="199">
        <v>604.9</v>
      </c>
      <c r="AH22" s="199">
        <v>580.70000000000005</v>
      </c>
      <c r="AI22" s="199">
        <v>594.79999999999995</v>
      </c>
      <c r="AJ22" s="199">
        <v>596.70000000000005</v>
      </c>
      <c r="AK22" s="199">
        <v>597.20000000000005</v>
      </c>
      <c r="AL22" s="199">
        <v>581.70000000000005</v>
      </c>
      <c r="AM22" s="199">
        <v>605.5</v>
      </c>
      <c r="AN22" s="199">
        <v>604.70000000000005</v>
      </c>
      <c r="AO22" s="199">
        <v>614.9</v>
      </c>
      <c r="AP22" s="199">
        <v>589.4</v>
      </c>
      <c r="AQ22" s="199">
        <v>608.4</v>
      </c>
      <c r="AR22" s="199">
        <v>616.9</v>
      </c>
      <c r="AS22" s="199">
        <v>621.79999999999995</v>
      </c>
      <c r="AT22" s="199">
        <v>604.1</v>
      </c>
      <c r="AU22" s="199">
        <v>619.4</v>
      </c>
      <c r="AV22" s="199">
        <v>613.5</v>
      </c>
      <c r="AW22" s="199">
        <v>624.79999999999995</v>
      </c>
      <c r="AX22" s="199">
        <v>598</v>
      </c>
      <c r="AY22" s="199">
        <v>598.1</v>
      </c>
      <c r="AZ22" s="199">
        <v>595.6</v>
      </c>
      <c r="BA22" s="199">
        <v>616.79999999999995</v>
      </c>
      <c r="BB22" s="199">
        <v>594.70000000000005</v>
      </c>
      <c r="BC22" s="199">
        <v>588.4</v>
      </c>
      <c r="BD22" s="199">
        <v>601.6</v>
      </c>
      <c r="BE22" s="199">
        <v>636.4</v>
      </c>
      <c r="BF22" s="232">
        <v>609.70000000000005</v>
      </c>
      <c r="BG22" s="232">
        <v>606.79999999999995</v>
      </c>
      <c r="BH22" s="232">
        <v>620.1</v>
      </c>
      <c r="BI22" s="232">
        <v>652.6</v>
      </c>
      <c r="BJ22" s="232">
        <v>619.20000000000005</v>
      </c>
      <c r="BK22" s="232">
        <v>610.79999999999995</v>
      </c>
      <c r="BL22" s="232">
        <v>620.70000000000005</v>
      </c>
      <c r="BM22" s="232">
        <v>652.70000000000005</v>
      </c>
      <c r="BN22" s="219">
        <v>617.9</v>
      </c>
    </row>
    <row r="23" spans="1:66" x14ac:dyDescent="0.2">
      <c r="A23" s="37" t="s">
        <v>152</v>
      </c>
      <c r="B23" s="29" t="s">
        <v>42</v>
      </c>
      <c r="C23" s="199">
        <v>224.3</v>
      </c>
      <c r="D23" s="199">
        <v>240.8</v>
      </c>
      <c r="E23" s="199">
        <v>255.7</v>
      </c>
      <c r="F23" s="199">
        <v>238.6</v>
      </c>
      <c r="G23" s="199">
        <v>218.4</v>
      </c>
      <c r="H23" s="199">
        <v>232.3</v>
      </c>
      <c r="I23" s="199">
        <v>244.8</v>
      </c>
      <c r="J23" s="199">
        <v>229.8</v>
      </c>
      <c r="K23" s="199">
        <v>218.1</v>
      </c>
      <c r="L23" s="199">
        <v>234.4</v>
      </c>
      <c r="M23" s="199">
        <v>244.6</v>
      </c>
      <c r="N23" s="199">
        <v>232.6</v>
      </c>
      <c r="O23" s="199">
        <v>223.5</v>
      </c>
      <c r="P23" s="199">
        <v>238.2</v>
      </c>
      <c r="Q23" s="199">
        <v>246.2</v>
      </c>
      <c r="R23" s="199">
        <v>235.8</v>
      </c>
      <c r="S23" s="199">
        <v>222.1</v>
      </c>
      <c r="T23" s="199">
        <v>234.1</v>
      </c>
      <c r="U23" s="199">
        <v>240.3</v>
      </c>
      <c r="V23" s="199">
        <v>231.3</v>
      </c>
      <c r="W23" s="199">
        <v>222.8</v>
      </c>
      <c r="X23" s="199">
        <v>231</v>
      </c>
      <c r="Y23" s="199">
        <v>241.1</v>
      </c>
      <c r="Z23" s="199">
        <v>231.3</v>
      </c>
      <c r="AA23" s="199">
        <v>221.5</v>
      </c>
      <c r="AB23" s="199">
        <v>227</v>
      </c>
      <c r="AC23" s="199">
        <v>240.6</v>
      </c>
      <c r="AD23" s="199">
        <v>223.9</v>
      </c>
      <c r="AE23" s="199">
        <v>219.3</v>
      </c>
      <c r="AF23" s="199">
        <v>225.7</v>
      </c>
      <c r="AG23" s="199">
        <v>233.1</v>
      </c>
      <c r="AH23" s="199">
        <v>222</v>
      </c>
      <c r="AI23" s="199">
        <v>225</v>
      </c>
      <c r="AJ23" s="199">
        <v>232.1</v>
      </c>
      <c r="AK23" s="199">
        <v>229.4</v>
      </c>
      <c r="AL23" s="199">
        <v>229.1</v>
      </c>
      <c r="AM23" s="199">
        <v>230.9</v>
      </c>
      <c r="AN23" s="199">
        <v>236.4</v>
      </c>
      <c r="AO23" s="199">
        <v>236</v>
      </c>
      <c r="AP23" s="199">
        <v>232.6</v>
      </c>
      <c r="AQ23" s="199">
        <v>234</v>
      </c>
      <c r="AR23" s="199">
        <v>245.4</v>
      </c>
      <c r="AS23" s="199">
        <v>243</v>
      </c>
      <c r="AT23" s="199">
        <v>238.1</v>
      </c>
      <c r="AU23" s="199">
        <v>238.1</v>
      </c>
      <c r="AV23" s="199">
        <v>247.9</v>
      </c>
      <c r="AW23" s="199">
        <v>247.2</v>
      </c>
      <c r="AX23" s="199">
        <v>241</v>
      </c>
      <c r="AY23" s="199">
        <v>237.9</v>
      </c>
      <c r="AZ23" s="199">
        <v>232.7</v>
      </c>
      <c r="BA23" s="199">
        <v>234.5</v>
      </c>
      <c r="BB23" s="199">
        <v>229.9</v>
      </c>
      <c r="BC23" s="199">
        <v>228.6</v>
      </c>
      <c r="BD23" s="199">
        <v>231</v>
      </c>
      <c r="BE23" s="199">
        <v>239.1</v>
      </c>
      <c r="BF23" s="232">
        <v>237</v>
      </c>
      <c r="BG23" s="232">
        <v>236.8</v>
      </c>
      <c r="BH23" s="232">
        <v>238.2</v>
      </c>
      <c r="BI23" s="232">
        <v>244.7</v>
      </c>
      <c r="BJ23" s="232">
        <v>238.9</v>
      </c>
      <c r="BK23" s="232">
        <v>236.7</v>
      </c>
      <c r="BL23" s="232">
        <v>238.5</v>
      </c>
      <c r="BM23" s="232">
        <v>244.4</v>
      </c>
      <c r="BN23" s="219">
        <v>237.7</v>
      </c>
    </row>
    <row r="24" spans="1:66" x14ac:dyDescent="0.2">
      <c r="A24" s="37" t="s">
        <v>153</v>
      </c>
      <c r="B24" s="29" t="s">
        <v>11</v>
      </c>
      <c r="C24" s="199">
        <v>118.6</v>
      </c>
      <c r="D24" s="199">
        <v>137.5</v>
      </c>
      <c r="E24" s="199">
        <v>141.1</v>
      </c>
      <c r="F24" s="199">
        <v>136</v>
      </c>
      <c r="G24" s="199">
        <v>117.9</v>
      </c>
      <c r="H24" s="199">
        <v>137.9</v>
      </c>
      <c r="I24" s="199">
        <v>145.9</v>
      </c>
      <c r="J24" s="199">
        <v>145.69999999999999</v>
      </c>
      <c r="K24" s="199">
        <v>121.8</v>
      </c>
      <c r="L24" s="199">
        <v>143.30000000000001</v>
      </c>
      <c r="M24" s="199">
        <v>153.9</v>
      </c>
      <c r="N24" s="199">
        <v>146.19999999999999</v>
      </c>
      <c r="O24" s="199">
        <v>131.9</v>
      </c>
      <c r="P24" s="199">
        <v>150.6</v>
      </c>
      <c r="Q24" s="199">
        <v>157</v>
      </c>
      <c r="R24" s="199">
        <v>149.19999999999999</v>
      </c>
      <c r="S24" s="199">
        <v>141.6</v>
      </c>
      <c r="T24" s="199">
        <v>157.5</v>
      </c>
      <c r="U24" s="199">
        <v>160.80000000000001</v>
      </c>
      <c r="V24" s="199">
        <v>157.19999999999999</v>
      </c>
      <c r="W24" s="199">
        <v>153.5</v>
      </c>
      <c r="X24" s="199">
        <v>163.9</v>
      </c>
      <c r="Y24" s="199">
        <v>171.5</v>
      </c>
      <c r="Z24" s="199">
        <v>165.5</v>
      </c>
      <c r="AA24" s="199">
        <v>162.80000000000001</v>
      </c>
      <c r="AB24" s="199">
        <v>171.2</v>
      </c>
      <c r="AC24" s="199">
        <v>177.9</v>
      </c>
      <c r="AD24" s="199">
        <v>167.4</v>
      </c>
      <c r="AE24" s="199">
        <v>165.8</v>
      </c>
      <c r="AF24" s="199">
        <v>173.4</v>
      </c>
      <c r="AG24" s="199">
        <v>189.1</v>
      </c>
      <c r="AH24" s="199">
        <v>179.6</v>
      </c>
      <c r="AI24" s="199">
        <v>180</v>
      </c>
      <c r="AJ24" s="199">
        <v>195</v>
      </c>
      <c r="AK24" s="199">
        <v>201.5</v>
      </c>
      <c r="AL24" s="199">
        <v>182.3</v>
      </c>
      <c r="AM24" s="199">
        <v>175.2</v>
      </c>
      <c r="AN24" s="199">
        <v>199.5</v>
      </c>
      <c r="AO24" s="199">
        <v>206.8</v>
      </c>
      <c r="AP24" s="199">
        <v>190.6</v>
      </c>
      <c r="AQ24" s="199">
        <v>188.1</v>
      </c>
      <c r="AR24" s="199">
        <v>192</v>
      </c>
      <c r="AS24" s="199">
        <v>202.3</v>
      </c>
      <c r="AT24" s="199">
        <v>193.3</v>
      </c>
      <c r="AU24" s="199">
        <v>180.8</v>
      </c>
      <c r="AV24" s="199">
        <v>192.3</v>
      </c>
      <c r="AW24" s="199">
        <v>203.5</v>
      </c>
      <c r="AX24" s="199">
        <v>193</v>
      </c>
      <c r="AY24" s="199">
        <v>181.5</v>
      </c>
      <c r="AZ24" s="199">
        <v>157.69999999999999</v>
      </c>
      <c r="BA24" s="199">
        <v>171.5</v>
      </c>
      <c r="BB24" s="199">
        <v>157.30000000000001</v>
      </c>
      <c r="BC24" s="199">
        <v>135</v>
      </c>
      <c r="BD24" s="199">
        <v>147.1</v>
      </c>
      <c r="BE24" s="199">
        <v>186.1</v>
      </c>
      <c r="BF24" s="232">
        <v>178.6</v>
      </c>
      <c r="BG24" s="232">
        <v>170.7</v>
      </c>
      <c r="BH24" s="232">
        <v>194</v>
      </c>
      <c r="BI24" s="232">
        <v>222</v>
      </c>
      <c r="BJ24" s="232">
        <v>196.9</v>
      </c>
      <c r="BK24" s="232">
        <v>186.7</v>
      </c>
      <c r="BL24" s="232">
        <v>201.7</v>
      </c>
      <c r="BM24" s="232">
        <v>226.2</v>
      </c>
      <c r="BN24" s="219">
        <v>198.6</v>
      </c>
    </row>
    <row r="25" spans="1:66" x14ac:dyDescent="0.2">
      <c r="A25" s="37" t="s">
        <v>154</v>
      </c>
      <c r="B25" s="29" t="s">
        <v>43</v>
      </c>
      <c r="C25" s="199">
        <v>53.2</v>
      </c>
      <c r="D25" s="199">
        <v>42.8</v>
      </c>
      <c r="E25" s="199">
        <v>45.3</v>
      </c>
      <c r="F25" s="199">
        <v>47.4</v>
      </c>
      <c r="G25" s="199">
        <v>53</v>
      </c>
      <c r="H25" s="199">
        <v>43</v>
      </c>
      <c r="I25" s="199">
        <v>45.1</v>
      </c>
      <c r="J25" s="199">
        <v>46.3</v>
      </c>
      <c r="K25" s="199">
        <v>50.9</v>
      </c>
      <c r="L25" s="199">
        <v>40.6</v>
      </c>
      <c r="M25" s="199">
        <v>44.1</v>
      </c>
      <c r="N25" s="199">
        <v>45.3</v>
      </c>
      <c r="O25" s="199">
        <v>50.6</v>
      </c>
      <c r="P25" s="199">
        <v>40.5</v>
      </c>
      <c r="Q25" s="199">
        <v>43.7</v>
      </c>
      <c r="R25" s="199">
        <v>44.1</v>
      </c>
      <c r="S25" s="199">
        <v>50.4</v>
      </c>
      <c r="T25" s="199">
        <v>40.700000000000003</v>
      </c>
      <c r="U25" s="199">
        <v>44</v>
      </c>
      <c r="V25" s="199">
        <v>44.1</v>
      </c>
      <c r="W25" s="199">
        <v>49.6</v>
      </c>
      <c r="X25" s="199">
        <v>42</v>
      </c>
      <c r="Y25" s="199">
        <v>45.5</v>
      </c>
      <c r="Z25" s="199">
        <v>44.9</v>
      </c>
      <c r="AA25" s="199">
        <v>48.9</v>
      </c>
      <c r="AB25" s="199">
        <v>43.4</v>
      </c>
      <c r="AC25" s="199">
        <v>44.2</v>
      </c>
      <c r="AD25" s="199">
        <v>45.1</v>
      </c>
      <c r="AE25" s="199">
        <v>50.6</v>
      </c>
      <c r="AF25" s="199">
        <v>44.1</v>
      </c>
      <c r="AG25" s="199">
        <v>45.4</v>
      </c>
      <c r="AH25" s="199">
        <v>47</v>
      </c>
      <c r="AI25" s="199">
        <v>47.2</v>
      </c>
      <c r="AJ25" s="199">
        <v>45.2</v>
      </c>
      <c r="AK25" s="199">
        <v>44.4</v>
      </c>
      <c r="AL25" s="199">
        <v>46.7</v>
      </c>
      <c r="AM25" s="199">
        <v>47.9</v>
      </c>
      <c r="AN25" s="199">
        <v>46.8</v>
      </c>
      <c r="AO25" s="199">
        <v>47.7</v>
      </c>
      <c r="AP25" s="199">
        <v>48.7</v>
      </c>
      <c r="AQ25" s="199">
        <v>46.4</v>
      </c>
      <c r="AR25" s="199">
        <v>46.1</v>
      </c>
      <c r="AS25" s="199">
        <v>46.9</v>
      </c>
      <c r="AT25" s="199">
        <v>49</v>
      </c>
      <c r="AU25" s="199">
        <v>47.4</v>
      </c>
      <c r="AV25" s="199">
        <v>48.8</v>
      </c>
      <c r="AW25" s="199">
        <v>49.7</v>
      </c>
      <c r="AX25" s="199">
        <v>50.6</v>
      </c>
      <c r="AY25" s="199">
        <v>49.4</v>
      </c>
      <c r="AZ25" s="199">
        <v>49.4</v>
      </c>
      <c r="BA25" s="199">
        <v>49</v>
      </c>
      <c r="BB25" s="199">
        <v>50.6</v>
      </c>
      <c r="BC25" s="199">
        <v>50</v>
      </c>
      <c r="BD25" s="199">
        <v>51.3</v>
      </c>
      <c r="BE25" s="199">
        <v>52.6</v>
      </c>
      <c r="BF25" s="232">
        <v>53.8</v>
      </c>
      <c r="BG25" s="232">
        <v>52.9</v>
      </c>
      <c r="BH25" s="232">
        <v>54.2</v>
      </c>
      <c r="BI25" s="232">
        <v>55.1</v>
      </c>
      <c r="BJ25" s="232">
        <v>55.9</v>
      </c>
      <c r="BK25" s="232">
        <v>55.4</v>
      </c>
      <c r="BL25" s="232">
        <v>55.9</v>
      </c>
      <c r="BM25" s="232">
        <v>55.9</v>
      </c>
      <c r="BN25" s="219">
        <v>55.7</v>
      </c>
    </row>
    <row r="26" spans="1:66" x14ac:dyDescent="0.2">
      <c r="A26" s="37" t="s">
        <v>155</v>
      </c>
      <c r="B26" s="29" t="s">
        <v>12</v>
      </c>
      <c r="C26" s="199">
        <v>23.1</v>
      </c>
      <c r="D26" s="199">
        <v>28.5</v>
      </c>
      <c r="E26" s="199">
        <v>27.3</v>
      </c>
      <c r="F26" s="199">
        <v>24.3</v>
      </c>
      <c r="G26" s="199">
        <v>23.5</v>
      </c>
      <c r="H26" s="199">
        <v>28.2</v>
      </c>
      <c r="I26" s="199">
        <v>26.7</v>
      </c>
      <c r="J26" s="199">
        <v>23.7</v>
      </c>
      <c r="K26" s="199">
        <v>21.7</v>
      </c>
      <c r="L26" s="199">
        <v>26.2</v>
      </c>
      <c r="M26" s="199">
        <v>24</v>
      </c>
      <c r="N26" s="199">
        <v>22.1</v>
      </c>
      <c r="O26" s="199">
        <v>20.399999999999999</v>
      </c>
      <c r="P26" s="199">
        <v>24.4</v>
      </c>
      <c r="Q26" s="199">
        <v>22.9</v>
      </c>
      <c r="R26" s="199">
        <v>20.7</v>
      </c>
      <c r="S26" s="199">
        <v>21.5</v>
      </c>
      <c r="T26" s="199">
        <v>23.3</v>
      </c>
      <c r="U26" s="199">
        <v>23.4</v>
      </c>
      <c r="V26" s="199">
        <v>21.3</v>
      </c>
      <c r="W26" s="199">
        <v>21.9</v>
      </c>
      <c r="X26" s="199">
        <v>23.2</v>
      </c>
      <c r="Y26" s="199">
        <v>23.8</v>
      </c>
      <c r="Z26" s="199">
        <v>21.5</v>
      </c>
      <c r="AA26" s="199">
        <v>21.9</v>
      </c>
      <c r="AB26" s="199">
        <v>24</v>
      </c>
      <c r="AC26" s="199">
        <v>23.9</v>
      </c>
      <c r="AD26" s="199">
        <v>21.8</v>
      </c>
      <c r="AE26" s="199">
        <v>23.8</v>
      </c>
      <c r="AF26" s="199">
        <v>25</v>
      </c>
      <c r="AG26" s="199">
        <v>24.2</v>
      </c>
      <c r="AH26" s="199">
        <v>23.1</v>
      </c>
      <c r="AI26" s="199">
        <v>23.7</v>
      </c>
      <c r="AJ26" s="199">
        <v>24.4</v>
      </c>
      <c r="AK26" s="199">
        <v>24.4</v>
      </c>
      <c r="AL26" s="199">
        <v>22.7</v>
      </c>
      <c r="AM26" s="199">
        <v>25.1</v>
      </c>
      <c r="AN26" s="199">
        <v>24.2</v>
      </c>
      <c r="AO26" s="199">
        <v>24.1</v>
      </c>
      <c r="AP26" s="199">
        <v>21.1</v>
      </c>
      <c r="AQ26" s="199">
        <v>23.5</v>
      </c>
      <c r="AR26" s="199">
        <v>24.3</v>
      </c>
      <c r="AS26" s="199">
        <v>23.4</v>
      </c>
      <c r="AT26" s="199">
        <v>21.7</v>
      </c>
      <c r="AU26" s="199">
        <v>23</v>
      </c>
      <c r="AV26" s="199">
        <v>22.9</v>
      </c>
      <c r="AW26" s="199">
        <v>22.7</v>
      </c>
      <c r="AX26" s="199">
        <v>20.6</v>
      </c>
      <c r="AY26" s="199">
        <v>22.2</v>
      </c>
      <c r="AZ26" s="199">
        <v>22.1</v>
      </c>
      <c r="BA26" s="199">
        <v>22</v>
      </c>
      <c r="BB26" s="199">
        <v>21.7</v>
      </c>
      <c r="BC26" s="199">
        <v>21.6</v>
      </c>
      <c r="BD26" s="199">
        <v>21.5</v>
      </c>
      <c r="BE26" s="199">
        <v>21.6</v>
      </c>
      <c r="BF26" s="232">
        <v>21.3</v>
      </c>
      <c r="BG26" s="232">
        <v>21.1</v>
      </c>
      <c r="BH26" s="232">
        <v>21.2</v>
      </c>
      <c r="BI26" s="232">
        <v>21.3</v>
      </c>
      <c r="BJ26" s="232">
        <v>21.2</v>
      </c>
      <c r="BK26" s="232">
        <v>21.2</v>
      </c>
      <c r="BL26" s="232">
        <v>21.5</v>
      </c>
      <c r="BM26" s="232">
        <v>21.6</v>
      </c>
      <c r="BN26" s="219">
        <v>21.5</v>
      </c>
    </row>
    <row r="27" spans="1:66" x14ac:dyDescent="0.2">
      <c r="A27" s="37" t="s">
        <v>156</v>
      </c>
      <c r="B27" s="29" t="s">
        <v>13</v>
      </c>
      <c r="C27" s="199">
        <v>112.9</v>
      </c>
      <c r="D27" s="199">
        <v>117.9</v>
      </c>
      <c r="E27" s="199">
        <v>118.2</v>
      </c>
      <c r="F27" s="199">
        <v>106.2</v>
      </c>
      <c r="G27" s="199">
        <v>111.1</v>
      </c>
      <c r="H27" s="199">
        <v>115.5</v>
      </c>
      <c r="I27" s="199">
        <v>111.8</v>
      </c>
      <c r="J27" s="199">
        <v>100</v>
      </c>
      <c r="K27" s="199">
        <v>109.5</v>
      </c>
      <c r="L27" s="199">
        <v>113.4</v>
      </c>
      <c r="M27" s="199">
        <v>113.2</v>
      </c>
      <c r="N27" s="199">
        <v>102.3</v>
      </c>
      <c r="O27" s="199">
        <v>111.8</v>
      </c>
      <c r="P27" s="199">
        <v>114.7</v>
      </c>
      <c r="Q27" s="199">
        <v>119</v>
      </c>
      <c r="R27" s="199">
        <v>107.6</v>
      </c>
      <c r="S27" s="199">
        <v>116.6</v>
      </c>
      <c r="T27" s="199">
        <v>118.7</v>
      </c>
      <c r="U27" s="199">
        <v>121.2</v>
      </c>
      <c r="V27" s="199">
        <v>109.8</v>
      </c>
      <c r="W27" s="199">
        <v>118</v>
      </c>
      <c r="X27" s="199">
        <v>122.1</v>
      </c>
      <c r="Y27" s="199">
        <v>116.5</v>
      </c>
      <c r="Z27" s="199">
        <v>111</v>
      </c>
      <c r="AA27" s="199">
        <v>118.4</v>
      </c>
      <c r="AB27" s="199">
        <v>125.1</v>
      </c>
      <c r="AC27" s="199">
        <v>125.3</v>
      </c>
      <c r="AD27" s="199">
        <v>113.1</v>
      </c>
      <c r="AE27" s="199">
        <v>123.8</v>
      </c>
      <c r="AF27" s="199">
        <v>129.1</v>
      </c>
      <c r="AG27" s="199">
        <v>126.5</v>
      </c>
      <c r="AH27" s="199">
        <v>119.7</v>
      </c>
      <c r="AI27" s="199">
        <v>125.5</v>
      </c>
      <c r="AJ27" s="199">
        <v>129.30000000000001</v>
      </c>
      <c r="AK27" s="199">
        <v>127.4</v>
      </c>
      <c r="AL27" s="199">
        <v>115.7</v>
      </c>
      <c r="AM27" s="199">
        <v>128.9</v>
      </c>
      <c r="AN27" s="199">
        <v>133.30000000000001</v>
      </c>
      <c r="AO27" s="199">
        <v>133.80000000000001</v>
      </c>
      <c r="AP27" s="199">
        <v>128.30000000000001</v>
      </c>
      <c r="AQ27" s="199">
        <v>138</v>
      </c>
      <c r="AR27" s="199">
        <v>142.6</v>
      </c>
      <c r="AS27" s="199">
        <v>135.6</v>
      </c>
      <c r="AT27" s="199">
        <v>133.80000000000001</v>
      </c>
      <c r="AU27" s="199">
        <v>141.69999999999999</v>
      </c>
      <c r="AV27" s="199">
        <v>143.1</v>
      </c>
      <c r="AW27" s="199">
        <v>141.30000000000001</v>
      </c>
      <c r="AX27" s="199">
        <v>145.80000000000001</v>
      </c>
      <c r="AY27" s="199">
        <v>145.30000000000001</v>
      </c>
      <c r="AZ27" s="199">
        <v>146.4</v>
      </c>
      <c r="BA27" s="199">
        <v>146</v>
      </c>
      <c r="BB27" s="199">
        <v>146.1</v>
      </c>
      <c r="BC27" s="199">
        <v>147.4</v>
      </c>
      <c r="BD27" s="199">
        <v>150.30000000000001</v>
      </c>
      <c r="BE27" s="199">
        <v>153.19999999999999</v>
      </c>
      <c r="BF27" s="232">
        <v>155.9</v>
      </c>
      <c r="BG27" s="232">
        <v>158.80000000000001</v>
      </c>
      <c r="BH27" s="232">
        <v>162.4</v>
      </c>
      <c r="BI27" s="232">
        <v>165.9</v>
      </c>
      <c r="BJ27" s="232">
        <v>168.2</v>
      </c>
      <c r="BK27" s="232">
        <v>168.9</v>
      </c>
      <c r="BL27" s="232">
        <v>170.6</v>
      </c>
      <c r="BM27" s="232">
        <v>171.6</v>
      </c>
      <c r="BN27" s="219">
        <v>171</v>
      </c>
    </row>
    <row r="28" spans="1:66" x14ac:dyDescent="0.2">
      <c r="A28" s="37" t="s">
        <v>157</v>
      </c>
      <c r="B28" s="29" t="s">
        <v>44</v>
      </c>
      <c r="C28" s="199">
        <v>90.7</v>
      </c>
      <c r="D28" s="199">
        <v>92.7</v>
      </c>
      <c r="E28" s="199">
        <v>87.4</v>
      </c>
      <c r="F28" s="199">
        <v>88.1</v>
      </c>
      <c r="G28" s="199">
        <v>89.5</v>
      </c>
      <c r="H28" s="199">
        <v>87.9</v>
      </c>
      <c r="I28" s="199">
        <v>84.9</v>
      </c>
      <c r="J28" s="199">
        <v>88.1</v>
      </c>
      <c r="K28" s="199">
        <v>86.5</v>
      </c>
      <c r="L28" s="199">
        <v>89.7</v>
      </c>
      <c r="M28" s="199">
        <v>85.8</v>
      </c>
      <c r="N28" s="199">
        <v>87.6</v>
      </c>
      <c r="O28" s="199">
        <v>89.3</v>
      </c>
      <c r="P28" s="199">
        <v>90.7</v>
      </c>
      <c r="Q28" s="199">
        <v>87.9</v>
      </c>
      <c r="R28" s="199">
        <v>87.7</v>
      </c>
      <c r="S28" s="199">
        <v>86.7</v>
      </c>
      <c r="T28" s="199">
        <v>92.8</v>
      </c>
      <c r="U28" s="199">
        <v>89.3</v>
      </c>
      <c r="V28" s="199">
        <v>89.6</v>
      </c>
      <c r="W28" s="199">
        <v>87.5</v>
      </c>
      <c r="X28" s="199">
        <v>92.6</v>
      </c>
      <c r="Y28" s="199">
        <v>89.6</v>
      </c>
      <c r="Z28" s="199">
        <v>88.3</v>
      </c>
      <c r="AA28" s="199">
        <v>88.7</v>
      </c>
      <c r="AB28" s="199">
        <v>91.2</v>
      </c>
      <c r="AC28" s="199">
        <v>89.8</v>
      </c>
      <c r="AD28" s="199">
        <v>89.2</v>
      </c>
      <c r="AE28" s="199">
        <v>87.8</v>
      </c>
      <c r="AF28" s="199">
        <v>90.2</v>
      </c>
      <c r="AG28" s="199">
        <v>88.8</v>
      </c>
      <c r="AH28" s="199">
        <v>88.3</v>
      </c>
      <c r="AI28" s="199">
        <v>86.1</v>
      </c>
      <c r="AJ28" s="199">
        <v>88.7</v>
      </c>
      <c r="AK28" s="199">
        <v>86.9</v>
      </c>
      <c r="AL28" s="199">
        <v>86.9</v>
      </c>
      <c r="AM28" s="199">
        <v>84.5</v>
      </c>
      <c r="AN28" s="199">
        <v>86.8</v>
      </c>
      <c r="AO28" s="199">
        <v>85.4</v>
      </c>
      <c r="AP28" s="199">
        <v>85</v>
      </c>
      <c r="AQ28" s="199">
        <v>86.2</v>
      </c>
      <c r="AR28" s="199">
        <v>88.1</v>
      </c>
      <c r="AS28" s="199">
        <v>87.6</v>
      </c>
      <c r="AT28" s="199">
        <v>86.2</v>
      </c>
      <c r="AU28" s="199">
        <v>88.1</v>
      </c>
      <c r="AV28" s="199">
        <v>91.4</v>
      </c>
      <c r="AW28" s="199">
        <v>94</v>
      </c>
      <c r="AX28" s="199">
        <v>92.1</v>
      </c>
      <c r="AY28" s="199">
        <v>97.4</v>
      </c>
      <c r="AZ28" s="199">
        <v>98.5</v>
      </c>
      <c r="BA28" s="199">
        <v>99.1</v>
      </c>
      <c r="BB28" s="199">
        <v>98.6</v>
      </c>
      <c r="BC28" s="199">
        <v>99.5</v>
      </c>
      <c r="BD28" s="199">
        <v>101.5</v>
      </c>
      <c r="BE28" s="199">
        <v>102.6</v>
      </c>
      <c r="BF28" s="232">
        <v>102.2</v>
      </c>
      <c r="BG28" s="232">
        <v>103.4</v>
      </c>
      <c r="BH28" s="232">
        <v>105.7</v>
      </c>
      <c r="BI28" s="232">
        <v>106.7</v>
      </c>
      <c r="BJ28" s="232">
        <v>106.2</v>
      </c>
      <c r="BK28" s="232">
        <v>107.3</v>
      </c>
      <c r="BL28" s="232">
        <v>108.4</v>
      </c>
      <c r="BM28" s="232">
        <v>109.8</v>
      </c>
      <c r="BN28" s="219">
        <v>109.3</v>
      </c>
    </row>
    <row r="29" spans="1:66" x14ac:dyDescent="0.2">
      <c r="A29" s="37" t="s">
        <v>158</v>
      </c>
      <c r="B29" s="29" t="s">
        <v>14</v>
      </c>
      <c r="C29" s="199">
        <v>59.3</v>
      </c>
      <c r="D29" s="199">
        <v>77.900000000000006</v>
      </c>
      <c r="E29" s="199">
        <v>74.099999999999994</v>
      </c>
      <c r="F29" s="199">
        <v>63.8</v>
      </c>
      <c r="G29" s="199">
        <v>60.7</v>
      </c>
      <c r="H29" s="199">
        <v>76.8</v>
      </c>
      <c r="I29" s="199">
        <v>73.8</v>
      </c>
      <c r="J29" s="199">
        <v>66.2</v>
      </c>
      <c r="K29" s="199">
        <v>61.1</v>
      </c>
      <c r="L29" s="199">
        <v>74.7</v>
      </c>
      <c r="M29" s="199">
        <v>72.5</v>
      </c>
      <c r="N29" s="199">
        <v>66.099999999999994</v>
      </c>
      <c r="O29" s="199">
        <v>64.5</v>
      </c>
      <c r="P29" s="199">
        <v>77.2</v>
      </c>
      <c r="Q29" s="199">
        <v>73.8</v>
      </c>
      <c r="R29" s="199">
        <v>70.099999999999994</v>
      </c>
      <c r="S29" s="199">
        <v>63.6</v>
      </c>
      <c r="T29" s="199">
        <v>76.099999999999994</v>
      </c>
      <c r="U29" s="199">
        <v>74.8</v>
      </c>
      <c r="V29" s="199">
        <v>71.3</v>
      </c>
      <c r="W29" s="199">
        <v>67.400000000000006</v>
      </c>
      <c r="X29" s="199">
        <v>77.7</v>
      </c>
      <c r="Y29" s="199">
        <v>79.599999999999994</v>
      </c>
      <c r="Z29" s="199">
        <v>71.099999999999994</v>
      </c>
      <c r="AA29" s="199">
        <v>68.5</v>
      </c>
      <c r="AB29" s="199">
        <v>79</v>
      </c>
      <c r="AC29" s="199">
        <v>80.400000000000006</v>
      </c>
      <c r="AD29" s="199">
        <v>76.400000000000006</v>
      </c>
      <c r="AE29" s="199">
        <v>70.599999999999994</v>
      </c>
      <c r="AF29" s="199">
        <v>79.7</v>
      </c>
      <c r="AG29" s="199">
        <v>80.2</v>
      </c>
      <c r="AH29" s="199">
        <v>80.2</v>
      </c>
      <c r="AI29" s="199">
        <v>74.3</v>
      </c>
      <c r="AJ29" s="199">
        <v>84.1</v>
      </c>
      <c r="AK29" s="199">
        <v>79.900000000000006</v>
      </c>
      <c r="AL29" s="199">
        <v>80.099999999999994</v>
      </c>
      <c r="AM29" s="199">
        <v>78.5</v>
      </c>
      <c r="AN29" s="199">
        <v>85.9</v>
      </c>
      <c r="AO29" s="199">
        <v>85.9</v>
      </c>
      <c r="AP29" s="199">
        <v>89.1</v>
      </c>
      <c r="AQ29" s="199">
        <v>81.400000000000006</v>
      </c>
      <c r="AR29" s="199">
        <v>84.3</v>
      </c>
      <c r="AS29" s="199">
        <v>88.3</v>
      </c>
      <c r="AT29" s="199">
        <v>88.5</v>
      </c>
      <c r="AU29" s="199">
        <v>80.2</v>
      </c>
      <c r="AV29" s="199">
        <v>86.2</v>
      </c>
      <c r="AW29" s="199">
        <v>90.5</v>
      </c>
      <c r="AX29" s="199">
        <v>89.2</v>
      </c>
      <c r="AY29" s="199">
        <v>82.2</v>
      </c>
      <c r="AZ29" s="199">
        <v>87.5</v>
      </c>
      <c r="BA29" s="199">
        <v>90.1</v>
      </c>
      <c r="BB29" s="199">
        <v>89.3</v>
      </c>
      <c r="BC29" s="199">
        <v>82.4</v>
      </c>
      <c r="BD29" s="199">
        <v>88.4</v>
      </c>
      <c r="BE29" s="199">
        <v>90.5</v>
      </c>
      <c r="BF29" s="232">
        <v>89.6</v>
      </c>
      <c r="BG29" s="232">
        <v>83.8</v>
      </c>
      <c r="BH29" s="232">
        <v>89.9</v>
      </c>
      <c r="BI29" s="232">
        <v>91.1</v>
      </c>
      <c r="BJ29" s="232">
        <v>90</v>
      </c>
      <c r="BK29" s="232">
        <v>83.8</v>
      </c>
      <c r="BL29" s="232">
        <v>89.4</v>
      </c>
      <c r="BM29" s="232">
        <v>90.3</v>
      </c>
      <c r="BN29" s="219">
        <v>89.5</v>
      </c>
    </row>
    <row r="30" spans="1:66" x14ac:dyDescent="0.2">
      <c r="A30" s="37" t="s">
        <v>159</v>
      </c>
      <c r="B30" s="29" t="s">
        <v>45</v>
      </c>
      <c r="C30" s="199">
        <v>175.5</v>
      </c>
      <c r="D30" s="199">
        <v>184.1</v>
      </c>
      <c r="E30" s="199">
        <v>183</v>
      </c>
      <c r="F30" s="199">
        <v>189.6</v>
      </c>
      <c r="G30" s="199">
        <v>182.7</v>
      </c>
      <c r="H30" s="199">
        <v>183.7</v>
      </c>
      <c r="I30" s="199">
        <v>182</v>
      </c>
      <c r="J30" s="199">
        <v>188.7</v>
      </c>
      <c r="K30" s="199">
        <v>183.6</v>
      </c>
      <c r="L30" s="199">
        <v>186.7</v>
      </c>
      <c r="M30" s="199">
        <v>190.1</v>
      </c>
      <c r="N30" s="199">
        <v>194.9</v>
      </c>
      <c r="O30" s="199">
        <v>189.8</v>
      </c>
      <c r="P30" s="199">
        <v>195.1</v>
      </c>
      <c r="Q30" s="199">
        <v>197.8</v>
      </c>
      <c r="R30" s="199">
        <v>204.2</v>
      </c>
      <c r="S30" s="199">
        <v>199.8</v>
      </c>
      <c r="T30" s="199">
        <v>200.6</v>
      </c>
      <c r="U30" s="199">
        <v>208.3</v>
      </c>
      <c r="V30" s="199">
        <v>213</v>
      </c>
      <c r="W30" s="199">
        <v>207.7</v>
      </c>
      <c r="X30" s="199">
        <v>208.4</v>
      </c>
      <c r="Y30" s="199">
        <v>206.8</v>
      </c>
      <c r="Z30" s="199">
        <v>214.7</v>
      </c>
      <c r="AA30" s="199">
        <v>211.2</v>
      </c>
      <c r="AB30" s="199">
        <v>209.9</v>
      </c>
      <c r="AC30" s="199">
        <v>212.2</v>
      </c>
      <c r="AD30" s="199">
        <v>222.8</v>
      </c>
      <c r="AE30" s="199">
        <v>214.7</v>
      </c>
      <c r="AF30" s="199">
        <v>210.7</v>
      </c>
      <c r="AG30" s="199">
        <v>217.4</v>
      </c>
      <c r="AH30" s="199">
        <v>232.5</v>
      </c>
      <c r="AI30" s="199">
        <v>214.4</v>
      </c>
      <c r="AJ30" s="199">
        <v>229.2</v>
      </c>
      <c r="AK30" s="199">
        <v>220.7</v>
      </c>
      <c r="AL30" s="199">
        <v>227.4</v>
      </c>
      <c r="AM30" s="199">
        <v>234.3</v>
      </c>
      <c r="AN30" s="199">
        <v>244.3</v>
      </c>
      <c r="AO30" s="199">
        <v>239.5</v>
      </c>
      <c r="AP30" s="199">
        <v>245.3</v>
      </c>
      <c r="AQ30" s="199">
        <v>242.8</v>
      </c>
      <c r="AR30" s="199">
        <v>254.7</v>
      </c>
      <c r="AS30" s="199">
        <v>249</v>
      </c>
      <c r="AT30" s="199">
        <v>248.6</v>
      </c>
      <c r="AU30" s="199">
        <v>252.2</v>
      </c>
      <c r="AV30" s="199">
        <v>260.7</v>
      </c>
      <c r="AW30" s="199">
        <v>257.60000000000002</v>
      </c>
      <c r="AX30" s="199">
        <v>256.3</v>
      </c>
      <c r="AY30" s="199">
        <v>257.2</v>
      </c>
      <c r="AZ30" s="199">
        <v>260.10000000000002</v>
      </c>
      <c r="BA30" s="199">
        <v>256.2</v>
      </c>
      <c r="BB30" s="199">
        <v>256.5</v>
      </c>
      <c r="BC30" s="199">
        <v>253.7</v>
      </c>
      <c r="BD30" s="199">
        <v>257.10000000000002</v>
      </c>
      <c r="BE30" s="199">
        <v>260.3</v>
      </c>
      <c r="BF30" s="232">
        <v>264.39999999999998</v>
      </c>
      <c r="BG30" s="232">
        <v>264.8</v>
      </c>
      <c r="BH30" s="232">
        <v>269.8</v>
      </c>
      <c r="BI30" s="232">
        <v>273.2</v>
      </c>
      <c r="BJ30" s="232">
        <v>277.89999999999998</v>
      </c>
      <c r="BK30" s="232">
        <v>275.3</v>
      </c>
      <c r="BL30" s="232">
        <v>277.89999999999998</v>
      </c>
      <c r="BM30" s="232">
        <v>280.2</v>
      </c>
      <c r="BN30" s="219">
        <v>282.7</v>
      </c>
    </row>
    <row r="31" spans="1:66" x14ac:dyDescent="0.2">
      <c r="A31" s="37" t="s">
        <v>160</v>
      </c>
      <c r="B31" s="29" t="s">
        <v>15</v>
      </c>
      <c r="C31" s="199">
        <v>63.3</v>
      </c>
      <c r="D31" s="199">
        <v>67.2</v>
      </c>
      <c r="E31" s="199">
        <v>66.400000000000006</v>
      </c>
      <c r="F31" s="199">
        <v>64.7</v>
      </c>
      <c r="G31" s="199">
        <v>61.7</v>
      </c>
      <c r="H31" s="199">
        <v>64.5</v>
      </c>
      <c r="I31" s="199">
        <v>64.3</v>
      </c>
      <c r="J31" s="199">
        <v>61.1</v>
      </c>
      <c r="K31" s="199">
        <v>62.8</v>
      </c>
      <c r="L31" s="199">
        <v>65.7</v>
      </c>
      <c r="M31" s="199">
        <v>65.5</v>
      </c>
      <c r="N31" s="199">
        <v>62.5</v>
      </c>
      <c r="O31" s="199">
        <v>63.5</v>
      </c>
      <c r="P31" s="199">
        <v>63.8</v>
      </c>
      <c r="Q31" s="199">
        <v>63.4</v>
      </c>
      <c r="R31" s="199">
        <v>60.5</v>
      </c>
      <c r="S31" s="199">
        <v>64.2</v>
      </c>
      <c r="T31" s="199">
        <v>62</v>
      </c>
      <c r="U31" s="199">
        <v>65.400000000000006</v>
      </c>
      <c r="V31" s="199">
        <v>61.2</v>
      </c>
      <c r="W31" s="199">
        <v>64.599999999999994</v>
      </c>
      <c r="X31" s="199">
        <v>64.3</v>
      </c>
      <c r="Y31" s="199">
        <v>62.7</v>
      </c>
      <c r="Z31" s="199">
        <v>63</v>
      </c>
      <c r="AA31" s="199">
        <v>64</v>
      </c>
      <c r="AB31" s="199">
        <v>65</v>
      </c>
      <c r="AC31" s="199">
        <v>65</v>
      </c>
      <c r="AD31" s="199">
        <v>62.6</v>
      </c>
      <c r="AE31" s="199">
        <v>63.7</v>
      </c>
      <c r="AF31" s="199">
        <v>63.7</v>
      </c>
      <c r="AG31" s="199">
        <v>66.8</v>
      </c>
      <c r="AH31" s="199">
        <v>65.7</v>
      </c>
      <c r="AI31" s="199">
        <v>63.4</v>
      </c>
      <c r="AJ31" s="199">
        <v>64</v>
      </c>
      <c r="AK31" s="199">
        <v>66.7</v>
      </c>
      <c r="AL31" s="199">
        <v>65</v>
      </c>
      <c r="AM31" s="199">
        <v>66.3</v>
      </c>
      <c r="AN31" s="199">
        <v>67.599999999999994</v>
      </c>
      <c r="AO31" s="199">
        <v>65.2</v>
      </c>
      <c r="AP31" s="199">
        <v>65.3</v>
      </c>
      <c r="AQ31" s="199">
        <v>65.3</v>
      </c>
      <c r="AR31" s="199">
        <v>68</v>
      </c>
      <c r="AS31" s="199">
        <v>65.7</v>
      </c>
      <c r="AT31" s="199">
        <v>69.400000000000006</v>
      </c>
      <c r="AU31" s="199">
        <v>66.7</v>
      </c>
      <c r="AV31" s="199">
        <v>65.8</v>
      </c>
      <c r="AW31" s="199">
        <v>66.900000000000006</v>
      </c>
      <c r="AX31" s="199">
        <v>67.3</v>
      </c>
      <c r="AY31" s="199">
        <v>64.8</v>
      </c>
      <c r="AZ31" s="199">
        <v>65.2</v>
      </c>
      <c r="BA31" s="199">
        <v>64</v>
      </c>
      <c r="BB31" s="199">
        <v>64.900000000000006</v>
      </c>
      <c r="BC31" s="199">
        <v>63.3</v>
      </c>
      <c r="BD31" s="199">
        <v>65</v>
      </c>
      <c r="BE31" s="199">
        <v>65.3</v>
      </c>
      <c r="BF31" s="232">
        <v>66.5</v>
      </c>
      <c r="BG31" s="232">
        <v>65.599999999999994</v>
      </c>
      <c r="BH31" s="232">
        <v>68</v>
      </c>
      <c r="BI31" s="232">
        <v>68.5</v>
      </c>
      <c r="BJ31" s="232">
        <v>69.599999999999994</v>
      </c>
      <c r="BK31" s="232">
        <v>67.7</v>
      </c>
      <c r="BL31" s="232">
        <v>69</v>
      </c>
      <c r="BM31" s="232">
        <v>68.5</v>
      </c>
      <c r="BN31" s="219">
        <v>68.3</v>
      </c>
    </row>
    <row r="32" spans="1:66" x14ac:dyDescent="0.2">
      <c r="A32" s="37" t="s">
        <v>161</v>
      </c>
      <c r="B32" s="29" t="s">
        <v>46</v>
      </c>
      <c r="C32" s="199">
        <v>202.1</v>
      </c>
      <c r="D32" s="199">
        <v>216.6</v>
      </c>
      <c r="E32" s="199">
        <v>220.2</v>
      </c>
      <c r="F32" s="199">
        <v>210.3</v>
      </c>
      <c r="G32" s="199">
        <v>188.2</v>
      </c>
      <c r="H32" s="199">
        <v>206.6</v>
      </c>
      <c r="I32" s="199">
        <v>212.8</v>
      </c>
      <c r="J32" s="199">
        <v>194.5</v>
      </c>
      <c r="K32" s="199">
        <v>186.3</v>
      </c>
      <c r="L32" s="199">
        <v>212.8</v>
      </c>
      <c r="M32" s="199">
        <v>230.6</v>
      </c>
      <c r="N32" s="199">
        <v>218.4</v>
      </c>
      <c r="O32" s="199">
        <v>205</v>
      </c>
      <c r="P32" s="199">
        <v>232.5</v>
      </c>
      <c r="Q32" s="199">
        <v>247.1</v>
      </c>
      <c r="R32" s="199">
        <v>232.9</v>
      </c>
      <c r="S32" s="199">
        <v>217.3</v>
      </c>
      <c r="T32" s="199">
        <v>236.7</v>
      </c>
      <c r="U32" s="199">
        <v>249.9</v>
      </c>
      <c r="V32" s="199">
        <v>234.7</v>
      </c>
      <c r="W32" s="199">
        <v>221.3</v>
      </c>
      <c r="X32" s="199">
        <v>238.6</v>
      </c>
      <c r="Y32" s="199">
        <v>254.3</v>
      </c>
      <c r="Z32" s="199">
        <v>236.8</v>
      </c>
      <c r="AA32" s="199">
        <v>225.9</v>
      </c>
      <c r="AB32" s="199">
        <v>242.7</v>
      </c>
      <c r="AC32" s="199">
        <v>258.39999999999998</v>
      </c>
      <c r="AD32" s="199">
        <v>244.2</v>
      </c>
      <c r="AE32" s="199">
        <v>239.2</v>
      </c>
      <c r="AF32" s="199">
        <v>252.7</v>
      </c>
      <c r="AG32" s="199">
        <v>273</v>
      </c>
      <c r="AH32" s="199">
        <v>255.5</v>
      </c>
      <c r="AI32" s="199">
        <v>253.2</v>
      </c>
      <c r="AJ32" s="199">
        <v>258.60000000000002</v>
      </c>
      <c r="AK32" s="199">
        <v>281.3</v>
      </c>
      <c r="AL32" s="199">
        <v>278.5</v>
      </c>
      <c r="AM32" s="199">
        <v>261.60000000000002</v>
      </c>
      <c r="AN32" s="199">
        <v>271.8</v>
      </c>
      <c r="AO32" s="199">
        <v>290.39999999999998</v>
      </c>
      <c r="AP32" s="199">
        <v>283.39999999999998</v>
      </c>
      <c r="AQ32" s="199">
        <v>271</v>
      </c>
      <c r="AR32" s="199">
        <v>281.5</v>
      </c>
      <c r="AS32" s="199">
        <v>299.5</v>
      </c>
      <c r="AT32" s="199">
        <v>285.60000000000002</v>
      </c>
      <c r="AU32" s="199">
        <v>275.89999999999998</v>
      </c>
      <c r="AV32" s="199">
        <v>287</v>
      </c>
      <c r="AW32" s="199">
        <v>294.60000000000002</v>
      </c>
      <c r="AX32" s="199">
        <v>287.10000000000002</v>
      </c>
      <c r="AY32" s="199">
        <v>271.60000000000002</v>
      </c>
      <c r="AZ32" s="199">
        <v>267.7</v>
      </c>
      <c r="BA32" s="199">
        <v>268.39999999999998</v>
      </c>
      <c r="BB32" s="199">
        <v>266</v>
      </c>
      <c r="BC32" s="199">
        <v>261.8</v>
      </c>
      <c r="BD32" s="199">
        <v>272.60000000000002</v>
      </c>
      <c r="BE32" s="199">
        <v>288.60000000000002</v>
      </c>
      <c r="BF32" s="232">
        <v>288.10000000000002</v>
      </c>
      <c r="BG32" s="232">
        <v>286.2</v>
      </c>
      <c r="BH32" s="232">
        <v>296.5</v>
      </c>
      <c r="BI32" s="232">
        <v>311.8</v>
      </c>
      <c r="BJ32" s="232">
        <v>307.10000000000002</v>
      </c>
      <c r="BK32" s="232">
        <v>294.8</v>
      </c>
      <c r="BL32" s="232">
        <v>302</v>
      </c>
      <c r="BM32" s="232">
        <v>311.8</v>
      </c>
      <c r="BN32" s="219">
        <v>301.8</v>
      </c>
    </row>
    <row r="33" spans="1:66" x14ac:dyDescent="0.2">
      <c r="A33" s="37" t="s">
        <v>162</v>
      </c>
      <c r="B33" s="29" t="s">
        <v>16</v>
      </c>
      <c r="C33" s="199">
        <v>54.9</v>
      </c>
      <c r="D33" s="199">
        <v>54.9</v>
      </c>
      <c r="E33" s="199">
        <v>58</v>
      </c>
      <c r="F33" s="199">
        <v>60.2</v>
      </c>
      <c r="G33" s="199">
        <v>58.6</v>
      </c>
      <c r="H33" s="199">
        <v>59.7</v>
      </c>
      <c r="I33" s="199">
        <v>63</v>
      </c>
      <c r="J33" s="199">
        <v>66.099999999999994</v>
      </c>
      <c r="K33" s="199">
        <v>61.5</v>
      </c>
      <c r="L33" s="199">
        <v>61.6</v>
      </c>
      <c r="M33" s="199">
        <v>65.599999999999994</v>
      </c>
      <c r="N33" s="199">
        <v>69.8</v>
      </c>
      <c r="O33" s="199">
        <v>66.8</v>
      </c>
      <c r="P33" s="199">
        <v>69.400000000000006</v>
      </c>
      <c r="Q33" s="199">
        <v>72.5</v>
      </c>
      <c r="R33" s="199">
        <v>72.5</v>
      </c>
      <c r="S33" s="199">
        <v>69.400000000000006</v>
      </c>
      <c r="T33" s="199">
        <v>73.8</v>
      </c>
      <c r="U33" s="199">
        <v>75.3</v>
      </c>
      <c r="V33" s="199">
        <v>78.400000000000006</v>
      </c>
      <c r="W33" s="199">
        <v>71.5</v>
      </c>
      <c r="X33" s="199">
        <v>75</v>
      </c>
      <c r="Y33" s="199">
        <v>77.3</v>
      </c>
      <c r="Z33" s="199">
        <v>78.7</v>
      </c>
      <c r="AA33" s="199">
        <v>71.8</v>
      </c>
      <c r="AB33" s="199">
        <v>76.7</v>
      </c>
      <c r="AC33" s="199">
        <v>80.099999999999994</v>
      </c>
      <c r="AD33" s="199">
        <v>83.3</v>
      </c>
      <c r="AE33" s="199">
        <v>78.2</v>
      </c>
      <c r="AF33" s="199">
        <v>81.400000000000006</v>
      </c>
      <c r="AG33" s="199">
        <v>80.7</v>
      </c>
      <c r="AH33" s="199">
        <v>83.4</v>
      </c>
      <c r="AI33" s="199">
        <v>85.2</v>
      </c>
      <c r="AJ33" s="199">
        <v>87.7</v>
      </c>
      <c r="AK33" s="199">
        <v>89.7</v>
      </c>
      <c r="AL33" s="199">
        <v>92.9</v>
      </c>
      <c r="AM33" s="199">
        <v>85.3</v>
      </c>
      <c r="AN33" s="199">
        <v>88</v>
      </c>
      <c r="AO33" s="199">
        <v>88.3</v>
      </c>
      <c r="AP33" s="199">
        <v>91.2</v>
      </c>
      <c r="AQ33" s="199">
        <v>88.6</v>
      </c>
      <c r="AR33" s="199">
        <v>90.6</v>
      </c>
      <c r="AS33" s="199">
        <v>90.6</v>
      </c>
      <c r="AT33" s="199">
        <v>90.6</v>
      </c>
      <c r="AU33" s="199">
        <v>89.2</v>
      </c>
      <c r="AV33" s="199">
        <v>90.9</v>
      </c>
      <c r="AW33" s="199">
        <v>89.3</v>
      </c>
      <c r="AX33" s="199">
        <v>91.3</v>
      </c>
      <c r="AY33" s="199">
        <v>93</v>
      </c>
      <c r="AZ33" s="199">
        <v>92.6</v>
      </c>
      <c r="BA33" s="199">
        <v>90</v>
      </c>
      <c r="BB33" s="199">
        <v>95.1</v>
      </c>
      <c r="BC33" s="199">
        <v>94.6</v>
      </c>
      <c r="BD33" s="199">
        <v>97.2</v>
      </c>
      <c r="BE33" s="199">
        <v>94.1</v>
      </c>
      <c r="BF33" s="232">
        <v>98.1</v>
      </c>
      <c r="BG33" s="232">
        <v>97.9</v>
      </c>
      <c r="BH33" s="232">
        <v>99.5</v>
      </c>
      <c r="BI33" s="232">
        <v>95.4</v>
      </c>
      <c r="BJ33" s="232">
        <v>99.6</v>
      </c>
      <c r="BK33" s="232">
        <v>99.4</v>
      </c>
      <c r="BL33" s="232">
        <v>100.7</v>
      </c>
      <c r="BM33" s="232">
        <v>96.8</v>
      </c>
      <c r="BN33" s="219">
        <v>99.8</v>
      </c>
    </row>
    <row r="34" spans="1:66" x14ac:dyDescent="0.2">
      <c r="A34" s="37" t="s">
        <v>163</v>
      </c>
      <c r="B34" s="29" t="s">
        <v>17</v>
      </c>
      <c r="C34" s="199">
        <v>63.2</v>
      </c>
      <c r="D34" s="199">
        <v>58.2</v>
      </c>
      <c r="E34" s="199">
        <v>60.4</v>
      </c>
      <c r="F34" s="199">
        <v>58.7</v>
      </c>
      <c r="G34" s="199">
        <v>62.6</v>
      </c>
      <c r="H34" s="199">
        <v>58.8</v>
      </c>
      <c r="I34" s="199">
        <v>60.9</v>
      </c>
      <c r="J34" s="199">
        <v>60.5</v>
      </c>
      <c r="K34" s="199">
        <v>67.3</v>
      </c>
      <c r="L34" s="199">
        <v>60.6</v>
      </c>
      <c r="M34" s="199">
        <v>63.3</v>
      </c>
      <c r="N34" s="199">
        <v>62.5</v>
      </c>
      <c r="O34" s="199">
        <v>70.8</v>
      </c>
      <c r="P34" s="199">
        <v>64.2</v>
      </c>
      <c r="Q34" s="199">
        <v>66</v>
      </c>
      <c r="R34" s="199">
        <v>64.5</v>
      </c>
      <c r="S34" s="199">
        <v>61.1</v>
      </c>
      <c r="T34" s="199">
        <v>56.3</v>
      </c>
      <c r="U34" s="199">
        <v>57.5</v>
      </c>
      <c r="V34" s="199">
        <v>57.5</v>
      </c>
      <c r="W34" s="199">
        <v>62.1</v>
      </c>
      <c r="X34" s="199">
        <v>59.6</v>
      </c>
      <c r="Y34" s="199">
        <v>58.7</v>
      </c>
      <c r="Z34" s="199">
        <v>58</v>
      </c>
      <c r="AA34" s="199">
        <v>68.599999999999994</v>
      </c>
      <c r="AB34" s="199">
        <v>61.3</v>
      </c>
      <c r="AC34" s="199">
        <v>62.9</v>
      </c>
      <c r="AD34" s="199">
        <v>61.6</v>
      </c>
      <c r="AE34" s="199">
        <v>68.400000000000006</v>
      </c>
      <c r="AF34" s="199">
        <v>63.9</v>
      </c>
      <c r="AG34" s="199">
        <v>66.5</v>
      </c>
      <c r="AH34" s="199">
        <v>62.7</v>
      </c>
      <c r="AI34" s="199">
        <v>68.3</v>
      </c>
      <c r="AJ34" s="199">
        <v>66.7</v>
      </c>
      <c r="AK34" s="199">
        <v>67.8</v>
      </c>
      <c r="AL34" s="199">
        <v>63.6</v>
      </c>
      <c r="AM34" s="199">
        <v>68.5</v>
      </c>
      <c r="AN34" s="199">
        <v>70</v>
      </c>
      <c r="AO34" s="199">
        <v>70</v>
      </c>
      <c r="AP34" s="199">
        <v>65.900000000000006</v>
      </c>
      <c r="AQ34" s="199">
        <v>73.7</v>
      </c>
      <c r="AR34" s="199">
        <v>74.5</v>
      </c>
      <c r="AS34" s="199">
        <v>71.900000000000006</v>
      </c>
      <c r="AT34" s="199">
        <v>67.2</v>
      </c>
      <c r="AU34" s="199">
        <v>72.400000000000006</v>
      </c>
      <c r="AV34" s="199">
        <v>74.2</v>
      </c>
      <c r="AW34" s="199">
        <v>74</v>
      </c>
      <c r="AX34" s="199">
        <v>72.400000000000006</v>
      </c>
      <c r="AY34" s="199">
        <v>74.8</v>
      </c>
      <c r="AZ34" s="199">
        <v>74.599999999999994</v>
      </c>
      <c r="BA34" s="199">
        <v>75.2</v>
      </c>
      <c r="BB34" s="199">
        <v>76.2</v>
      </c>
      <c r="BC34" s="199">
        <v>76.8</v>
      </c>
      <c r="BD34" s="199">
        <v>79.099999999999994</v>
      </c>
      <c r="BE34" s="199">
        <v>81.7</v>
      </c>
      <c r="BF34" s="232">
        <v>81.2</v>
      </c>
      <c r="BG34" s="232">
        <v>81.8</v>
      </c>
      <c r="BH34" s="232">
        <v>81.8</v>
      </c>
      <c r="BI34" s="232">
        <v>82.1</v>
      </c>
      <c r="BJ34" s="232">
        <v>82.3</v>
      </c>
      <c r="BK34" s="232">
        <v>82.2</v>
      </c>
      <c r="BL34" s="232">
        <v>83.1</v>
      </c>
      <c r="BM34" s="232">
        <v>83.4</v>
      </c>
      <c r="BN34" s="219">
        <v>83.8</v>
      </c>
    </row>
    <row r="35" spans="1:66" x14ac:dyDescent="0.2">
      <c r="A35" s="37" t="s">
        <v>164</v>
      </c>
      <c r="B35" s="29" t="s">
        <v>18</v>
      </c>
      <c r="C35" s="199">
        <v>76.900000000000006</v>
      </c>
      <c r="D35" s="199">
        <v>82.1</v>
      </c>
      <c r="E35" s="199">
        <v>89.6</v>
      </c>
      <c r="F35" s="199">
        <v>88.9</v>
      </c>
      <c r="G35" s="199">
        <v>82.4</v>
      </c>
      <c r="H35" s="199">
        <v>87.8</v>
      </c>
      <c r="I35" s="199">
        <v>96</v>
      </c>
      <c r="J35" s="199">
        <v>95.5</v>
      </c>
      <c r="K35" s="199">
        <v>87.9</v>
      </c>
      <c r="L35" s="199">
        <v>93.5</v>
      </c>
      <c r="M35" s="199">
        <v>101.9</v>
      </c>
      <c r="N35" s="199">
        <v>101.9</v>
      </c>
      <c r="O35" s="199">
        <v>95.6</v>
      </c>
      <c r="P35" s="199">
        <v>104.3</v>
      </c>
      <c r="Q35" s="199">
        <v>113.8</v>
      </c>
      <c r="R35" s="199">
        <v>112.5</v>
      </c>
      <c r="S35" s="199">
        <v>100.4</v>
      </c>
      <c r="T35" s="199">
        <v>108.6</v>
      </c>
      <c r="U35" s="199">
        <v>114</v>
      </c>
      <c r="V35" s="199">
        <v>115.7</v>
      </c>
      <c r="W35" s="199">
        <v>107.5</v>
      </c>
      <c r="X35" s="199">
        <v>115</v>
      </c>
      <c r="Y35" s="199">
        <v>121.1</v>
      </c>
      <c r="Z35" s="199">
        <v>125.3</v>
      </c>
      <c r="AA35" s="199">
        <v>115.3</v>
      </c>
      <c r="AB35" s="199">
        <v>123.5</v>
      </c>
      <c r="AC35" s="199">
        <v>130.80000000000001</v>
      </c>
      <c r="AD35" s="199">
        <v>134.9</v>
      </c>
      <c r="AE35" s="199">
        <v>124.3</v>
      </c>
      <c r="AF35" s="199">
        <v>128.1</v>
      </c>
      <c r="AG35" s="199">
        <v>139.80000000000001</v>
      </c>
      <c r="AH35" s="199">
        <v>137.4</v>
      </c>
      <c r="AI35" s="199">
        <v>146.1</v>
      </c>
      <c r="AJ35" s="199">
        <v>142.4</v>
      </c>
      <c r="AK35" s="199">
        <v>160.4</v>
      </c>
      <c r="AL35" s="199">
        <v>151.5</v>
      </c>
      <c r="AM35" s="199">
        <v>142.5</v>
      </c>
      <c r="AN35" s="199">
        <v>133.4</v>
      </c>
      <c r="AO35" s="199">
        <v>147.69999999999999</v>
      </c>
      <c r="AP35" s="199">
        <v>140</v>
      </c>
      <c r="AQ35" s="199">
        <v>142.6</v>
      </c>
      <c r="AR35" s="199">
        <v>133.4</v>
      </c>
      <c r="AS35" s="199">
        <v>146</v>
      </c>
      <c r="AT35" s="199">
        <v>132.9</v>
      </c>
      <c r="AU35" s="199">
        <v>130.4</v>
      </c>
      <c r="AV35" s="199">
        <v>128.30000000000001</v>
      </c>
      <c r="AW35" s="199">
        <v>137.9</v>
      </c>
      <c r="AX35" s="199">
        <v>129.4</v>
      </c>
      <c r="AY35" s="199">
        <v>130.9</v>
      </c>
      <c r="AZ35" s="199">
        <v>132.5</v>
      </c>
      <c r="BA35" s="199">
        <v>135.4</v>
      </c>
      <c r="BB35" s="199">
        <v>130.80000000000001</v>
      </c>
      <c r="BC35" s="199">
        <v>129.80000000000001</v>
      </c>
      <c r="BD35" s="199">
        <v>131.80000000000001</v>
      </c>
      <c r="BE35" s="199">
        <v>136.30000000000001</v>
      </c>
      <c r="BF35" s="232">
        <v>131.6</v>
      </c>
      <c r="BG35" s="232">
        <v>130.80000000000001</v>
      </c>
      <c r="BH35" s="232">
        <v>131.4</v>
      </c>
      <c r="BI35" s="232">
        <v>135.4</v>
      </c>
      <c r="BJ35" s="232">
        <v>131.6</v>
      </c>
      <c r="BK35" s="232">
        <v>130.19999999999999</v>
      </c>
      <c r="BL35" s="232">
        <v>131.69999999999999</v>
      </c>
      <c r="BM35" s="232">
        <v>135.80000000000001</v>
      </c>
      <c r="BN35" s="219">
        <v>132</v>
      </c>
    </row>
    <row r="36" spans="1:66" x14ac:dyDescent="0.2">
      <c r="A36" s="37" t="s">
        <v>165</v>
      </c>
      <c r="B36" s="29" t="s">
        <v>19</v>
      </c>
      <c r="C36" s="199">
        <v>42.9</v>
      </c>
      <c r="D36" s="199">
        <v>45.3</v>
      </c>
      <c r="E36" s="199">
        <v>51.4</v>
      </c>
      <c r="F36" s="199">
        <v>46.4</v>
      </c>
      <c r="G36" s="199">
        <v>42.2</v>
      </c>
      <c r="H36" s="199">
        <v>45.6</v>
      </c>
      <c r="I36" s="199">
        <v>51</v>
      </c>
      <c r="J36" s="199">
        <v>45.8</v>
      </c>
      <c r="K36" s="199">
        <v>43.8</v>
      </c>
      <c r="L36" s="199">
        <v>47.5</v>
      </c>
      <c r="M36" s="199">
        <v>53.3</v>
      </c>
      <c r="N36" s="199">
        <v>47.4</v>
      </c>
      <c r="O36" s="199">
        <v>43.5</v>
      </c>
      <c r="P36" s="199">
        <v>47.6</v>
      </c>
      <c r="Q36" s="199">
        <v>53.9</v>
      </c>
      <c r="R36" s="199">
        <v>46.9</v>
      </c>
      <c r="S36" s="199">
        <v>45.3</v>
      </c>
      <c r="T36" s="199">
        <v>49.2</v>
      </c>
      <c r="U36" s="199">
        <v>55.5</v>
      </c>
      <c r="V36" s="199">
        <v>49.2</v>
      </c>
      <c r="W36" s="199">
        <v>45.4</v>
      </c>
      <c r="X36" s="199">
        <v>51.6</v>
      </c>
      <c r="Y36" s="199">
        <v>57.1</v>
      </c>
      <c r="Z36" s="199">
        <v>50.7</v>
      </c>
      <c r="AA36" s="199">
        <v>47.2</v>
      </c>
      <c r="AB36" s="199">
        <v>55.4</v>
      </c>
      <c r="AC36" s="199">
        <v>58.7</v>
      </c>
      <c r="AD36" s="199">
        <v>51.7</v>
      </c>
      <c r="AE36" s="199">
        <v>50.8</v>
      </c>
      <c r="AF36" s="199">
        <v>56.2</v>
      </c>
      <c r="AG36" s="199">
        <v>59.1</v>
      </c>
      <c r="AH36" s="199">
        <v>52.8</v>
      </c>
      <c r="AI36" s="199">
        <v>49.5</v>
      </c>
      <c r="AJ36" s="199">
        <v>58.7</v>
      </c>
      <c r="AK36" s="199">
        <v>60.5</v>
      </c>
      <c r="AL36" s="199">
        <v>55.3</v>
      </c>
      <c r="AM36" s="199">
        <v>54.3</v>
      </c>
      <c r="AN36" s="199">
        <v>61.2</v>
      </c>
      <c r="AO36" s="199">
        <v>63.4</v>
      </c>
      <c r="AP36" s="199">
        <v>58.4</v>
      </c>
      <c r="AQ36" s="199">
        <v>55.6</v>
      </c>
      <c r="AR36" s="199">
        <v>61.7</v>
      </c>
      <c r="AS36" s="199">
        <v>64.099999999999994</v>
      </c>
      <c r="AT36" s="199">
        <v>61.1</v>
      </c>
      <c r="AU36" s="199">
        <v>59.2</v>
      </c>
      <c r="AV36" s="199">
        <v>63.7</v>
      </c>
      <c r="AW36" s="199">
        <v>64.5</v>
      </c>
      <c r="AX36" s="199">
        <v>59.5</v>
      </c>
      <c r="AY36" s="199">
        <v>61.5</v>
      </c>
      <c r="AZ36" s="199">
        <v>57.3</v>
      </c>
      <c r="BA36" s="199">
        <v>57.4</v>
      </c>
      <c r="BB36" s="199">
        <v>56.3</v>
      </c>
      <c r="BC36" s="199">
        <v>55.3</v>
      </c>
      <c r="BD36" s="199">
        <v>56.9</v>
      </c>
      <c r="BE36" s="199">
        <v>62.7</v>
      </c>
      <c r="BF36" s="232">
        <v>62.1</v>
      </c>
      <c r="BG36" s="232">
        <v>61.9</v>
      </c>
      <c r="BH36" s="232">
        <v>66.400000000000006</v>
      </c>
      <c r="BI36" s="232">
        <v>70.599999999999994</v>
      </c>
      <c r="BJ36" s="232">
        <v>67.099999999999994</v>
      </c>
      <c r="BK36" s="232">
        <v>66.099999999999994</v>
      </c>
      <c r="BL36" s="232">
        <v>69.099999999999994</v>
      </c>
      <c r="BM36" s="232">
        <v>74</v>
      </c>
      <c r="BN36" s="219">
        <v>69.099999999999994</v>
      </c>
    </row>
    <row r="37" spans="1:66" x14ac:dyDescent="0.2">
      <c r="A37" s="37" t="s">
        <v>166</v>
      </c>
      <c r="B37" s="29" t="s">
        <v>20</v>
      </c>
      <c r="C37" s="199">
        <v>63.4</v>
      </c>
      <c r="D37" s="199">
        <v>60.8</v>
      </c>
      <c r="E37" s="199">
        <v>62</v>
      </c>
      <c r="F37" s="199">
        <v>65.3</v>
      </c>
      <c r="G37" s="199">
        <v>64.400000000000006</v>
      </c>
      <c r="H37" s="199">
        <v>60.1</v>
      </c>
      <c r="I37" s="199">
        <v>66.599999999999994</v>
      </c>
      <c r="J37" s="199">
        <v>69</v>
      </c>
      <c r="K37" s="199">
        <v>66.3</v>
      </c>
      <c r="L37" s="199">
        <v>62</v>
      </c>
      <c r="M37" s="199">
        <v>69.8</v>
      </c>
      <c r="N37" s="199">
        <v>70.099999999999994</v>
      </c>
      <c r="O37" s="199">
        <v>64.7</v>
      </c>
      <c r="P37" s="199">
        <v>60</v>
      </c>
      <c r="Q37" s="199">
        <v>67.599999999999994</v>
      </c>
      <c r="R37" s="199">
        <v>67.400000000000006</v>
      </c>
      <c r="S37" s="199">
        <v>67.3</v>
      </c>
      <c r="T37" s="199">
        <v>61.2</v>
      </c>
      <c r="U37" s="199">
        <v>66.599999999999994</v>
      </c>
      <c r="V37" s="199">
        <v>73.400000000000006</v>
      </c>
      <c r="W37" s="199">
        <v>70.5</v>
      </c>
      <c r="X37" s="199">
        <v>63.7</v>
      </c>
      <c r="Y37" s="199">
        <v>70.099999999999994</v>
      </c>
      <c r="Z37" s="199">
        <v>75</v>
      </c>
      <c r="AA37" s="199">
        <v>75.3</v>
      </c>
      <c r="AB37" s="199">
        <v>68.2</v>
      </c>
      <c r="AC37" s="199">
        <v>73.5</v>
      </c>
      <c r="AD37" s="199">
        <v>72</v>
      </c>
      <c r="AE37" s="199">
        <v>72.900000000000006</v>
      </c>
      <c r="AF37" s="199">
        <v>66.900000000000006</v>
      </c>
      <c r="AG37" s="199">
        <v>70.5</v>
      </c>
      <c r="AH37" s="199">
        <v>72.5</v>
      </c>
      <c r="AI37" s="199">
        <v>70.3</v>
      </c>
      <c r="AJ37" s="199">
        <v>69.3</v>
      </c>
      <c r="AK37" s="199">
        <v>71.400000000000006</v>
      </c>
      <c r="AL37" s="199">
        <v>74.400000000000006</v>
      </c>
      <c r="AM37" s="199">
        <v>68.900000000000006</v>
      </c>
      <c r="AN37" s="199">
        <v>67</v>
      </c>
      <c r="AO37" s="199">
        <v>71.8</v>
      </c>
      <c r="AP37" s="199">
        <v>76.3</v>
      </c>
      <c r="AQ37" s="199">
        <v>66.5</v>
      </c>
      <c r="AR37" s="199">
        <v>67.5</v>
      </c>
      <c r="AS37" s="199">
        <v>73.900000000000006</v>
      </c>
      <c r="AT37" s="199">
        <v>76.900000000000006</v>
      </c>
      <c r="AU37" s="199">
        <v>71</v>
      </c>
      <c r="AV37" s="199">
        <v>71.2</v>
      </c>
      <c r="AW37" s="199">
        <v>71.400000000000006</v>
      </c>
      <c r="AX37" s="199">
        <v>70.099999999999994</v>
      </c>
      <c r="AY37" s="199">
        <v>70.900000000000006</v>
      </c>
      <c r="AZ37" s="199">
        <v>70</v>
      </c>
      <c r="BA37" s="199">
        <v>70.2</v>
      </c>
      <c r="BB37" s="199">
        <v>71.7</v>
      </c>
      <c r="BC37" s="199">
        <v>68.8</v>
      </c>
      <c r="BD37" s="199">
        <v>70.8</v>
      </c>
      <c r="BE37" s="199">
        <v>71.2</v>
      </c>
      <c r="BF37" s="232">
        <v>73.099999999999994</v>
      </c>
      <c r="BG37" s="232">
        <v>72.3</v>
      </c>
      <c r="BH37" s="232">
        <v>73.099999999999994</v>
      </c>
      <c r="BI37" s="232">
        <v>72.599999999999994</v>
      </c>
      <c r="BJ37" s="232">
        <v>73.5</v>
      </c>
      <c r="BK37" s="232">
        <v>72.8</v>
      </c>
      <c r="BL37" s="232">
        <v>73.599999999999994</v>
      </c>
      <c r="BM37" s="285">
        <v>72.900000000000006</v>
      </c>
      <c r="BN37" s="219">
        <v>74.400000000000006</v>
      </c>
    </row>
    <row r="38" spans="1:66" x14ac:dyDescent="0.2">
      <c r="A38" s="37" t="s">
        <v>167</v>
      </c>
      <c r="B38" s="29" t="s">
        <v>50</v>
      </c>
      <c r="C38" s="199">
        <v>99.3</v>
      </c>
      <c r="D38" s="199">
        <v>100.3</v>
      </c>
      <c r="E38" s="199">
        <v>100.9</v>
      </c>
      <c r="F38" s="199">
        <v>96.7</v>
      </c>
      <c r="G38" s="199">
        <v>99.9</v>
      </c>
      <c r="H38" s="199">
        <v>102.7</v>
      </c>
      <c r="I38" s="199">
        <v>102.5</v>
      </c>
      <c r="J38" s="199">
        <v>95.8</v>
      </c>
      <c r="K38" s="199">
        <v>101.1</v>
      </c>
      <c r="L38" s="199">
        <v>101.5</v>
      </c>
      <c r="M38" s="199">
        <v>103.4</v>
      </c>
      <c r="N38" s="199">
        <v>93.6</v>
      </c>
      <c r="O38" s="199">
        <v>101</v>
      </c>
      <c r="P38" s="199">
        <v>99.4</v>
      </c>
      <c r="Q38" s="199">
        <v>101.7</v>
      </c>
      <c r="R38" s="199">
        <v>92.3</v>
      </c>
      <c r="S38" s="199">
        <v>109.3</v>
      </c>
      <c r="T38" s="199">
        <v>101.8</v>
      </c>
      <c r="U38" s="199">
        <v>105.1</v>
      </c>
      <c r="V38" s="199">
        <v>92.1</v>
      </c>
      <c r="W38" s="199">
        <v>117.5</v>
      </c>
      <c r="X38" s="199">
        <v>102.9</v>
      </c>
      <c r="Y38" s="199">
        <v>112</v>
      </c>
      <c r="Z38" s="199">
        <v>94</v>
      </c>
      <c r="AA38" s="199">
        <v>119.7</v>
      </c>
      <c r="AB38" s="199">
        <v>106.4</v>
      </c>
      <c r="AC38" s="199">
        <v>116.8</v>
      </c>
      <c r="AD38" s="199">
        <v>96.5</v>
      </c>
      <c r="AE38" s="199">
        <v>120.1</v>
      </c>
      <c r="AF38" s="199">
        <v>107.1</v>
      </c>
      <c r="AG38" s="199">
        <v>120.7</v>
      </c>
      <c r="AH38" s="199">
        <v>102.7</v>
      </c>
      <c r="AI38" s="199">
        <v>119.5</v>
      </c>
      <c r="AJ38" s="199">
        <v>109.8</v>
      </c>
      <c r="AK38" s="199">
        <v>121.8</v>
      </c>
      <c r="AL38" s="199">
        <v>104.7</v>
      </c>
      <c r="AM38" s="199">
        <v>113.3</v>
      </c>
      <c r="AN38" s="199">
        <v>120.4</v>
      </c>
      <c r="AO38" s="199">
        <v>121.9</v>
      </c>
      <c r="AP38" s="199">
        <v>116.8</v>
      </c>
      <c r="AQ38" s="199">
        <v>116</v>
      </c>
      <c r="AR38" s="199">
        <v>118</v>
      </c>
      <c r="AS38" s="199">
        <v>120.1</v>
      </c>
      <c r="AT38" s="199">
        <v>122.7</v>
      </c>
      <c r="AU38" s="199">
        <v>119.4</v>
      </c>
      <c r="AV38" s="199">
        <v>119</v>
      </c>
      <c r="AW38" s="199">
        <v>120.1</v>
      </c>
      <c r="AX38" s="199">
        <v>122.1</v>
      </c>
      <c r="AY38" s="199">
        <v>115</v>
      </c>
      <c r="AZ38" s="199">
        <v>116.6</v>
      </c>
      <c r="BA38" s="199">
        <v>118.2</v>
      </c>
      <c r="BB38" s="199">
        <v>122.3</v>
      </c>
      <c r="BC38" s="199">
        <v>107.5</v>
      </c>
      <c r="BD38" s="199">
        <v>114.8</v>
      </c>
      <c r="BE38" s="199">
        <v>119.9</v>
      </c>
      <c r="BF38" s="232">
        <v>126.8</v>
      </c>
      <c r="BG38" s="232">
        <v>112.1</v>
      </c>
      <c r="BH38" s="232">
        <v>121.6</v>
      </c>
      <c r="BI38" s="232">
        <v>124.1</v>
      </c>
      <c r="BJ38" s="232">
        <v>127.5</v>
      </c>
      <c r="BK38" s="232">
        <v>114.8</v>
      </c>
      <c r="BL38" s="232">
        <v>123.3</v>
      </c>
      <c r="BM38" s="285">
        <v>121.3</v>
      </c>
      <c r="BN38" s="219">
        <v>126.1</v>
      </c>
    </row>
    <row r="39" spans="1:66" x14ac:dyDescent="0.2">
      <c r="A39" s="37" t="s">
        <v>168</v>
      </c>
      <c r="B39" s="29" t="s">
        <v>47</v>
      </c>
      <c r="C39" s="199">
        <v>234.2</v>
      </c>
      <c r="D39" s="199">
        <v>244</v>
      </c>
      <c r="E39" s="199">
        <v>238.8</v>
      </c>
      <c r="F39" s="199">
        <v>237.7</v>
      </c>
      <c r="G39" s="199">
        <v>231</v>
      </c>
      <c r="H39" s="199">
        <v>238.9</v>
      </c>
      <c r="I39" s="199">
        <v>237.9</v>
      </c>
      <c r="J39" s="199">
        <v>241.4</v>
      </c>
      <c r="K39" s="199">
        <v>235.9</v>
      </c>
      <c r="L39" s="199">
        <v>243.9</v>
      </c>
      <c r="M39" s="199">
        <v>242.9</v>
      </c>
      <c r="N39" s="199">
        <v>246.5</v>
      </c>
      <c r="O39" s="199">
        <v>237.9</v>
      </c>
      <c r="P39" s="199">
        <v>244.5</v>
      </c>
      <c r="Q39" s="199">
        <v>243.1</v>
      </c>
      <c r="R39" s="199">
        <v>246.6</v>
      </c>
      <c r="S39" s="199">
        <v>241.4</v>
      </c>
      <c r="T39" s="199">
        <v>249.1</v>
      </c>
      <c r="U39" s="199">
        <v>248.3</v>
      </c>
      <c r="V39" s="199">
        <v>251.2</v>
      </c>
      <c r="W39" s="199">
        <v>247.2</v>
      </c>
      <c r="X39" s="199">
        <v>255.5</v>
      </c>
      <c r="Y39" s="199">
        <v>253.7</v>
      </c>
      <c r="Z39" s="199">
        <v>256.39999999999998</v>
      </c>
      <c r="AA39" s="199">
        <v>251</v>
      </c>
      <c r="AB39" s="199">
        <v>258.39999999999998</v>
      </c>
      <c r="AC39" s="199">
        <v>256.2</v>
      </c>
      <c r="AD39" s="199">
        <v>259.60000000000002</v>
      </c>
      <c r="AE39" s="199">
        <v>254.4</v>
      </c>
      <c r="AF39" s="199">
        <v>259.3</v>
      </c>
      <c r="AG39" s="199">
        <v>256.3</v>
      </c>
      <c r="AH39" s="199">
        <v>260</v>
      </c>
      <c r="AI39" s="199">
        <v>258</v>
      </c>
      <c r="AJ39" s="199">
        <v>263.5</v>
      </c>
      <c r="AK39" s="199">
        <v>259.60000000000002</v>
      </c>
      <c r="AL39" s="199">
        <v>262.10000000000002</v>
      </c>
      <c r="AM39" s="199">
        <v>259.89999999999998</v>
      </c>
      <c r="AN39" s="199">
        <v>266</v>
      </c>
      <c r="AO39" s="199">
        <v>263.8</v>
      </c>
      <c r="AP39" s="199">
        <v>266.3</v>
      </c>
      <c r="AQ39" s="199">
        <v>264</v>
      </c>
      <c r="AR39" s="199">
        <v>270.60000000000002</v>
      </c>
      <c r="AS39" s="199">
        <v>266.39999999999998</v>
      </c>
      <c r="AT39" s="199">
        <v>270.7</v>
      </c>
      <c r="AU39" s="199">
        <v>268.5</v>
      </c>
      <c r="AV39" s="199">
        <v>273.39999999999998</v>
      </c>
      <c r="AW39" s="199">
        <v>269.89999999999998</v>
      </c>
      <c r="AX39" s="199">
        <v>272.89999999999998</v>
      </c>
      <c r="AY39" s="199">
        <v>272</v>
      </c>
      <c r="AZ39" s="199">
        <v>274.60000000000002</v>
      </c>
      <c r="BA39" s="199">
        <v>275.60000000000002</v>
      </c>
      <c r="BB39" s="199">
        <v>280.2</v>
      </c>
      <c r="BC39" s="199">
        <v>278.5</v>
      </c>
      <c r="BD39" s="199">
        <v>283.39999999999998</v>
      </c>
      <c r="BE39" s="199">
        <v>283.60000000000002</v>
      </c>
      <c r="BF39" s="232">
        <v>286.10000000000002</v>
      </c>
      <c r="BG39" s="232">
        <v>287.10000000000002</v>
      </c>
      <c r="BH39" s="232">
        <v>292.2</v>
      </c>
      <c r="BI39" s="232">
        <v>292.5</v>
      </c>
      <c r="BJ39" s="232">
        <v>296.60000000000002</v>
      </c>
      <c r="BK39" s="232">
        <v>296.5</v>
      </c>
      <c r="BL39" s="232">
        <v>300.2</v>
      </c>
      <c r="BM39" s="285">
        <v>300.10000000000002</v>
      </c>
      <c r="BN39" s="219">
        <v>302.10000000000002</v>
      </c>
    </row>
    <row r="40" spans="1:66" x14ac:dyDescent="0.2">
      <c r="A40" s="37" t="s">
        <v>169</v>
      </c>
      <c r="B40" s="29" t="s">
        <v>48</v>
      </c>
      <c r="C40" s="199">
        <v>843.3</v>
      </c>
      <c r="D40" s="199">
        <v>835.9</v>
      </c>
      <c r="E40" s="199">
        <v>869.4</v>
      </c>
      <c r="F40" s="199">
        <v>836.6</v>
      </c>
      <c r="G40" s="199">
        <v>826.5</v>
      </c>
      <c r="H40" s="199">
        <v>824.8</v>
      </c>
      <c r="I40" s="199">
        <v>847.2</v>
      </c>
      <c r="J40" s="199">
        <v>809.1</v>
      </c>
      <c r="K40" s="199">
        <v>807.4</v>
      </c>
      <c r="L40" s="199">
        <v>815.6</v>
      </c>
      <c r="M40" s="199">
        <v>845.6</v>
      </c>
      <c r="N40" s="199">
        <v>815.4</v>
      </c>
      <c r="O40" s="199">
        <v>810.1</v>
      </c>
      <c r="P40" s="199">
        <v>820.9</v>
      </c>
      <c r="Q40" s="199">
        <v>848</v>
      </c>
      <c r="R40" s="199">
        <v>817.4</v>
      </c>
      <c r="S40" s="199">
        <v>816.2</v>
      </c>
      <c r="T40" s="199">
        <v>826.2</v>
      </c>
      <c r="U40" s="199">
        <v>853.3</v>
      </c>
      <c r="V40" s="199">
        <v>821.9</v>
      </c>
      <c r="W40" s="199">
        <v>819.7</v>
      </c>
      <c r="X40" s="199">
        <v>833.4</v>
      </c>
      <c r="Y40" s="199">
        <v>859</v>
      </c>
      <c r="Z40" s="199">
        <v>829.1</v>
      </c>
      <c r="AA40" s="199">
        <v>824.9</v>
      </c>
      <c r="AB40" s="199">
        <v>836.3</v>
      </c>
      <c r="AC40" s="199">
        <v>871.5</v>
      </c>
      <c r="AD40" s="199">
        <v>846.1</v>
      </c>
      <c r="AE40" s="199">
        <v>848.2</v>
      </c>
      <c r="AF40" s="199">
        <v>859.1</v>
      </c>
      <c r="AG40" s="199">
        <v>893.4</v>
      </c>
      <c r="AH40" s="199">
        <v>873.3</v>
      </c>
      <c r="AI40" s="199">
        <v>877</v>
      </c>
      <c r="AJ40" s="199">
        <v>891.6</v>
      </c>
      <c r="AK40" s="199">
        <v>929.1</v>
      </c>
      <c r="AL40" s="199">
        <v>907.5</v>
      </c>
      <c r="AM40" s="199">
        <v>899.9</v>
      </c>
      <c r="AN40" s="199">
        <v>910.4</v>
      </c>
      <c r="AO40" s="199">
        <v>940.5</v>
      </c>
      <c r="AP40" s="199">
        <v>914.8</v>
      </c>
      <c r="AQ40" s="199">
        <v>906.9</v>
      </c>
      <c r="AR40" s="199">
        <v>913.3</v>
      </c>
      <c r="AS40" s="199">
        <v>941.4</v>
      </c>
      <c r="AT40" s="199">
        <v>917.5</v>
      </c>
      <c r="AU40" s="199">
        <v>913.4</v>
      </c>
      <c r="AV40" s="199">
        <v>918.4</v>
      </c>
      <c r="AW40" s="199">
        <v>942.9</v>
      </c>
      <c r="AX40" s="199">
        <v>913</v>
      </c>
      <c r="AY40" s="199">
        <v>905</v>
      </c>
      <c r="AZ40" s="199">
        <v>906</v>
      </c>
      <c r="BA40" s="199">
        <v>933.5</v>
      </c>
      <c r="BB40" s="199">
        <v>905.9</v>
      </c>
      <c r="BC40" s="199">
        <v>897.3</v>
      </c>
      <c r="BD40" s="199">
        <v>910.8</v>
      </c>
      <c r="BE40" s="199">
        <v>944.6</v>
      </c>
      <c r="BF40" s="232">
        <v>907.3</v>
      </c>
      <c r="BG40" s="232">
        <v>904.9</v>
      </c>
      <c r="BH40" s="232">
        <v>921.1</v>
      </c>
      <c r="BI40" s="232">
        <v>951.5</v>
      </c>
      <c r="BJ40" s="232">
        <v>919.7</v>
      </c>
      <c r="BK40" s="232">
        <v>914.3</v>
      </c>
      <c r="BL40" s="232">
        <v>930.4</v>
      </c>
      <c r="BM40" s="285">
        <v>956.1</v>
      </c>
      <c r="BN40" s="219">
        <v>921.2</v>
      </c>
    </row>
    <row r="41" spans="1:66" s="39" customFormat="1" x14ac:dyDescent="0.2">
      <c r="A41" s="37" t="s">
        <v>170</v>
      </c>
      <c r="B41" s="39" t="s">
        <v>278</v>
      </c>
      <c r="C41" s="199">
        <v>265.8</v>
      </c>
      <c r="D41" s="199">
        <v>265.39999999999998</v>
      </c>
      <c r="E41" s="199">
        <v>271.3</v>
      </c>
      <c r="F41" s="199">
        <v>265.2</v>
      </c>
      <c r="G41" s="199">
        <v>261.3</v>
      </c>
      <c r="H41" s="199">
        <v>259.5</v>
      </c>
      <c r="I41" s="199">
        <v>264.8</v>
      </c>
      <c r="J41" s="199">
        <v>257.2</v>
      </c>
      <c r="K41" s="199">
        <v>252.9</v>
      </c>
      <c r="L41" s="199">
        <v>253.6</v>
      </c>
      <c r="M41" s="199">
        <v>260.3</v>
      </c>
      <c r="N41" s="199">
        <v>254.3</v>
      </c>
      <c r="O41" s="199">
        <v>253.9</v>
      </c>
      <c r="P41" s="199">
        <v>256.10000000000002</v>
      </c>
      <c r="Q41" s="199">
        <v>262.39999999999998</v>
      </c>
      <c r="R41" s="199">
        <v>256.10000000000002</v>
      </c>
      <c r="S41" s="199">
        <v>254.3</v>
      </c>
      <c r="T41" s="199">
        <v>256</v>
      </c>
      <c r="U41" s="199">
        <v>262.5</v>
      </c>
      <c r="V41" s="199">
        <v>255.3</v>
      </c>
      <c r="W41" s="199">
        <v>256.39999999999998</v>
      </c>
      <c r="X41" s="199">
        <v>258.8</v>
      </c>
      <c r="Y41" s="199">
        <v>265.60000000000002</v>
      </c>
      <c r="Z41" s="199">
        <v>259.10000000000002</v>
      </c>
      <c r="AA41" s="199">
        <v>260.7</v>
      </c>
      <c r="AB41" s="199">
        <v>262.89999999999998</v>
      </c>
      <c r="AC41" s="199">
        <v>270.7</v>
      </c>
      <c r="AD41" s="199">
        <v>264.8</v>
      </c>
      <c r="AE41" s="199">
        <v>266.39999999999998</v>
      </c>
      <c r="AF41" s="199">
        <v>269.89999999999998</v>
      </c>
      <c r="AG41" s="199">
        <v>276.2</v>
      </c>
      <c r="AH41" s="199">
        <v>269.8</v>
      </c>
      <c r="AI41" s="199">
        <v>270.8</v>
      </c>
      <c r="AJ41" s="199">
        <v>273.5</v>
      </c>
      <c r="AK41" s="199">
        <v>279.8</v>
      </c>
      <c r="AL41" s="199">
        <v>273.89999999999998</v>
      </c>
      <c r="AM41" s="199">
        <v>277.7</v>
      </c>
      <c r="AN41" s="199">
        <v>280.8</v>
      </c>
      <c r="AO41" s="199">
        <v>287.2</v>
      </c>
      <c r="AP41" s="199">
        <v>281.2</v>
      </c>
      <c r="AQ41" s="199">
        <v>284.60000000000002</v>
      </c>
      <c r="AR41" s="199">
        <v>286.7</v>
      </c>
      <c r="AS41" s="199">
        <v>294.3</v>
      </c>
      <c r="AT41" s="199">
        <v>287.5</v>
      </c>
      <c r="AU41" s="199">
        <v>289.10000000000002</v>
      </c>
      <c r="AV41" s="199">
        <v>291.39999999999998</v>
      </c>
      <c r="AW41" s="199">
        <v>299.39999999999998</v>
      </c>
      <c r="AX41" s="199">
        <v>292.39999999999998</v>
      </c>
      <c r="AY41" s="199">
        <v>291.3</v>
      </c>
      <c r="AZ41" s="199">
        <v>292.89999999999998</v>
      </c>
      <c r="BA41" s="199">
        <v>300.10000000000002</v>
      </c>
      <c r="BB41" s="199">
        <v>294.60000000000002</v>
      </c>
      <c r="BC41" s="199">
        <v>297.10000000000002</v>
      </c>
      <c r="BD41" s="199">
        <v>303</v>
      </c>
      <c r="BE41" s="199">
        <v>310.10000000000002</v>
      </c>
      <c r="BF41" s="232">
        <v>299.39999999999998</v>
      </c>
      <c r="BG41" s="232">
        <v>302.5</v>
      </c>
      <c r="BH41" s="232">
        <v>304.2</v>
      </c>
      <c r="BI41" s="232">
        <v>309.5</v>
      </c>
      <c r="BJ41" s="232">
        <v>301.39999999999998</v>
      </c>
      <c r="BK41" s="232">
        <v>302.39999999999998</v>
      </c>
      <c r="BL41" s="232">
        <v>306.7</v>
      </c>
      <c r="BM41" s="285">
        <v>314.3</v>
      </c>
      <c r="BN41" s="219">
        <v>306.2</v>
      </c>
    </row>
    <row r="42" spans="1:66" x14ac:dyDescent="0.2">
      <c r="A42" s="36" t="s">
        <v>130</v>
      </c>
      <c r="B42" s="182" t="s">
        <v>30</v>
      </c>
      <c r="C42" s="183">
        <f>SUM(C$6:C$41)</f>
        <v>4532.8</v>
      </c>
      <c r="D42" s="183">
        <f>SUM(D$6:D$41)</f>
        <v>4634.0999999999995</v>
      </c>
      <c r="E42" s="183">
        <f t="shared" ref="E42:BN42" si="0">SUM(E$6:E$41)</f>
        <v>4716.4000000000005</v>
      </c>
      <c r="F42" s="183">
        <f t="shared" si="0"/>
        <v>4561.3999999999996</v>
      </c>
      <c r="G42" s="183">
        <f t="shared" si="0"/>
        <v>4475.3999999999996</v>
      </c>
      <c r="H42" s="183">
        <f t="shared" si="0"/>
        <v>4534.2</v>
      </c>
      <c r="I42" s="183">
        <f t="shared" si="0"/>
        <v>4595.1000000000013</v>
      </c>
      <c r="J42" s="183">
        <f t="shared" si="0"/>
        <v>4465.7999999999993</v>
      </c>
      <c r="K42" s="183">
        <f t="shared" si="0"/>
        <v>4431.1000000000004</v>
      </c>
      <c r="L42" s="183">
        <f t="shared" si="0"/>
        <v>4542.2</v>
      </c>
      <c r="M42" s="183">
        <f t="shared" si="0"/>
        <v>4668.2000000000007</v>
      </c>
      <c r="N42" s="183">
        <f t="shared" si="0"/>
        <v>4549.9000000000005</v>
      </c>
      <c r="O42" s="183">
        <f t="shared" si="0"/>
        <v>4556.8000000000011</v>
      </c>
      <c r="P42" s="183">
        <f t="shared" si="0"/>
        <v>4653.8999999999996</v>
      </c>
      <c r="Q42" s="183">
        <f t="shared" si="0"/>
        <v>4767.2000000000007</v>
      </c>
      <c r="R42" s="183">
        <f t="shared" si="0"/>
        <v>4630.7</v>
      </c>
      <c r="S42" s="183">
        <f t="shared" si="0"/>
        <v>4608.9000000000005</v>
      </c>
      <c r="T42" s="183">
        <f t="shared" si="0"/>
        <v>4689.2</v>
      </c>
      <c r="U42" s="183">
        <f t="shared" si="0"/>
        <v>4796.8000000000011</v>
      </c>
      <c r="V42" s="183">
        <f t="shared" si="0"/>
        <v>4657.5999999999995</v>
      </c>
      <c r="W42" s="183">
        <f t="shared" si="0"/>
        <v>4644.2</v>
      </c>
      <c r="X42" s="183">
        <f t="shared" si="0"/>
        <v>4734.5999999999995</v>
      </c>
      <c r="Y42" s="183">
        <f t="shared" si="0"/>
        <v>4845.7999999999993</v>
      </c>
      <c r="Z42" s="183">
        <f t="shared" si="0"/>
        <v>4719.7000000000007</v>
      </c>
      <c r="AA42" s="183">
        <f t="shared" si="0"/>
        <v>4692.2</v>
      </c>
      <c r="AB42" s="183">
        <f t="shared" si="0"/>
        <v>4796.9999999999991</v>
      </c>
      <c r="AC42" s="183">
        <f t="shared" si="0"/>
        <v>4941.9000000000005</v>
      </c>
      <c r="AD42" s="183">
        <f t="shared" si="0"/>
        <v>4790.5</v>
      </c>
      <c r="AE42" s="183">
        <f t="shared" si="0"/>
        <v>4787</v>
      </c>
      <c r="AF42" s="183">
        <f t="shared" si="0"/>
        <v>4855.3999999999987</v>
      </c>
      <c r="AG42" s="183">
        <f t="shared" si="0"/>
        <v>4995.2</v>
      </c>
      <c r="AH42" s="183">
        <f t="shared" si="0"/>
        <v>4872.8999999999996</v>
      </c>
      <c r="AI42" s="183">
        <f t="shared" si="0"/>
        <v>4877.8</v>
      </c>
      <c r="AJ42" s="183">
        <f t="shared" si="0"/>
        <v>4981.2999999999993</v>
      </c>
      <c r="AK42" s="183">
        <f t="shared" si="0"/>
        <v>5071.5000000000009</v>
      </c>
      <c r="AL42" s="183">
        <f t="shared" si="0"/>
        <v>4968.5999999999985</v>
      </c>
      <c r="AM42" s="183">
        <f t="shared" si="0"/>
        <v>4993.4000000000005</v>
      </c>
      <c r="AN42" s="183">
        <f t="shared" si="0"/>
        <v>5101.2000000000007</v>
      </c>
      <c r="AO42" s="183">
        <f t="shared" si="0"/>
        <v>5213.6000000000004</v>
      </c>
      <c r="AP42" s="183">
        <f t="shared" si="0"/>
        <v>5093</v>
      </c>
      <c r="AQ42" s="183">
        <f t="shared" si="0"/>
        <v>5096.8999999999996</v>
      </c>
      <c r="AR42" s="183">
        <f t="shared" si="0"/>
        <v>5192.3999999999996</v>
      </c>
      <c r="AS42" s="183">
        <f t="shared" si="0"/>
        <v>5283.9</v>
      </c>
      <c r="AT42" s="183">
        <f t="shared" si="0"/>
        <v>5171.7999999999993</v>
      </c>
      <c r="AU42" s="183">
        <f t="shared" si="0"/>
        <v>5140.0999999999995</v>
      </c>
      <c r="AV42" s="183">
        <f t="shared" si="0"/>
        <v>5222.0999999999995</v>
      </c>
      <c r="AW42" s="183">
        <f t="shared" si="0"/>
        <v>5316.9</v>
      </c>
      <c r="AX42" s="183">
        <f t="shared" si="0"/>
        <v>5199.2999999999993</v>
      </c>
      <c r="AY42" s="183">
        <f t="shared" si="0"/>
        <v>5130.2000000000007</v>
      </c>
      <c r="AZ42" s="183">
        <f t="shared" si="0"/>
        <v>5125.4999999999991</v>
      </c>
      <c r="BA42" s="183">
        <f t="shared" si="0"/>
        <v>5222.2999999999993</v>
      </c>
      <c r="BB42" s="183">
        <f t="shared" si="0"/>
        <v>5133.6000000000004</v>
      </c>
      <c r="BC42" s="183">
        <f t="shared" si="0"/>
        <v>5044.7000000000016</v>
      </c>
      <c r="BD42" s="183">
        <f t="shared" si="0"/>
        <v>5168.5000000000009</v>
      </c>
      <c r="BE42" s="183">
        <f t="shared" si="0"/>
        <v>5374</v>
      </c>
      <c r="BF42" s="183">
        <f t="shared" si="0"/>
        <v>5284.4999999999991</v>
      </c>
      <c r="BG42" s="183">
        <f t="shared" si="0"/>
        <v>5242.3000000000011</v>
      </c>
      <c r="BH42" s="183">
        <f t="shared" si="0"/>
        <v>5377.5</v>
      </c>
      <c r="BI42" s="183">
        <f t="shared" si="0"/>
        <v>5551</v>
      </c>
      <c r="BJ42" s="183">
        <f t="shared" si="0"/>
        <v>5430.3999999999987</v>
      </c>
      <c r="BK42" s="183">
        <f t="shared" si="0"/>
        <v>5348.5</v>
      </c>
      <c r="BL42" s="183">
        <f t="shared" si="0"/>
        <v>5453.9999999999991</v>
      </c>
      <c r="BM42" s="183">
        <f t="shared" si="0"/>
        <v>5598.7000000000016</v>
      </c>
      <c r="BN42" s="183">
        <f t="shared" si="0"/>
        <v>5445.6</v>
      </c>
    </row>
    <row r="43" spans="1:66" x14ac:dyDescent="0.2">
      <c r="B43" s="40"/>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M43" s="239"/>
    </row>
    <row r="44" spans="1:66" ht="15" x14ac:dyDescent="0.25">
      <c r="A44" s="31"/>
      <c r="B44" s="40"/>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2"/>
      <c r="AI44" s="42"/>
      <c r="AJ44" s="42"/>
      <c r="AM44" s="42"/>
      <c r="AX44" s="190"/>
      <c r="AY44" s="190"/>
      <c r="AZ44" s="190"/>
      <c r="BA44" s="190"/>
      <c r="BB44" s="190"/>
      <c r="BC44" s="190"/>
      <c r="BD44" s="190"/>
      <c r="BE44" s="190"/>
      <c r="BM44" s="239"/>
    </row>
    <row r="45" spans="1:66" ht="15" x14ac:dyDescent="0.25">
      <c r="A45" s="295" t="s">
        <v>261</v>
      </c>
      <c r="B45" s="296" t="s">
        <v>257</v>
      </c>
      <c r="C45" s="32"/>
      <c r="D45" s="32"/>
      <c r="AH45" s="40"/>
      <c r="AI45" s="40"/>
      <c r="AJ45" s="40"/>
      <c r="AM45" s="40"/>
      <c r="AX45" s="190"/>
      <c r="AY45" s="190"/>
      <c r="AZ45" s="190"/>
      <c r="BA45" s="190"/>
      <c r="BB45" s="190"/>
      <c r="BC45" s="190"/>
      <c r="BD45" s="190"/>
      <c r="BE45" s="190"/>
    </row>
    <row r="46" spans="1:66" s="31" customFormat="1" ht="15" x14ac:dyDescent="0.25">
      <c r="A46" s="295" t="s">
        <v>262</v>
      </c>
      <c r="B46" s="296" t="s">
        <v>258</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40"/>
      <c r="AI46" s="40"/>
      <c r="AJ46" s="40"/>
      <c r="AM46" s="40"/>
      <c r="AX46" s="190"/>
      <c r="AY46" s="190"/>
      <c r="AZ46" s="190"/>
      <c r="BA46" s="190"/>
      <c r="BB46" s="190"/>
      <c r="BC46" s="190"/>
      <c r="BD46" s="190"/>
      <c r="BE46" s="190"/>
    </row>
    <row r="47" spans="1:66" s="31" customFormat="1" x14ac:dyDescent="0.2">
      <c r="A47" s="43" t="s">
        <v>131</v>
      </c>
      <c r="B47" s="178" t="s">
        <v>208</v>
      </c>
      <c r="C47" s="43" t="s">
        <v>83</v>
      </c>
      <c r="D47" s="43" t="s">
        <v>84</v>
      </c>
      <c r="E47" s="43" t="s">
        <v>85</v>
      </c>
      <c r="F47" s="43" t="s">
        <v>86</v>
      </c>
      <c r="G47" s="43" t="s">
        <v>87</v>
      </c>
      <c r="H47" s="43" t="s">
        <v>88</v>
      </c>
      <c r="I47" s="43" t="s">
        <v>89</v>
      </c>
      <c r="J47" s="43" t="s">
        <v>90</v>
      </c>
      <c r="K47" s="43" t="s">
        <v>91</v>
      </c>
      <c r="L47" s="43" t="s">
        <v>92</v>
      </c>
      <c r="M47" s="43" t="s">
        <v>93</v>
      </c>
      <c r="N47" s="43" t="s">
        <v>94</v>
      </c>
      <c r="O47" s="43" t="s">
        <v>95</v>
      </c>
      <c r="P47" s="43" t="s">
        <v>96</v>
      </c>
      <c r="Q47" s="43" t="s">
        <v>97</v>
      </c>
      <c r="R47" s="43" t="s">
        <v>98</v>
      </c>
      <c r="S47" s="43" t="s">
        <v>99</v>
      </c>
      <c r="T47" s="43" t="s">
        <v>100</v>
      </c>
      <c r="U47" s="43" t="s">
        <v>101</v>
      </c>
      <c r="V47" s="43" t="s">
        <v>102</v>
      </c>
      <c r="W47" s="43" t="s">
        <v>103</v>
      </c>
      <c r="X47" s="43" t="s">
        <v>104</v>
      </c>
      <c r="Y47" s="43" t="s">
        <v>105</v>
      </c>
      <c r="Z47" s="43" t="s">
        <v>106</v>
      </c>
      <c r="AA47" s="43" t="s">
        <v>107</v>
      </c>
      <c r="AB47" s="43" t="s">
        <v>108</v>
      </c>
      <c r="AC47" s="43" t="s">
        <v>109</v>
      </c>
      <c r="AD47" s="43" t="s">
        <v>110</v>
      </c>
      <c r="AE47" s="43" t="s">
        <v>111</v>
      </c>
      <c r="AF47" s="43" t="s">
        <v>112</v>
      </c>
      <c r="AG47" s="43" t="s">
        <v>179</v>
      </c>
      <c r="AH47" s="43" t="s">
        <v>180</v>
      </c>
      <c r="AI47" s="43" t="s">
        <v>194</v>
      </c>
      <c r="AJ47" s="43" t="s">
        <v>196</v>
      </c>
      <c r="AK47" s="43" t="s">
        <v>198</v>
      </c>
      <c r="AL47" s="179" t="s">
        <v>200</v>
      </c>
      <c r="AM47" s="44" t="s">
        <v>201</v>
      </c>
      <c r="AN47" s="44" t="s">
        <v>205</v>
      </c>
      <c r="AO47" s="44" t="s">
        <v>209</v>
      </c>
      <c r="AP47" s="44" t="s">
        <v>211</v>
      </c>
      <c r="AQ47" s="44" t="s">
        <v>251</v>
      </c>
      <c r="AR47" s="44" t="s">
        <v>263</v>
      </c>
      <c r="AS47" s="44" t="s">
        <v>264</v>
      </c>
      <c r="AT47" s="44" t="s">
        <v>269</v>
      </c>
      <c r="AU47" s="44" t="s">
        <v>270</v>
      </c>
      <c r="AV47" s="44" t="s">
        <v>271</v>
      </c>
      <c r="AW47" s="44" t="s">
        <v>272</v>
      </c>
      <c r="AX47" s="44" t="s">
        <v>274</v>
      </c>
      <c r="AY47" s="44" t="s">
        <v>277</v>
      </c>
      <c r="AZ47" s="44" t="s">
        <v>279</v>
      </c>
      <c r="BA47" s="44" t="s">
        <v>280</v>
      </c>
      <c r="BB47" s="44" t="s">
        <v>282</v>
      </c>
      <c r="BC47" s="44" t="s">
        <v>283</v>
      </c>
      <c r="BD47" s="44" t="s">
        <v>284</v>
      </c>
      <c r="BE47" s="44" t="s">
        <v>287</v>
      </c>
      <c r="BF47" s="44" t="s">
        <v>289</v>
      </c>
      <c r="BG47" s="44" t="s">
        <v>290</v>
      </c>
      <c r="BH47" s="44" t="s">
        <v>291</v>
      </c>
      <c r="BI47" s="44" t="s">
        <v>293</v>
      </c>
      <c r="BJ47" s="44" t="s">
        <v>310</v>
      </c>
      <c r="BK47" s="44" t="s">
        <v>314</v>
      </c>
      <c r="BL47" s="44" t="s">
        <v>329</v>
      </c>
      <c r="BM47" s="44" t="s">
        <v>332</v>
      </c>
      <c r="BN47" s="191" t="s">
        <v>337</v>
      </c>
    </row>
    <row r="48" spans="1:66" s="31" customFormat="1" x14ac:dyDescent="0.2">
      <c r="A48" s="51" t="s">
        <v>122</v>
      </c>
      <c r="B48" s="45" t="s">
        <v>22</v>
      </c>
      <c r="C48" s="196">
        <f>C6</f>
        <v>103.8</v>
      </c>
      <c r="D48" s="196">
        <f t="shared" ref="D48:BF48" si="1">D6</f>
        <v>109.5</v>
      </c>
      <c r="E48" s="196">
        <f t="shared" si="1"/>
        <v>111.4</v>
      </c>
      <c r="F48" s="196">
        <f t="shared" si="1"/>
        <v>124.5</v>
      </c>
      <c r="G48" s="196">
        <f t="shared" si="1"/>
        <v>103.1</v>
      </c>
      <c r="H48" s="196">
        <f t="shared" si="1"/>
        <v>111.8</v>
      </c>
      <c r="I48" s="196">
        <f t="shared" si="1"/>
        <v>113.7</v>
      </c>
      <c r="J48" s="196">
        <f t="shared" si="1"/>
        <v>121.3</v>
      </c>
      <c r="K48" s="196">
        <f t="shared" si="1"/>
        <v>106.4</v>
      </c>
      <c r="L48" s="196">
        <f t="shared" si="1"/>
        <v>116.7</v>
      </c>
      <c r="M48" s="196">
        <f t="shared" si="1"/>
        <v>118.5</v>
      </c>
      <c r="N48" s="196">
        <f t="shared" si="1"/>
        <v>125.3</v>
      </c>
      <c r="O48" s="196">
        <f t="shared" si="1"/>
        <v>118.5</v>
      </c>
      <c r="P48" s="196">
        <f t="shared" si="1"/>
        <v>125.8</v>
      </c>
      <c r="Q48" s="196">
        <f t="shared" si="1"/>
        <v>129.6</v>
      </c>
      <c r="R48" s="196">
        <f t="shared" si="1"/>
        <v>137.19999999999999</v>
      </c>
      <c r="S48" s="196">
        <f t="shared" si="1"/>
        <v>126.2</v>
      </c>
      <c r="T48" s="196">
        <f t="shared" si="1"/>
        <v>128.1</v>
      </c>
      <c r="U48" s="196">
        <f t="shared" si="1"/>
        <v>130.80000000000001</v>
      </c>
      <c r="V48" s="196">
        <f t="shared" si="1"/>
        <v>141.69999999999999</v>
      </c>
      <c r="W48" s="196">
        <f t="shared" si="1"/>
        <v>125.9</v>
      </c>
      <c r="X48" s="196">
        <f t="shared" si="1"/>
        <v>134.19999999999999</v>
      </c>
      <c r="Y48" s="196">
        <f t="shared" si="1"/>
        <v>129.69999999999999</v>
      </c>
      <c r="Z48" s="196">
        <f t="shared" si="1"/>
        <v>140.80000000000001</v>
      </c>
      <c r="AA48" s="196">
        <f t="shared" si="1"/>
        <v>122.8</v>
      </c>
      <c r="AB48" s="196">
        <f t="shared" si="1"/>
        <v>133.4</v>
      </c>
      <c r="AC48" s="196">
        <f t="shared" si="1"/>
        <v>140.1</v>
      </c>
      <c r="AD48" s="196">
        <f t="shared" si="1"/>
        <v>137.30000000000001</v>
      </c>
      <c r="AE48" s="196">
        <f t="shared" si="1"/>
        <v>132.80000000000001</v>
      </c>
      <c r="AF48" s="196">
        <f t="shared" si="1"/>
        <v>135.69999999999999</v>
      </c>
      <c r="AG48" s="196">
        <f t="shared" si="1"/>
        <v>135.6</v>
      </c>
      <c r="AH48" s="196">
        <f t="shared" si="1"/>
        <v>125.4</v>
      </c>
      <c r="AI48" s="196">
        <f t="shared" si="1"/>
        <v>124.2</v>
      </c>
      <c r="AJ48" s="196">
        <f t="shared" si="1"/>
        <v>132.9</v>
      </c>
      <c r="AK48" s="196">
        <f t="shared" si="1"/>
        <v>128.1</v>
      </c>
      <c r="AL48" s="196">
        <f t="shared" si="1"/>
        <v>129.6</v>
      </c>
      <c r="AM48" s="196">
        <f t="shared" si="1"/>
        <v>125.6</v>
      </c>
      <c r="AN48" s="196">
        <f t="shared" si="1"/>
        <v>133.6</v>
      </c>
      <c r="AO48" s="196">
        <f t="shared" si="1"/>
        <v>135</v>
      </c>
      <c r="AP48" s="196">
        <f t="shared" si="1"/>
        <v>131.5</v>
      </c>
      <c r="AQ48" s="196">
        <f t="shared" si="1"/>
        <v>128.80000000000001</v>
      </c>
      <c r="AR48" s="196">
        <f t="shared" si="1"/>
        <v>125.9</v>
      </c>
      <c r="AS48" s="196">
        <f t="shared" si="1"/>
        <v>134.19999999999999</v>
      </c>
      <c r="AT48" s="196">
        <f t="shared" si="1"/>
        <v>134.19999999999999</v>
      </c>
      <c r="AU48" s="196">
        <f t="shared" si="1"/>
        <v>128.9</v>
      </c>
      <c r="AV48" s="196">
        <f t="shared" si="1"/>
        <v>132.19999999999999</v>
      </c>
      <c r="AW48" s="196">
        <f t="shared" si="1"/>
        <v>134.5</v>
      </c>
      <c r="AX48" s="196">
        <f t="shared" si="1"/>
        <v>141.69999999999999</v>
      </c>
      <c r="AY48" s="196">
        <f t="shared" si="1"/>
        <v>129</v>
      </c>
      <c r="AZ48" s="196">
        <f t="shared" si="1"/>
        <v>137</v>
      </c>
      <c r="BA48" s="196">
        <f t="shared" si="1"/>
        <v>144.4</v>
      </c>
      <c r="BB48" s="196">
        <f t="shared" si="1"/>
        <v>139.69999999999999</v>
      </c>
      <c r="BC48" s="196">
        <f t="shared" si="1"/>
        <v>131.6</v>
      </c>
      <c r="BD48" s="196">
        <f t="shared" si="1"/>
        <v>137.30000000000001</v>
      </c>
      <c r="BE48" s="196">
        <f t="shared" si="1"/>
        <v>144.5</v>
      </c>
      <c r="BF48" s="197">
        <f t="shared" si="1"/>
        <v>139</v>
      </c>
      <c r="BG48" s="197">
        <f t="shared" ref="BG48:BJ48" si="2">BG6</f>
        <v>132.30000000000001</v>
      </c>
      <c r="BH48" s="197">
        <f t="shared" si="2"/>
        <v>137.5</v>
      </c>
      <c r="BI48" s="197">
        <f t="shared" si="2"/>
        <v>144.30000000000001</v>
      </c>
      <c r="BJ48" s="266">
        <f t="shared" si="2"/>
        <v>139.4</v>
      </c>
      <c r="BK48" s="266">
        <f t="shared" ref="BK48:BN49" si="3">BK6</f>
        <v>132.69999999999999</v>
      </c>
      <c r="BL48" s="266">
        <f t="shared" si="3"/>
        <v>138.69999999999999</v>
      </c>
      <c r="BM48" s="266">
        <f t="shared" si="3"/>
        <v>145.5</v>
      </c>
      <c r="BN48" s="241">
        <f t="shared" si="3"/>
        <v>140.1</v>
      </c>
    </row>
    <row r="49" spans="1:66" s="31" customFormat="1" x14ac:dyDescent="0.2">
      <c r="A49" s="51" t="s">
        <v>123</v>
      </c>
      <c r="B49" s="45" t="s">
        <v>23</v>
      </c>
      <c r="C49" s="196">
        <f>C7</f>
        <v>9.1</v>
      </c>
      <c r="D49" s="196">
        <f t="shared" ref="D49:BF49" si="4">D7</f>
        <v>8.1999999999999993</v>
      </c>
      <c r="E49" s="196">
        <f t="shared" si="4"/>
        <v>9.8000000000000007</v>
      </c>
      <c r="F49" s="196">
        <f t="shared" si="4"/>
        <v>9.6999999999999993</v>
      </c>
      <c r="G49" s="196">
        <f t="shared" si="4"/>
        <v>9.1</v>
      </c>
      <c r="H49" s="196">
        <f t="shared" si="4"/>
        <v>7.1</v>
      </c>
      <c r="I49" s="196">
        <f t="shared" si="4"/>
        <v>8.5</v>
      </c>
      <c r="J49" s="196">
        <f t="shared" si="4"/>
        <v>8.9</v>
      </c>
      <c r="K49" s="196">
        <f t="shared" si="4"/>
        <v>9.1</v>
      </c>
      <c r="L49" s="196">
        <f t="shared" si="4"/>
        <v>8</v>
      </c>
      <c r="M49" s="196">
        <f t="shared" si="4"/>
        <v>9</v>
      </c>
      <c r="N49" s="196">
        <f t="shared" si="4"/>
        <v>9.1</v>
      </c>
      <c r="O49" s="196">
        <f t="shared" si="4"/>
        <v>9.5</v>
      </c>
      <c r="P49" s="196">
        <f t="shared" si="4"/>
        <v>9</v>
      </c>
      <c r="Q49" s="196">
        <f t="shared" si="4"/>
        <v>9.6999999999999993</v>
      </c>
      <c r="R49" s="196">
        <f t="shared" si="4"/>
        <v>9.1</v>
      </c>
      <c r="S49" s="196">
        <f t="shared" si="4"/>
        <v>9.1999999999999993</v>
      </c>
      <c r="T49" s="196">
        <f t="shared" si="4"/>
        <v>9.6</v>
      </c>
      <c r="U49" s="196">
        <f t="shared" si="4"/>
        <v>10.3</v>
      </c>
      <c r="V49" s="196">
        <f t="shared" si="4"/>
        <v>9.4</v>
      </c>
      <c r="W49" s="196">
        <f t="shared" si="4"/>
        <v>9.9</v>
      </c>
      <c r="X49" s="196">
        <f t="shared" si="4"/>
        <v>9.4</v>
      </c>
      <c r="Y49" s="196">
        <f t="shared" si="4"/>
        <v>10.6</v>
      </c>
      <c r="Z49" s="196">
        <f t="shared" si="4"/>
        <v>9.6</v>
      </c>
      <c r="AA49" s="196">
        <f t="shared" si="4"/>
        <v>10.3</v>
      </c>
      <c r="AB49" s="196">
        <f t="shared" si="4"/>
        <v>9.6999999999999993</v>
      </c>
      <c r="AC49" s="196">
        <f t="shared" si="4"/>
        <v>10.7</v>
      </c>
      <c r="AD49" s="196">
        <f t="shared" si="4"/>
        <v>9.4</v>
      </c>
      <c r="AE49" s="196">
        <f t="shared" si="4"/>
        <v>9.8000000000000007</v>
      </c>
      <c r="AF49" s="196">
        <f t="shared" si="4"/>
        <v>8.8000000000000007</v>
      </c>
      <c r="AG49" s="196">
        <f t="shared" si="4"/>
        <v>9.6999999999999993</v>
      </c>
      <c r="AH49" s="196">
        <f t="shared" si="4"/>
        <v>8.8000000000000007</v>
      </c>
      <c r="AI49" s="196">
        <f t="shared" si="4"/>
        <v>9.3000000000000007</v>
      </c>
      <c r="AJ49" s="196">
        <f t="shared" si="4"/>
        <v>9</v>
      </c>
      <c r="AK49" s="196">
        <f t="shared" si="4"/>
        <v>9.6</v>
      </c>
      <c r="AL49" s="196">
        <f t="shared" si="4"/>
        <v>8.9</v>
      </c>
      <c r="AM49" s="196">
        <f t="shared" si="4"/>
        <v>9.1</v>
      </c>
      <c r="AN49" s="196">
        <f t="shared" si="4"/>
        <v>9</v>
      </c>
      <c r="AO49" s="196">
        <f t="shared" si="4"/>
        <v>9.6999999999999993</v>
      </c>
      <c r="AP49" s="196">
        <f t="shared" si="4"/>
        <v>9.1</v>
      </c>
      <c r="AQ49" s="196">
        <f t="shared" si="4"/>
        <v>9.5</v>
      </c>
      <c r="AR49" s="196">
        <f t="shared" si="4"/>
        <v>9.6999999999999993</v>
      </c>
      <c r="AS49" s="196">
        <f t="shared" si="4"/>
        <v>10.199999999999999</v>
      </c>
      <c r="AT49" s="196">
        <f t="shared" si="4"/>
        <v>9.1</v>
      </c>
      <c r="AU49" s="196">
        <f t="shared" si="4"/>
        <v>9.1999999999999993</v>
      </c>
      <c r="AV49" s="196">
        <f t="shared" si="4"/>
        <v>9.6999999999999993</v>
      </c>
      <c r="AW49" s="196">
        <f t="shared" si="4"/>
        <v>10.3</v>
      </c>
      <c r="AX49" s="196">
        <f t="shared" si="4"/>
        <v>9.6</v>
      </c>
      <c r="AY49" s="196">
        <f t="shared" si="4"/>
        <v>9.5</v>
      </c>
      <c r="AZ49" s="196">
        <f t="shared" si="4"/>
        <v>9.9</v>
      </c>
      <c r="BA49" s="196">
        <f t="shared" si="4"/>
        <v>10.6</v>
      </c>
      <c r="BB49" s="196">
        <f t="shared" si="4"/>
        <v>9.9</v>
      </c>
      <c r="BC49" s="196">
        <f t="shared" si="4"/>
        <v>10</v>
      </c>
      <c r="BD49" s="196">
        <f t="shared" si="4"/>
        <v>10.4</v>
      </c>
      <c r="BE49" s="196">
        <f t="shared" si="4"/>
        <v>11.2</v>
      </c>
      <c r="BF49" s="197">
        <f t="shared" si="4"/>
        <v>10.4</v>
      </c>
      <c r="BG49" s="197">
        <f t="shared" ref="BG49:BJ49" si="5">BG7</f>
        <v>10.199999999999999</v>
      </c>
      <c r="BH49" s="197">
        <f t="shared" ref="BH49:BI49" si="6">BH7</f>
        <v>10.7</v>
      </c>
      <c r="BI49" s="197">
        <f t="shared" si="6"/>
        <v>11.4</v>
      </c>
      <c r="BJ49" s="197">
        <f t="shared" si="5"/>
        <v>10.5</v>
      </c>
      <c r="BK49" s="197">
        <f t="shared" si="3"/>
        <v>10.3</v>
      </c>
      <c r="BL49" s="197">
        <f t="shared" si="3"/>
        <v>10.8</v>
      </c>
      <c r="BM49" s="197">
        <f t="shared" si="3"/>
        <v>11.4</v>
      </c>
      <c r="BN49" s="224">
        <f t="shared" si="3"/>
        <v>10.6</v>
      </c>
    </row>
    <row r="50" spans="1:66" s="31" customFormat="1" x14ac:dyDescent="0.2">
      <c r="A50" s="51" t="s">
        <v>124</v>
      </c>
      <c r="B50" s="45" t="s">
        <v>0</v>
      </c>
      <c r="C50" s="196">
        <f>SUM(C8:C19)</f>
        <v>642.4</v>
      </c>
      <c r="D50" s="196">
        <f t="shared" ref="D50:BF50" si="7">SUM(D8:D19)</f>
        <v>649.1</v>
      </c>
      <c r="E50" s="196">
        <f t="shared" si="7"/>
        <v>667</v>
      </c>
      <c r="F50" s="196">
        <f t="shared" si="7"/>
        <v>629.70000000000005</v>
      </c>
      <c r="G50" s="196">
        <f t="shared" si="7"/>
        <v>600.20000000000005</v>
      </c>
      <c r="H50" s="196">
        <f t="shared" si="7"/>
        <v>582.50000000000011</v>
      </c>
      <c r="I50" s="196">
        <f t="shared" si="7"/>
        <v>586.6</v>
      </c>
      <c r="J50" s="196">
        <f t="shared" si="7"/>
        <v>573.4</v>
      </c>
      <c r="K50" s="196">
        <f t="shared" si="7"/>
        <v>560.5</v>
      </c>
      <c r="L50" s="196">
        <f t="shared" si="7"/>
        <v>564.70000000000005</v>
      </c>
      <c r="M50" s="196">
        <f t="shared" si="7"/>
        <v>590.9</v>
      </c>
      <c r="N50" s="196">
        <f t="shared" si="7"/>
        <v>581.4</v>
      </c>
      <c r="O50" s="196">
        <f t="shared" si="7"/>
        <v>575.19999999999993</v>
      </c>
      <c r="P50" s="196">
        <f t="shared" si="7"/>
        <v>577.99999999999989</v>
      </c>
      <c r="Q50" s="196">
        <f t="shared" si="7"/>
        <v>600.79999999999995</v>
      </c>
      <c r="R50" s="196">
        <f t="shared" si="7"/>
        <v>576</v>
      </c>
      <c r="S50" s="196">
        <f t="shared" si="7"/>
        <v>568.20000000000005</v>
      </c>
      <c r="T50" s="196">
        <f t="shared" si="7"/>
        <v>566.10000000000014</v>
      </c>
      <c r="U50" s="196">
        <f t="shared" si="7"/>
        <v>587.79999999999995</v>
      </c>
      <c r="V50" s="196">
        <f t="shared" si="7"/>
        <v>562.40000000000009</v>
      </c>
      <c r="W50" s="196">
        <f t="shared" si="7"/>
        <v>558.90000000000009</v>
      </c>
      <c r="X50" s="196">
        <f t="shared" si="7"/>
        <v>550.09999999999991</v>
      </c>
      <c r="Y50" s="196">
        <f t="shared" si="7"/>
        <v>572</v>
      </c>
      <c r="Z50" s="196">
        <f t="shared" si="7"/>
        <v>553.79999999999995</v>
      </c>
      <c r="AA50" s="196">
        <f t="shared" si="7"/>
        <v>546.59999999999991</v>
      </c>
      <c r="AB50" s="196">
        <f t="shared" si="7"/>
        <v>545.20000000000005</v>
      </c>
      <c r="AC50" s="196">
        <f t="shared" si="7"/>
        <v>567.4</v>
      </c>
      <c r="AD50" s="196">
        <f t="shared" si="7"/>
        <v>548.59999999999991</v>
      </c>
      <c r="AE50" s="196">
        <f t="shared" si="7"/>
        <v>541.6</v>
      </c>
      <c r="AF50" s="196">
        <f t="shared" si="7"/>
        <v>538.4</v>
      </c>
      <c r="AG50" s="196">
        <f t="shared" si="7"/>
        <v>549.30000000000007</v>
      </c>
      <c r="AH50" s="196">
        <f t="shared" si="7"/>
        <v>539.1</v>
      </c>
      <c r="AI50" s="196">
        <f t="shared" si="7"/>
        <v>530.5</v>
      </c>
      <c r="AJ50" s="196">
        <f t="shared" si="7"/>
        <v>533.6</v>
      </c>
      <c r="AK50" s="196">
        <f t="shared" si="7"/>
        <v>537.4</v>
      </c>
      <c r="AL50" s="196">
        <f t="shared" si="7"/>
        <v>530.29999999999995</v>
      </c>
      <c r="AM50" s="196">
        <f t="shared" si="7"/>
        <v>540</v>
      </c>
      <c r="AN50" s="196">
        <f t="shared" si="7"/>
        <v>543</v>
      </c>
      <c r="AO50" s="196">
        <f t="shared" si="7"/>
        <v>557.4</v>
      </c>
      <c r="AP50" s="196">
        <f t="shared" si="7"/>
        <v>542.6</v>
      </c>
      <c r="AQ50" s="196">
        <f t="shared" si="7"/>
        <v>554.5</v>
      </c>
      <c r="AR50" s="196">
        <f t="shared" si="7"/>
        <v>562</v>
      </c>
      <c r="AS50" s="196">
        <f t="shared" si="7"/>
        <v>570.1</v>
      </c>
      <c r="AT50" s="196">
        <f t="shared" si="7"/>
        <v>548.70000000000005</v>
      </c>
      <c r="AU50" s="196">
        <f t="shared" si="7"/>
        <v>551.9</v>
      </c>
      <c r="AV50" s="196">
        <f t="shared" si="7"/>
        <v>554.9</v>
      </c>
      <c r="AW50" s="196">
        <f t="shared" si="7"/>
        <v>571.19999999999993</v>
      </c>
      <c r="AX50" s="196">
        <f t="shared" si="7"/>
        <v>547.80000000000007</v>
      </c>
      <c r="AY50" s="196">
        <f t="shared" si="7"/>
        <v>545.5</v>
      </c>
      <c r="AZ50" s="196">
        <f t="shared" si="7"/>
        <v>546.09999999999991</v>
      </c>
      <c r="BA50" s="196">
        <f t="shared" si="7"/>
        <v>554.19999999999993</v>
      </c>
      <c r="BB50" s="196">
        <f t="shared" si="7"/>
        <v>539.6</v>
      </c>
      <c r="BC50" s="196">
        <f t="shared" si="7"/>
        <v>538.70000000000005</v>
      </c>
      <c r="BD50" s="196">
        <f t="shared" si="7"/>
        <v>548.20000000000005</v>
      </c>
      <c r="BE50" s="196">
        <f t="shared" si="7"/>
        <v>566.70000000000005</v>
      </c>
      <c r="BF50" s="197">
        <f t="shared" si="7"/>
        <v>552</v>
      </c>
      <c r="BG50" s="197">
        <f t="shared" ref="BG50:BJ50" si="8">SUM(BG8:BG19)</f>
        <v>554.70000000000005</v>
      </c>
      <c r="BH50" s="197">
        <f t="shared" ref="BH50:BI50" si="9">SUM(BH8:BH19)</f>
        <v>565.79999999999995</v>
      </c>
      <c r="BI50" s="197">
        <f t="shared" si="9"/>
        <v>584.29999999999995</v>
      </c>
      <c r="BJ50" s="197">
        <f t="shared" si="8"/>
        <v>566.90000000000009</v>
      </c>
      <c r="BK50" s="197">
        <f>SUM(BK8:BK19)</f>
        <v>565.4</v>
      </c>
      <c r="BL50" s="197">
        <f>SUM(BL8:BL19)</f>
        <v>572.70000000000005</v>
      </c>
      <c r="BM50" s="197">
        <f>SUM(BM8:BM19)</f>
        <v>589.39999999999986</v>
      </c>
      <c r="BN50" s="224">
        <f>SUM(BN8:BN19)</f>
        <v>569.90000000000009</v>
      </c>
    </row>
    <row r="51" spans="1:66" s="31" customFormat="1" x14ac:dyDescent="0.2">
      <c r="A51" s="51" t="s">
        <v>125</v>
      </c>
      <c r="B51" s="45" t="s">
        <v>28</v>
      </c>
      <c r="C51" s="196">
        <f>C20</f>
        <v>48.3</v>
      </c>
      <c r="D51" s="196">
        <f t="shared" ref="D51:BF51" si="10">D20</f>
        <v>50.4</v>
      </c>
      <c r="E51" s="196">
        <f t="shared" si="10"/>
        <v>48.4</v>
      </c>
      <c r="F51" s="196">
        <f t="shared" si="10"/>
        <v>46.5</v>
      </c>
      <c r="G51" s="196">
        <f t="shared" si="10"/>
        <v>49.4</v>
      </c>
      <c r="H51" s="196">
        <f t="shared" si="10"/>
        <v>52.7</v>
      </c>
      <c r="I51" s="196">
        <f t="shared" si="10"/>
        <v>49.3</v>
      </c>
      <c r="J51" s="196">
        <f t="shared" si="10"/>
        <v>46.3</v>
      </c>
      <c r="K51" s="196">
        <f t="shared" si="10"/>
        <v>49.6</v>
      </c>
      <c r="L51" s="196">
        <f t="shared" si="10"/>
        <v>51.6</v>
      </c>
      <c r="M51" s="196">
        <f t="shared" si="10"/>
        <v>48.7</v>
      </c>
      <c r="N51" s="196">
        <f t="shared" si="10"/>
        <v>46.3</v>
      </c>
      <c r="O51" s="196">
        <f t="shared" si="10"/>
        <v>51.3</v>
      </c>
      <c r="P51" s="196">
        <f t="shared" si="10"/>
        <v>52.3</v>
      </c>
      <c r="Q51" s="196">
        <f t="shared" si="10"/>
        <v>49.9</v>
      </c>
      <c r="R51" s="196">
        <f t="shared" si="10"/>
        <v>47.2</v>
      </c>
      <c r="S51" s="196">
        <f t="shared" si="10"/>
        <v>51.8</v>
      </c>
      <c r="T51" s="196">
        <f t="shared" si="10"/>
        <v>52.1</v>
      </c>
      <c r="U51" s="196">
        <f t="shared" si="10"/>
        <v>51.1</v>
      </c>
      <c r="V51" s="196">
        <f t="shared" si="10"/>
        <v>48.2</v>
      </c>
      <c r="W51" s="196">
        <f t="shared" si="10"/>
        <v>53</v>
      </c>
      <c r="X51" s="196">
        <f t="shared" si="10"/>
        <v>53.8</v>
      </c>
      <c r="Y51" s="196">
        <f t="shared" si="10"/>
        <v>52.5</v>
      </c>
      <c r="Z51" s="196">
        <f t="shared" si="10"/>
        <v>49.1</v>
      </c>
      <c r="AA51" s="196">
        <f t="shared" si="10"/>
        <v>53.8</v>
      </c>
      <c r="AB51" s="196">
        <f t="shared" si="10"/>
        <v>54.1</v>
      </c>
      <c r="AC51" s="196">
        <f t="shared" si="10"/>
        <v>53.4</v>
      </c>
      <c r="AD51" s="196">
        <f t="shared" si="10"/>
        <v>50.7</v>
      </c>
      <c r="AE51" s="196">
        <f t="shared" si="10"/>
        <v>53.6</v>
      </c>
      <c r="AF51" s="196">
        <f t="shared" si="10"/>
        <v>53.2</v>
      </c>
      <c r="AG51" s="196">
        <f t="shared" si="10"/>
        <v>54.2</v>
      </c>
      <c r="AH51" s="196">
        <f t="shared" si="10"/>
        <v>51.9</v>
      </c>
      <c r="AI51" s="196">
        <f t="shared" si="10"/>
        <v>52.9</v>
      </c>
      <c r="AJ51" s="196">
        <f t="shared" si="10"/>
        <v>53.7</v>
      </c>
      <c r="AK51" s="196">
        <f t="shared" si="10"/>
        <v>53.7</v>
      </c>
      <c r="AL51" s="196">
        <f t="shared" si="10"/>
        <v>53.3</v>
      </c>
      <c r="AM51" s="196">
        <f t="shared" si="10"/>
        <v>54.8</v>
      </c>
      <c r="AN51" s="196">
        <f t="shared" si="10"/>
        <v>53.8</v>
      </c>
      <c r="AO51" s="196">
        <f t="shared" si="10"/>
        <v>55</v>
      </c>
      <c r="AP51" s="196">
        <f t="shared" si="10"/>
        <v>54.1</v>
      </c>
      <c r="AQ51" s="196">
        <f t="shared" si="10"/>
        <v>55.6</v>
      </c>
      <c r="AR51" s="196">
        <f t="shared" si="10"/>
        <v>55</v>
      </c>
      <c r="AS51" s="196">
        <f t="shared" si="10"/>
        <v>55.8</v>
      </c>
      <c r="AT51" s="196">
        <f t="shared" si="10"/>
        <v>54.4</v>
      </c>
      <c r="AU51" s="196">
        <f t="shared" si="10"/>
        <v>55.8</v>
      </c>
      <c r="AV51" s="196">
        <f t="shared" si="10"/>
        <v>55.6</v>
      </c>
      <c r="AW51" s="196">
        <f t="shared" si="10"/>
        <v>57.2</v>
      </c>
      <c r="AX51" s="196">
        <f t="shared" si="10"/>
        <v>56.5</v>
      </c>
      <c r="AY51" s="196">
        <f t="shared" si="10"/>
        <v>57</v>
      </c>
      <c r="AZ51" s="196">
        <f t="shared" si="10"/>
        <v>57.6</v>
      </c>
      <c r="BA51" s="196">
        <f t="shared" si="10"/>
        <v>59.5</v>
      </c>
      <c r="BB51" s="196">
        <f t="shared" si="10"/>
        <v>57.9</v>
      </c>
      <c r="BC51" s="196">
        <f t="shared" si="10"/>
        <v>57.6</v>
      </c>
      <c r="BD51" s="196">
        <f t="shared" si="10"/>
        <v>58.5</v>
      </c>
      <c r="BE51" s="196">
        <f t="shared" si="10"/>
        <v>60.5</v>
      </c>
      <c r="BF51" s="197">
        <f t="shared" si="10"/>
        <v>58.9</v>
      </c>
      <c r="BG51" s="197">
        <f t="shared" ref="BG51:BJ51" si="11">BG20</f>
        <v>59.1</v>
      </c>
      <c r="BH51" s="197">
        <f t="shared" ref="BH51:BI51" si="12">BH20</f>
        <v>59.5</v>
      </c>
      <c r="BI51" s="197">
        <f t="shared" si="12"/>
        <v>61.2</v>
      </c>
      <c r="BJ51" s="197">
        <f t="shared" si="11"/>
        <v>60</v>
      </c>
      <c r="BK51" s="197">
        <f t="shared" ref="BK51:BN52" si="13">BK20</f>
        <v>60.3</v>
      </c>
      <c r="BL51" s="197">
        <f t="shared" si="13"/>
        <v>61.7</v>
      </c>
      <c r="BM51" s="197">
        <f t="shared" si="13"/>
        <v>63.9</v>
      </c>
      <c r="BN51" s="224">
        <f t="shared" si="13"/>
        <v>63</v>
      </c>
    </row>
    <row r="52" spans="1:66" s="31" customFormat="1" x14ac:dyDescent="0.2">
      <c r="A52" s="51" t="s">
        <v>126</v>
      </c>
      <c r="B52" s="45" t="s">
        <v>24</v>
      </c>
      <c r="C52" s="196">
        <f>C21</f>
        <v>302.39999999999998</v>
      </c>
      <c r="D52" s="196">
        <f t="shared" ref="D52:BF52" si="14">D21</f>
        <v>297.2</v>
      </c>
      <c r="E52" s="196">
        <f t="shared" si="14"/>
        <v>292.3</v>
      </c>
      <c r="F52" s="196">
        <f t="shared" si="14"/>
        <v>284.10000000000002</v>
      </c>
      <c r="G52" s="196">
        <f t="shared" si="14"/>
        <v>305</v>
      </c>
      <c r="H52" s="196">
        <f t="shared" si="14"/>
        <v>298.39999999999998</v>
      </c>
      <c r="I52" s="196">
        <f t="shared" si="14"/>
        <v>289.60000000000002</v>
      </c>
      <c r="J52" s="196">
        <f t="shared" si="14"/>
        <v>283.39999999999998</v>
      </c>
      <c r="K52" s="196">
        <f t="shared" si="14"/>
        <v>309.60000000000002</v>
      </c>
      <c r="L52" s="196">
        <f t="shared" si="14"/>
        <v>300</v>
      </c>
      <c r="M52" s="196">
        <f t="shared" si="14"/>
        <v>295.7</v>
      </c>
      <c r="N52" s="196">
        <f t="shared" si="14"/>
        <v>290.39999999999998</v>
      </c>
      <c r="O52" s="196">
        <f t="shared" si="14"/>
        <v>328.5</v>
      </c>
      <c r="P52" s="196">
        <f t="shared" si="14"/>
        <v>308.3</v>
      </c>
      <c r="Q52" s="196">
        <f t="shared" si="14"/>
        <v>306.5</v>
      </c>
      <c r="R52" s="196">
        <f t="shared" si="14"/>
        <v>308.7</v>
      </c>
      <c r="S52" s="196">
        <f t="shared" si="14"/>
        <v>328.3</v>
      </c>
      <c r="T52" s="196">
        <f t="shared" si="14"/>
        <v>322.7</v>
      </c>
      <c r="U52" s="196">
        <f t="shared" si="14"/>
        <v>316.8</v>
      </c>
      <c r="V52" s="196">
        <f t="shared" si="14"/>
        <v>303.39999999999998</v>
      </c>
      <c r="W52" s="196">
        <f t="shared" si="14"/>
        <v>311.89999999999998</v>
      </c>
      <c r="X52" s="196">
        <f t="shared" si="14"/>
        <v>324.89999999999998</v>
      </c>
      <c r="Y52" s="196">
        <f t="shared" si="14"/>
        <v>323.39999999999998</v>
      </c>
      <c r="Z52" s="196">
        <f t="shared" si="14"/>
        <v>319.10000000000002</v>
      </c>
      <c r="AA52" s="196">
        <f t="shared" si="14"/>
        <v>318.5</v>
      </c>
      <c r="AB52" s="196">
        <f t="shared" si="14"/>
        <v>330.1</v>
      </c>
      <c r="AC52" s="196">
        <f t="shared" si="14"/>
        <v>327.39999999999998</v>
      </c>
      <c r="AD52" s="196">
        <f t="shared" si="14"/>
        <v>326</v>
      </c>
      <c r="AE52" s="196">
        <f t="shared" si="14"/>
        <v>327.7</v>
      </c>
      <c r="AF52" s="196">
        <f t="shared" si="14"/>
        <v>334.9</v>
      </c>
      <c r="AG52" s="196">
        <f t="shared" si="14"/>
        <v>333.8</v>
      </c>
      <c r="AH52" s="196">
        <f t="shared" si="14"/>
        <v>338.8</v>
      </c>
      <c r="AI52" s="196">
        <f t="shared" si="14"/>
        <v>328.6</v>
      </c>
      <c r="AJ52" s="196">
        <f t="shared" si="14"/>
        <v>341.6</v>
      </c>
      <c r="AK52" s="196">
        <f t="shared" si="14"/>
        <v>342.8</v>
      </c>
      <c r="AL52" s="196">
        <f t="shared" si="14"/>
        <v>344.5</v>
      </c>
      <c r="AM52" s="196">
        <f t="shared" si="14"/>
        <v>354.9</v>
      </c>
      <c r="AN52" s="196">
        <f t="shared" si="14"/>
        <v>363.3</v>
      </c>
      <c r="AO52" s="196">
        <f t="shared" si="14"/>
        <v>372.2</v>
      </c>
      <c r="AP52" s="196">
        <f t="shared" si="14"/>
        <v>366</v>
      </c>
      <c r="AQ52" s="196">
        <f t="shared" si="14"/>
        <v>364.9</v>
      </c>
      <c r="AR52" s="196">
        <f t="shared" si="14"/>
        <v>379.6</v>
      </c>
      <c r="AS52" s="196">
        <f t="shared" si="14"/>
        <v>381.8</v>
      </c>
      <c r="AT52" s="196">
        <f t="shared" si="14"/>
        <v>380</v>
      </c>
      <c r="AU52" s="196">
        <f t="shared" si="14"/>
        <v>368.2</v>
      </c>
      <c r="AV52" s="196">
        <f t="shared" si="14"/>
        <v>379.6</v>
      </c>
      <c r="AW52" s="196">
        <f t="shared" si="14"/>
        <v>381.5</v>
      </c>
      <c r="AX52" s="196">
        <f t="shared" si="14"/>
        <v>379.6</v>
      </c>
      <c r="AY52" s="196">
        <f t="shared" si="14"/>
        <v>367.2</v>
      </c>
      <c r="AZ52" s="196">
        <f t="shared" si="14"/>
        <v>374.9</v>
      </c>
      <c r="BA52" s="196">
        <f t="shared" si="14"/>
        <v>380.4</v>
      </c>
      <c r="BB52" s="196">
        <f t="shared" si="14"/>
        <v>377.8</v>
      </c>
      <c r="BC52" s="196">
        <f t="shared" si="14"/>
        <v>369.4</v>
      </c>
      <c r="BD52" s="196">
        <f t="shared" si="14"/>
        <v>378.9</v>
      </c>
      <c r="BE52" s="196">
        <f t="shared" si="14"/>
        <v>390.6</v>
      </c>
      <c r="BF52" s="197">
        <f t="shared" si="14"/>
        <v>391.4</v>
      </c>
      <c r="BG52" s="197">
        <f t="shared" ref="BG52:BJ52" si="15">BG21</f>
        <v>383.8</v>
      </c>
      <c r="BH52" s="197">
        <f t="shared" ref="BH52:BI52" si="16">BH21</f>
        <v>392.7</v>
      </c>
      <c r="BI52" s="197">
        <f t="shared" si="16"/>
        <v>403.2</v>
      </c>
      <c r="BJ52" s="197">
        <f t="shared" si="15"/>
        <v>403.2</v>
      </c>
      <c r="BK52" s="197">
        <f t="shared" si="13"/>
        <v>392.5</v>
      </c>
      <c r="BL52" s="197">
        <f t="shared" si="13"/>
        <v>395.7</v>
      </c>
      <c r="BM52" s="197">
        <f t="shared" si="13"/>
        <v>400.8</v>
      </c>
      <c r="BN52" s="224">
        <f t="shared" si="13"/>
        <v>393.3</v>
      </c>
    </row>
    <row r="53" spans="1:66" s="31" customFormat="1" ht="13.5" customHeight="1" x14ac:dyDescent="0.2">
      <c r="A53" s="51" t="s">
        <v>127</v>
      </c>
      <c r="B53" s="45" t="s">
        <v>199</v>
      </c>
      <c r="C53" s="196">
        <f>C23</f>
        <v>224.3</v>
      </c>
      <c r="D53" s="196">
        <f t="shared" ref="D53:BF53" si="17">D23</f>
        <v>240.8</v>
      </c>
      <c r="E53" s="196">
        <f t="shared" si="17"/>
        <v>255.7</v>
      </c>
      <c r="F53" s="196">
        <f t="shared" si="17"/>
        <v>238.6</v>
      </c>
      <c r="G53" s="196">
        <f t="shared" si="17"/>
        <v>218.4</v>
      </c>
      <c r="H53" s="196">
        <f t="shared" si="17"/>
        <v>232.3</v>
      </c>
      <c r="I53" s="196">
        <f t="shared" si="17"/>
        <v>244.8</v>
      </c>
      <c r="J53" s="196">
        <f t="shared" si="17"/>
        <v>229.8</v>
      </c>
      <c r="K53" s="196">
        <f t="shared" si="17"/>
        <v>218.1</v>
      </c>
      <c r="L53" s="196">
        <f t="shared" si="17"/>
        <v>234.4</v>
      </c>
      <c r="M53" s="196">
        <f t="shared" si="17"/>
        <v>244.6</v>
      </c>
      <c r="N53" s="196">
        <f t="shared" si="17"/>
        <v>232.6</v>
      </c>
      <c r="O53" s="196">
        <f t="shared" si="17"/>
        <v>223.5</v>
      </c>
      <c r="P53" s="196">
        <f t="shared" si="17"/>
        <v>238.2</v>
      </c>
      <c r="Q53" s="196">
        <f t="shared" si="17"/>
        <v>246.2</v>
      </c>
      <c r="R53" s="196">
        <f t="shared" si="17"/>
        <v>235.8</v>
      </c>
      <c r="S53" s="196">
        <f t="shared" si="17"/>
        <v>222.1</v>
      </c>
      <c r="T53" s="196">
        <f t="shared" si="17"/>
        <v>234.1</v>
      </c>
      <c r="U53" s="196">
        <f t="shared" si="17"/>
        <v>240.3</v>
      </c>
      <c r="V53" s="196">
        <f t="shared" si="17"/>
        <v>231.3</v>
      </c>
      <c r="W53" s="196">
        <f t="shared" si="17"/>
        <v>222.8</v>
      </c>
      <c r="X53" s="196">
        <f t="shared" si="17"/>
        <v>231</v>
      </c>
      <c r="Y53" s="196">
        <f t="shared" si="17"/>
        <v>241.1</v>
      </c>
      <c r="Z53" s="196">
        <f t="shared" si="17"/>
        <v>231.3</v>
      </c>
      <c r="AA53" s="196">
        <f t="shared" si="17"/>
        <v>221.5</v>
      </c>
      <c r="AB53" s="196">
        <f t="shared" si="17"/>
        <v>227</v>
      </c>
      <c r="AC53" s="196">
        <f t="shared" si="17"/>
        <v>240.6</v>
      </c>
      <c r="AD53" s="196">
        <f t="shared" si="17"/>
        <v>223.9</v>
      </c>
      <c r="AE53" s="196">
        <f t="shared" si="17"/>
        <v>219.3</v>
      </c>
      <c r="AF53" s="196">
        <f t="shared" si="17"/>
        <v>225.7</v>
      </c>
      <c r="AG53" s="196">
        <f t="shared" si="17"/>
        <v>233.1</v>
      </c>
      <c r="AH53" s="196">
        <f t="shared" si="17"/>
        <v>222</v>
      </c>
      <c r="AI53" s="196">
        <f t="shared" si="17"/>
        <v>225</v>
      </c>
      <c r="AJ53" s="196">
        <f t="shared" si="17"/>
        <v>232.1</v>
      </c>
      <c r="AK53" s="196">
        <f t="shared" si="17"/>
        <v>229.4</v>
      </c>
      <c r="AL53" s="196">
        <f t="shared" si="17"/>
        <v>229.1</v>
      </c>
      <c r="AM53" s="196">
        <f t="shared" si="17"/>
        <v>230.9</v>
      </c>
      <c r="AN53" s="196">
        <f t="shared" si="17"/>
        <v>236.4</v>
      </c>
      <c r="AO53" s="196">
        <f t="shared" si="17"/>
        <v>236</v>
      </c>
      <c r="AP53" s="196">
        <f t="shared" si="17"/>
        <v>232.6</v>
      </c>
      <c r="AQ53" s="196">
        <f t="shared" si="17"/>
        <v>234</v>
      </c>
      <c r="AR53" s="196">
        <f t="shared" si="17"/>
        <v>245.4</v>
      </c>
      <c r="AS53" s="196">
        <f t="shared" si="17"/>
        <v>243</v>
      </c>
      <c r="AT53" s="196">
        <f t="shared" si="17"/>
        <v>238.1</v>
      </c>
      <c r="AU53" s="196">
        <f t="shared" si="17"/>
        <v>238.1</v>
      </c>
      <c r="AV53" s="196">
        <f t="shared" si="17"/>
        <v>247.9</v>
      </c>
      <c r="AW53" s="196">
        <f t="shared" si="17"/>
        <v>247.2</v>
      </c>
      <c r="AX53" s="196">
        <f t="shared" si="17"/>
        <v>241</v>
      </c>
      <c r="AY53" s="196">
        <f t="shared" si="17"/>
        <v>237.9</v>
      </c>
      <c r="AZ53" s="196">
        <f t="shared" si="17"/>
        <v>232.7</v>
      </c>
      <c r="BA53" s="196">
        <f t="shared" si="17"/>
        <v>234.5</v>
      </c>
      <c r="BB53" s="196">
        <f t="shared" si="17"/>
        <v>229.9</v>
      </c>
      <c r="BC53" s="196">
        <f t="shared" si="17"/>
        <v>228.6</v>
      </c>
      <c r="BD53" s="196">
        <f t="shared" si="17"/>
        <v>231</v>
      </c>
      <c r="BE53" s="196">
        <f t="shared" si="17"/>
        <v>239.1</v>
      </c>
      <c r="BF53" s="197">
        <f t="shared" si="17"/>
        <v>237</v>
      </c>
      <c r="BG53" s="197">
        <f t="shared" ref="BG53:BJ53" si="18">BG23</f>
        <v>236.8</v>
      </c>
      <c r="BH53" s="197">
        <f t="shared" ref="BH53:BI53" si="19">BH23</f>
        <v>238.2</v>
      </c>
      <c r="BI53" s="197">
        <f t="shared" si="19"/>
        <v>244.7</v>
      </c>
      <c r="BJ53" s="197">
        <f t="shared" si="18"/>
        <v>238.9</v>
      </c>
      <c r="BK53" s="197">
        <f>BK23</f>
        <v>236.7</v>
      </c>
      <c r="BL53" s="197">
        <f>BL23</f>
        <v>238.5</v>
      </c>
      <c r="BM53" s="197">
        <f>BM23</f>
        <v>244.4</v>
      </c>
      <c r="BN53" s="224">
        <f>BN23</f>
        <v>237.7</v>
      </c>
    </row>
    <row r="54" spans="1:66" s="31" customFormat="1" x14ac:dyDescent="0.2">
      <c r="A54" s="51" t="s">
        <v>128</v>
      </c>
      <c r="B54" s="45" t="s">
        <v>29</v>
      </c>
      <c r="C54" s="196">
        <f>SUM(C24:C37)+C22</f>
        <v>1759.9</v>
      </c>
      <c r="D54" s="196">
        <f t="shared" ref="D54:BF54" si="20">SUM(D24:D37)+D22</f>
        <v>1833.3</v>
      </c>
      <c r="E54" s="196">
        <f t="shared" si="20"/>
        <v>1851.4</v>
      </c>
      <c r="F54" s="196">
        <f t="shared" si="20"/>
        <v>1792.1000000000004</v>
      </c>
      <c r="G54" s="196">
        <f t="shared" si="20"/>
        <v>1771.5000000000002</v>
      </c>
      <c r="H54" s="196">
        <f t="shared" si="20"/>
        <v>1823.5</v>
      </c>
      <c r="I54" s="196">
        <f t="shared" si="20"/>
        <v>1850.1999999999998</v>
      </c>
      <c r="J54" s="196">
        <f t="shared" si="20"/>
        <v>1799.2</v>
      </c>
      <c r="K54" s="196">
        <f t="shared" si="20"/>
        <v>1780.5</v>
      </c>
      <c r="L54" s="196">
        <f t="shared" si="20"/>
        <v>1852.1999999999998</v>
      </c>
      <c r="M54" s="196">
        <f t="shared" si="20"/>
        <v>1908.6</v>
      </c>
      <c r="N54" s="196">
        <f t="shared" si="20"/>
        <v>1855</v>
      </c>
      <c r="O54" s="196">
        <f t="shared" si="20"/>
        <v>1847.3999999999999</v>
      </c>
      <c r="P54" s="196">
        <f t="shared" si="20"/>
        <v>1921.3999999999996</v>
      </c>
      <c r="Q54" s="196">
        <f t="shared" si="20"/>
        <v>1969.2999999999997</v>
      </c>
      <c r="R54" s="196">
        <f t="shared" si="20"/>
        <v>1904.3000000000002</v>
      </c>
      <c r="S54" s="196">
        <f t="shared" si="20"/>
        <v>1881.9</v>
      </c>
      <c r="T54" s="196">
        <f t="shared" si="20"/>
        <v>1943.4</v>
      </c>
      <c r="U54" s="196">
        <f t="shared" si="20"/>
        <v>1990.4999999999998</v>
      </c>
      <c r="V54" s="196">
        <f t="shared" si="20"/>
        <v>1940.7000000000003</v>
      </c>
      <c r="W54" s="196">
        <f t="shared" si="20"/>
        <v>1921</v>
      </c>
      <c r="X54" s="196">
        <f t="shared" si="20"/>
        <v>1980.6</v>
      </c>
      <c r="Y54" s="196">
        <f t="shared" si="20"/>
        <v>2026.1999999999998</v>
      </c>
      <c r="Z54" s="196">
        <f t="shared" si="20"/>
        <v>1977.4</v>
      </c>
      <c r="AA54" s="196">
        <f t="shared" si="20"/>
        <v>1962.3999999999996</v>
      </c>
      <c r="AB54" s="196">
        <f t="shared" si="20"/>
        <v>2033.5</v>
      </c>
      <c r="AC54" s="196">
        <f t="shared" si="20"/>
        <v>2087.1</v>
      </c>
      <c r="AD54" s="196">
        <f t="shared" si="20"/>
        <v>2027.6</v>
      </c>
      <c r="AE54" s="196">
        <f t="shared" si="20"/>
        <v>2013.1000000000001</v>
      </c>
      <c r="AF54" s="196">
        <f t="shared" si="20"/>
        <v>2063.3000000000002</v>
      </c>
      <c r="AG54" s="196">
        <f t="shared" si="20"/>
        <v>2132.9</v>
      </c>
      <c r="AH54" s="196">
        <f t="shared" si="20"/>
        <v>2081.1000000000004</v>
      </c>
      <c r="AI54" s="196">
        <f t="shared" si="20"/>
        <v>2082</v>
      </c>
      <c r="AJ54" s="196">
        <f t="shared" si="20"/>
        <v>2140</v>
      </c>
      <c r="AK54" s="196">
        <f t="shared" si="20"/>
        <v>2180.2000000000003</v>
      </c>
      <c r="AL54" s="196">
        <f t="shared" si="20"/>
        <v>2124.6999999999998</v>
      </c>
      <c r="AM54" s="196">
        <f t="shared" si="20"/>
        <v>2127.3000000000002</v>
      </c>
      <c r="AN54" s="196">
        <f t="shared" si="20"/>
        <v>2184.5</v>
      </c>
      <c r="AO54" s="196">
        <f t="shared" si="20"/>
        <v>2234.9</v>
      </c>
      <c r="AP54" s="196">
        <f t="shared" si="20"/>
        <v>2178.0000000000005</v>
      </c>
      <c r="AQ54" s="196">
        <f t="shared" si="20"/>
        <v>2178.1</v>
      </c>
      <c r="AR54" s="196">
        <f t="shared" si="20"/>
        <v>2226.1999999999998</v>
      </c>
      <c r="AS54" s="196">
        <f t="shared" si="20"/>
        <v>2266.6000000000004</v>
      </c>
      <c r="AT54" s="196">
        <f t="shared" si="20"/>
        <v>2208.9</v>
      </c>
      <c r="AU54" s="196">
        <f t="shared" si="20"/>
        <v>2197.6000000000004</v>
      </c>
      <c r="AV54" s="196">
        <f t="shared" si="20"/>
        <v>2240</v>
      </c>
      <c r="AW54" s="196">
        <f t="shared" si="20"/>
        <v>2282.7000000000003</v>
      </c>
      <c r="AX54" s="196">
        <f t="shared" si="20"/>
        <v>2222.6999999999998</v>
      </c>
      <c r="AY54" s="196">
        <f t="shared" si="20"/>
        <v>2200.8000000000002</v>
      </c>
      <c r="AZ54" s="196">
        <f t="shared" si="20"/>
        <v>2177.1999999999998</v>
      </c>
      <c r="BA54" s="196">
        <f t="shared" si="20"/>
        <v>2211.3000000000002</v>
      </c>
      <c r="BB54" s="196">
        <f t="shared" si="20"/>
        <v>2175.8000000000002</v>
      </c>
      <c r="BC54" s="196">
        <f t="shared" si="20"/>
        <v>2128.3999999999996</v>
      </c>
      <c r="BD54" s="196">
        <f t="shared" si="20"/>
        <v>2192.2000000000003</v>
      </c>
      <c r="BE54" s="196">
        <f t="shared" si="20"/>
        <v>2303.2000000000003</v>
      </c>
      <c r="BF54" s="197">
        <f t="shared" si="20"/>
        <v>2276.1999999999998</v>
      </c>
      <c r="BG54" s="197">
        <f t="shared" ref="BG54:BJ54" si="21">SUM(BG24:BG37)+BG22</f>
        <v>2258.8000000000002</v>
      </c>
      <c r="BH54" s="197">
        <f t="shared" ref="BH54:BI54" si="22">SUM(BH24:BH37)+BH22</f>
        <v>2334</v>
      </c>
      <c r="BI54" s="197">
        <f t="shared" si="22"/>
        <v>2424.3000000000002</v>
      </c>
      <c r="BJ54" s="197">
        <f t="shared" si="21"/>
        <v>2366.2999999999997</v>
      </c>
      <c r="BK54" s="197">
        <f>SUM(BK24:BK37)+BK22</f>
        <v>2322.6</v>
      </c>
      <c r="BL54" s="197">
        <f>SUM(BL24:BL37)+BL22</f>
        <v>2375.2999999999997</v>
      </c>
      <c r="BM54" s="197">
        <f>SUM(BM24:BM37)+BM22</f>
        <v>2451.5</v>
      </c>
      <c r="BN54" s="224">
        <f>SUM(BN24:BN37)+BN22</f>
        <v>2375.3999999999996</v>
      </c>
    </row>
    <row r="55" spans="1:66" s="31" customFormat="1" x14ac:dyDescent="0.2">
      <c r="A55" s="51" t="s">
        <v>129</v>
      </c>
      <c r="B55" s="46" t="s">
        <v>26</v>
      </c>
      <c r="C55" s="196">
        <f>SUM(C39:C41)</f>
        <v>1343.3</v>
      </c>
      <c r="D55" s="196">
        <f t="shared" ref="D55:BF55" si="23">SUM(D39:D41)</f>
        <v>1345.3000000000002</v>
      </c>
      <c r="E55" s="196">
        <f t="shared" si="23"/>
        <v>1379.5</v>
      </c>
      <c r="F55" s="196">
        <f t="shared" si="23"/>
        <v>1339.5</v>
      </c>
      <c r="G55" s="196">
        <f t="shared" si="23"/>
        <v>1318.8</v>
      </c>
      <c r="H55" s="196">
        <f t="shared" si="23"/>
        <v>1323.2</v>
      </c>
      <c r="I55" s="196">
        <f t="shared" si="23"/>
        <v>1349.9</v>
      </c>
      <c r="J55" s="196">
        <f t="shared" si="23"/>
        <v>1307.7</v>
      </c>
      <c r="K55" s="196">
        <f t="shared" si="23"/>
        <v>1296.2</v>
      </c>
      <c r="L55" s="196">
        <f t="shared" si="23"/>
        <v>1313.1</v>
      </c>
      <c r="M55" s="196">
        <f t="shared" si="23"/>
        <v>1348.8</v>
      </c>
      <c r="N55" s="196">
        <f t="shared" si="23"/>
        <v>1316.2</v>
      </c>
      <c r="O55" s="196">
        <f t="shared" si="23"/>
        <v>1301.9000000000001</v>
      </c>
      <c r="P55" s="196">
        <f t="shared" si="23"/>
        <v>1321.5</v>
      </c>
      <c r="Q55" s="196">
        <f t="shared" si="23"/>
        <v>1353.5</v>
      </c>
      <c r="R55" s="196">
        <f t="shared" si="23"/>
        <v>1320.1</v>
      </c>
      <c r="S55" s="196">
        <f t="shared" si="23"/>
        <v>1311.9</v>
      </c>
      <c r="T55" s="196">
        <f t="shared" si="23"/>
        <v>1331.3</v>
      </c>
      <c r="U55" s="196">
        <f t="shared" si="23"/>
        <v>1364.1</v>
      </c>
      <c r="V55" s="196">
        <f t="shared" si="23"/>
        <v>1328.3999999999999</v>
      </c>
      <c r="W55" s="196">
        <f t="shared" si="23"/>
        <v>1323.3000000000002</v>
      </c>
      <c r="X55" s="196">
        <f t="shared" si="23"/>
        <v>1347.7</v>
      </c>
      <c r="Y55" s="196">
        <f t="shared" si="23"/>
        <v>1378.3000000000002</v>
      </c>
      <c r="Z55" s="196">
        <f t="shared" si="23"/>
        <v>1344.6</v>
      </c>
      <c r="AA55" s="196">
        <f t="shared" si="23"/>
        <v>1336.6000000000001</v>
      </c>
      <c r="AB55" s="196">
        <f t="shared" si="23"/>
        <v>1357.6</v>
      </c>
      <c r="AC55" s="196">
        <f t="shared" si="23"/>
        <v>1398.4</v>
      </c>
      <c r="AD55" s="196">
        <f t="shared" si="23"/>
        <v>1370.5</v>
      </c>
      <c r="AE55" s="196">
        <f t="shared" si="23"/>
        <v>1369</v>
      </c>
      <c r="AF55" s="196">
        <f t="shared" si="23"/>
        <v>1388.3000000000002</v>
      </c>
      <c r="AG55" s="196">
        <f t="shared" si="23"/>
        <v>1425.9</v>
      </c>
      <c r="AH55" s="196">
        <f t="shared" si="23"/>
        <v>1403.1</v>
      </c>
      <c r="AI55" s="196">
        <f t="shared" si="23"/>
        <v>1405.8</v>
      </c>
      <c r="AJ55" s="196">
        <f t="shared" si="23"/>
        <v>1428.6</v>
      </c>
      <c r="AK55" s="196">
        <f t="shared" si="23"/>
        <v>1468.5</v>
      </c>
      <c r="AL55" s="196">
        <f t="shared" si="23"/>
        <v>1443.5</v>
      </c>
      <c r="AM55" s="196">
        <f t="shared" si="23"/>
        <v>1437.5</v>
      </c>
      <c r="AN55" s="196">
        <f t="shared" si="23"/>
        <v>1457.2</v>
      </c>
      <c r="AO55" s="196">
        <f t="shared" si="23"/>
        <v>1491.5</v>
      </c>
      <c r="AP55" s="196">
        <f t="shared" si="23"/>
        <v>1462.3</v>
      </c>
      <c r="AQ55" s="196">
        <f t="shared" si="23"/>
        <v>1455.5</v>
      </c>
      <c r="AR55" s="196">
        <f t="shared" si="23"/>
        <v>1470.6000000000001</v>
      </c>
      <c r="AS55" s="196">
        <f t="shared" si="23"/>
        <v>1502.1</v>
      </c>
      <c r="AT55" s="196">
        <f t="shared" si="23"/>
        <v>1475.7</v>
      </c>
      <c r="AU55" s="196">
        <f t="shared" si="23"/>
        <v>1471</v>
      </c>
      <c r="AV55" s="196">
        <f t="shared" si="23"/>
        <v>1483.1999999999998</v>
      </c>
      <c r="AW55" s="196">
        <f t="shared" si="23"/>
        <v>1512.1999999999998</v>
      </c>
      <c r="AX55" s="196">
        <f t="shared" si="23"/>
        <v>1478.3000000000002</v>
      </c>
      <c r="AY55" s="196">
        <f t="shared" si="23"/>
        <v>1468.3</v>
      </c>
      <c r="AZ55" s="196">
        <f t="shared" si="23"/>
        <v>1473.5</v>
      </c>
      <c r="BA55" s="196">
        <f t="shared" si="23"/>
        <v>1509.1999999999998</v>
      </c>
      <c r="BB55" s="196">
        <f t="shared" si="23"/>
        <v>1480.6999999999998</v>
      </c>
      <c r="BC55" s="196">
        <f t="shared" si="23"/>
        <v>1472.9</v>
      </c>
      <c r="BD55" s="196">
        <f t="shared" si="23"/>
        <v>1497.1999999999998</v>
      </c>
      <c r="BE55" s="196">
        <f t="shared" si="23"/>
        <v>1538.3000000000002</v>
      </c>
      <c r="BF55" s="197">
        <f t="shared" si="23"/>
        <v>1492.8000000000002</v>
      </c>
      <c r="BG55" s="197">
        <f t="shared" ref="BG55:BJ55" si="24">SUM(BG39:BG41)</f>
        <v>1494.5</v>
      </c>
      <c r="BH55" s="197">
        <f t="shared" ref="BH55:BI55" si="25">SUM(BH39:BH41)</f>
        <v>1517.5</v>
      </c>
      <c r="BI55" s="197">
        <f t="shared" si="25"/>
        <v>1553.5</v>
      </c>
      <c r="BJ55" s="197">
        <f t="shared" si="24"/>
        <v>1517.7000000000003</v>
      </c>
      <c r="BK55" s="197">
        <f>SUM(BK39:BK41)</f>
        <v>1513.1999999999998</v>
      </c>
      <c r="BL55" s="197">
        <f>SUM(BL39:BL41)</f>
        <v>1537.3</v>
      </c>
      <c r="BM55" s="197">
        <f>SUM(BM39:BM41)</f>
        <v>1570.5</v>
      </c>
      <c r="BN55" s="224">
        <f>SUM(BN39:BN41)</f>
        <v>1529.5000000000002</v>
      </c>
    </row>
    <row r="56" spans="1:66" s="40" customFormat="1" x14ac:dyDescent="0.2">
      <c r="A56" s="51" t="s">
        <v>183</v>
      </c>
      <c r="B56" s="31" t="s">
        <v>181</v>
      </c>
      <c r="C56" s="197">
        <f>C38</f>
        <v>99.3</v>
      </c>
      <c r="D56" s="197">
        <f t="shared" ref="D56:BF56" si="26">D38</f>
        <v>100.3</v>
      </c>
      <c r="E56" s="197">
        <f t="shared" si="26"/>
        <v>100.9</v>
      </c>
      <c r="F56" s="197">
        <f t="shared" si="26"/>
        <v>96.7</v>
      </c>
      <c r="G56" s="197">
        <f t="shared" si="26"/>
        <v>99.9</v>
      </c>
      <c r="H56" s="197">
        <f t="shared" si="26"/>
        <v>102.7</v>
      </c>
      <c r="I56" s="197">
        <f t="shared" si="26"/>
        <v>102.5</v>
      </c>
      <c r="J56" s="197">
        <f t="shared" si="26"/>
        <v>95.8</v>
      </c>
      <c r="K56" s="197">
        <f t="shared" si="26"/>
        <v>101.1</v>
      </c>
      <c r="L56" s="197">
        <f t="shared" si="26"/>
        <v>101.5</v>
      </c>
      <c r="M56" s="197">
        <f t="shared" si="26"/>
        <v>103.4</v>
      </c>
      <c r="N56" s="197">
        <f t="shared" si="26"/>
        <v>93.6</v>
      </c>
      <c r="O56" s="197">
        <f t="shared" si="26"/>
        <v>101</v>
      </c>
      <c r="P56" s="197">
        <f t="shared" si="26"/>
        <v>99.4</v>
      </c>
      <c r="Q56" s="197">
        <f t="shared" si="26"/>
        <v>101.7</v>
      </c>
      <c r="R56" s="197">
        <f t="shared" si="26"/>
        <v>92.3</v>
      </c>
      <c r="S56" s="197">
        <f t="shared" si="26"/>
        <v>109.3</v>
      </c>
      <c r="T56" s="197">
        <f t="shared" si="26"/>
        <v>101.8</v>
      </c>
      <c r="U56" s="197">
        <f t="shared" si="26"/>
        <v>105.1</v>
      </c>
      <c r="V56" s="197">
        <f t="shared" si="26"/>
        <v>92.1</v>
      </c>
      <c r="W56" s="197">
        <f t="shared" si="26"/>
        <v>117.5</v>
      </c>
      <c r="X56" s="197">
        <f t="shared" si="26"/>
        <v>102.9</v>
      </c>
      <c r="Y56" s="197">
        <f t="shared" si="26"/>
        <v>112</v>
      </c>
      <c r="Z56" s="197">
        <f t="shared" si="26"/>
        <v>94</v>
      </c>
      <c r="AA56" s="197">
        <f t="shared" si="26"/>
        <v>119.7</v>
      </c>
      <c r="AB56" s="197">
        <f t="shared" si="26"/>
        <v>106.4</v>
      </c>
      <c r="AC56" s="197">
        <f t="shared" si="26"/>
        <v>116.8</v>
      </c>
      <c r="AD56" s="197">
        <f t="shared" si="26"/>
        <v>96.5</v>
      </c>
      <c r="AE56" s="197">
        <f t="shared" si="26"/>
        <v>120.1</v>
      </c>
      <c r="AF56" s="197">
        <f t="shared" si="26"/>
        <v>107.1</v>
      </c>
      <c r="AG56" s="197">
        <f t="shared" si="26"/>
        <v>120.7</v>
      </c>
      <c r="AH56" s="197">
        <f t="shared" si="26"/>
        <v>102.7</v>
      </c>
      <c r="AI56" s="197">
        <f t="shared" si="26"/>
        <v>119.5</v>
      </c>
      <c r="AJ56" s="197">
        <f t="shared" si="26"/>
        <v>109.8</v>
      </c>
      <c r="AK56" s="197">
        <f t="shared" si="26"/>
        <v>121.8</v>
      </c>
      <c r="AL56" s="197">
        <f t="shared" si="26"/>
        <v>104.7</v>
      </c>
      <c r="AM56" s="197">
        <f t="shared" si="26"/>
        <v>113.3</v>
      </c>
      <c r="AN56" s="197">
        <f t="shared" si="26"/>
        <v>120.4</v>
      </c>
      <c r="AO56" s="197">
        <f t="shared" si="26"/>
        <v>121.9</v>
      </c>
      <c r="AP56" s="197">
        <f t="shared" si="26"/>
        <v>116.8</v>
      </c>
      <c r="AQ56" s="197">
        <f t="shared" si="26"/>
        <v>116</v>
      </c>
      <c r="AR56" s="197">
        <f t="shared" si="26"/>
        <v>118</v>
      </c>
      <c r="AS56" s="197">
        <f t="shared" si="26"/>
        <v>120.1</v>
      </c>
      <c r="AT56" s="197">
        <f t="shared" si="26"/>
        <v>122.7</v>
      </c>
      <c r="AU56" s="197">
        <f t="shared" si="26"/>
        <v>119.4</v>
      </c>
      <c r="AV56" s="197">
        <f t="shared" si="26"/>
        <v>119</v>
      </c>
      <c r="AW56" s="197">
        <f t="shared" si="26"/>
        <v>120.1</v>
      </c>
      <c r="AX56" s="197">
        <f t="shared" si="26"/>
        <v>122.1</v>
      </c>
      <c r="AY56" s="197">
        <f t="shared" si="26"/>
        <v>115</v>
      </c>
      <c r="AZ56" s="197">
        <f t="shared" si="26"/>
        <v>116.6</v>
      </c>
      <c r="BA56" s="197">
        <f t="shared" si="26"/>
        <v>118.2</v>
      </c>
      <c r="BB56" s="197">
        <f t="shared" si="26"/>
        <v>122.3</v>
      </c>
      <c r="BC56" s="197">
        <f t="shared" si="26"/>
        <v>107.5</v>
      </c>
      <c r="BD56" s="197">
        <f t="shared" si="26"/>
        <v>114.8</v>
      </c>
      <c r="BE56" s="197">
        <f t="shared" si="26"/>
        <v>119.9</v>
      </c>
      <c r="BF56" s="197">
        <f t="shared" si="26"/>
        <v>126.8</v>
      </c>
      <c r="BG56" s="240">
        <f t="shared" ref="BG56:BJ56" si="27">BG38</f>
        <v>112.1</v>
      </c>
      <c r="BH56" s="240">
        <f t="shared" ref="BH56:BI56" si="28">BH38</f>
        <v>121.6</v>
      </c>
      <c r="BI56" s="240">
        <f t="shared" si="28"/>
        <v>124.1</v>
      </c>
      <c r="BJ56" s="240">
        <f t="shared" si="27"/>
        <v>127.5</v>
      </c>
      <c r="BK56" s="240">
        <f>BK38</f>
        <v>114.8</v>
      </c>
      <c r="BL56" s="240">
        <f>BL38</f>
        <v>123.3</v>
      </c>
      <c r="BM56" s="240">
        <f>BM38</f>
        <v>121.3</v>
      </c>
      <c r="BN56" s="229">
        <f>BN38</f>
        <v>126.1</v>
      </c>
    </row>
    <row r="57" spans="1:66" x14ac:dyDescent="0.2">
      <c r="A57" s="36" t="s">
        <v>130</v>
      </c>
      <c r="B57" s="182" t="s">
        <v>30</v>
      </c>
      <c r="C57" s="183">
        <f>C42</f>
        <v>4532.8</v>
      </c>
      <c r="D57" s="183">
        <f>D42</f>
        <v>4634.0999999999995</v>
      </c>
      <c r="E57" s="183">
        <f t="shared" ref="E57:BJ57" si="29">E42</f>
        <v>4716.4000000000005</v>
      </c>
      <c r="F57" s="183">
        <f t="shared" si="29"/>
        <v>4561.3999999999996</v>
      </c>
      <c r="G57" s="183">
        <f t="shared" si="29"/>
        <v>4475.3999999999996</v>
      </c>
      <c r="H57" s="183">
        <f t="shared" si="29"/>
        <v>4534.2</v>
      </c>
      <c r="I57" s="183">
        <f t="shared" si="29"/>
        <v>4595.1000000000013</v>
      </c>
      <c r="J57" s="183">
        <f t="shared" si="29"/>
        <v>4465.7999999999993</v>
      </c>
      <c r="K57" s="183">
        <f t="shared" si="29"/>
        <v>4431.1000000000004</v>
      </c>
      <c r="L57" s="183">
        <f t="shared" si="29"/>
        <v>4542.2</v>
      </c>
      <c r="M57" s="183">
        <f t="shared" si="29"/>
        <v>4668.2000000000007</v>
      </c>
      <c r="N57" s="183">
        <f t="shared" si="29"/>
        <v>4549.9000000000005</v>
      </c>
      <c r="O57" s="183">
        <f t="shared" si="29"/>
        <v>4556.8000000000011</v>
      </c>
      <c r="P57" s="183">
        <f t="shared" si="29"/>
        <v>4653.8999999999996</v>
      </c>
      <c r="Q57" s="183">
        <f t="shared" si="29"/>
        <v>4767.2000000000007</v>
      </c>
      <c r="R57" s="183">
        <f t="shared" si="29"/>
        <v>4630.7</v>
      </c>
      <c r="S57" s="183">
        <f t="shared" si="29"/>
        <v>4608.9000000000005</v>
      </c>
      <c r="T57" s="183">
        <f t="shared" si="29"/>
        <v>4689.2</v>
      </c>
      <c r="U57" s="183">
        <f t="shared" si="29"/>
        <v>4796.8000000000011</v>
      </c>
      <c r="V57" s="183">
        <f t="shared" si="29"/>
        <v>4657.5999999999995</v>
      </c>
      <c r="W57" s="183">
        <f t="shared" si="29"/>
        <v>4644.2</v>
      </c>
      <c r="X57" s="183">
        <f t="shared" si="29"/>
        <v>4734.5999999999995</v>
      </c>
      <c r="Y57" s="183">
        <f t="shared" si="29"/>
        <v>4845.7999999999993</v>
      </c>
      <c r="Z57" s="183">
        <f t="shared" si="29"/>
        <v>4719.7000000000007</v>
      </c>
      <c r="AA57" s="183">
        <f t="shared" si="29"/>
        <v>4692.2</v>
      </c>
      <c r="AB57" s="183">
        <f t="shared" si="29"/>
        <v>4796.9999999999991</v>
      </c>
      <c r="AC57" s="183">
        <f t="shared" si="29"/>
        <v>4941.9000000000005</v>
      </c>
      <c r="AD57" s="183">
        <f t="shared" si="29"/>
        <v>4790.5</v>
      </c>
      <c r="AE57" s="183">
        <f t="shared" si="29"/>
        <v>4787</v>
      </c>
      <c r="AF57" s="183">
        <f t="shared" si="29"/>
        <v>4855.3999999999987</v>
      </c>
      <c r="AG57" s="183">
        <f t="shared" si="29"/>
        <v>4995.2</v>
      </c>
      <c r="AH57" s="183">
        <f t="shared" si="29"/>
        <v>4872.8999999999996</v>
      </c>
      <c r="AI57" s="183">
        <f t="shared" si="29"/>
        <v>4877.8</v>
      </c>
      <c r="AJ57" s="183">
        <f t="shared" si="29"/>
        <v>4981.2999999999993</v>
      </c>
      <c r="AK57" s="183">
        <f t="shared" si="29"/>
        <v>5071.5000000000009</v>
      </c>
      <c r="AL57" s="183">
        <f t="shared" si="29"/>
        <v>4968.5999999999985</v>
      </c>
      <c r="AM57" s="183">
        <f t="shared" si="29"/>
        <v>4993.4000000000005</v>
      </c>
      <c r="AN57" s="183">
        <f t="shared" si="29"/>
        <v>5101.2000000000007</v>
      </c>
      <c r="AO57" s="183">
        <f t="shared" si="29"/>
        <v>5213.6000000000004</v>
      </c>
      <c r="AP57" s="183">
        <f t="shared" si="29"/>
        <v>5093</v>
      </c>
      <c r="AQ57" s="183">
        <f t="shared" si="29"/>
        <v>5096.8999999999996</v>
      </c>
      <c r="AR57" s="183">
        <f t="shared" si="29"/>
        <v>5192.3999999999996</v>
      </c>
      <c r="AS57" s="183">
        <f t="shared" si="29"/>
        <v>5283.9</v>
      </c>
      <c r="AT57" s="183">
        <f t="shared" si="29"/>
        <v>5171.7999999999993</v>
      </c>
      <c r="AU57" s="183">
        <f t="shared" si="29"/>
        <v>5140.0999999999995</v>
      </c>
      <c r="AV57" s="183">
        <f t="shared" si="29"/>
        <v>5222.0999999999995</v>
      </c>
      <c r="AW57" s="183">
        <f t="shared" si="29"/>
        <v>5316.9</v>
      </c>
      <c r="AX57" s="183">
        <f t="shared" si="29"/>
        <v>5199.2999999999993</v>
      </c>
      <c r="AY57" s="183">
        <f t="shared" si="29"/>
        <v>5130.2000000000007</v>
      </c>
      <c r="AZ57" s="183">
        <f t="shared" si="29"/>
        <v>5125.4999999999991</v>
      </c>
      <c r="BA57" s="183">
        <f t="shared" si="29"/>
        <v>5222.2999999999993</v>
      </c>
      <c r="BB57" s="183">
        <f t="shared" si="29"/>
        <v>5133.6000000000004</v>
      </c>
      <c r="BC57" s="183">
        <f t="shared" si="29"/>
        <v>5044.7000000000016</v>
      </c>
      <c r="BD57" s="183">
        <f t="shared" si="29"/>
        <v>5168.5000000000009</v>
      </c>
      <c r="BE57" s="183">
        <f t="shared" si="29"/>
        <v>5374</v>
      </c>
      <c r="BF57" s="183">
        <f t="shared" si="29"/>
        <v>5284.4999999999991</v>
      </c>
      <c r="BG57" s="183">
        <f t="shared" si="29"/>
        <v>5242.3000000000011</v>
      </c>
      <c r="BH57" s="183">
        <f t="shared" si="29"/>
        <v>5377.5</v>
      </c>
      <c r="BI57" s="183">
        <f t="shared" si="29"/>
        <v>5551</v>
      </c>
      <c r="BJ57" s="183">
        <f t="shared" si="29"/>
        <v>5430.3999999999987</v>
      </c>
      <c r="BK57" s="183">
        <f>BK42</f>
        <v>5348.5</v>
      </c>
      <c r="BL57" s="183">
        <f>BL42</f>
        <v>5453.9999999999991</v>
      </c>
      <c r="BM57" s="183">
        <f>BM42</f>
        <v>5598.7000000000016</v>
      </c>
      <c r="BN57" s="234">
        <f>BN42</f>
        <v>5445.6</v>
      </c>
    </row>
    <row r="58" spans="1:66" s="40" customFormat="1" ht="15" x14ac:dyDescent="0.2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c r="AI58" s="33"/>
      <c r="AJ58" s="33"/>
      <c r="AM58" s="33"/>
      <c r="AX58" s="190"/>
      <c r="AY58" s="190"/>
      <c r="AZ58" s="190"/>
      <c r="BA58" s="190"/>
      <c r="BB58" s="190"/>
      <c r="BC58" s="190"/>
      <c r="BD58" s="190"/>
      <c r="BE58" s="190"/>
    </row>
    <row r="59" spans="1:66" s="40" customFormat="1" ht="15" x14ac:dyDescent="0.2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3"/>
      <c r="AI59" s="33"/>
      <c r="AJ59" s="33"/>
      <c r="AM59" s="33"/>
      <c r="AX59" s="190"/>
      <c r="AY59" s="190"/>
      <c r="AZ59" s="190"/>
      <c r="BA59" s="190"/>
      <c r="BB59" s="190"/>
      <c r="BC59" s="190"/>
      <c r="BD59" s="190"/>
      <c r="BE59" s="190"/>
      <c r="BF59" s="41"/>
    </row>
    <row r="60" spans="1:66" s="40" customFormat="1" ht="15" x14ac:dyDescent="0.2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3"/>
      <c r="AI60" s="33"/>
      <c r="AJ60" s="33"/>
      <c r="AM60" s="33"/>
      <c r="AX60" s="190"/>
      <c r="AY60" s="190"/>
      <c r="AZ60" s="190"/>
      <c r="BA60" s="190"/>
      <c r="BB60" s="190"/>
      <c r="BC60" s="190"/>
      <c r="BD60" s="190"/>
      <c r="BE60" s="190"/>
    </row>
    <row r="61" spans="1:66" s="40" customFormat="1" ht="15" x14ac:dyDescent="0.25">
      <c r="B61" s="3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29"/>
      <c r="AI61" s="29"/>
      <c r="AJ61" s="29"/>
      <c r="AM61" s="29"/>
      <c r="AX61" s="190"/>
      <c r="AY61" s="190"/>
      <c r="AZ61" s="190"/>
      <c r="BA61" s="190"/>
      <c r="BB61" s="190"/>
      <c r="BC61" s="190"/>
      <c r="BD61" s="190"/>
      <c r="BE61" s="190"/>
    </row>
    <row r="62" spans="1:66" s="40" customFormat="1" ht="15" x14ac:dyDescent="0.25">
      <c r="A62" s="47" t="s">
        <v>118</v>
      </c>
      <c r="B62" s="47" t="s">
        <v>120</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29"/>
      <c r="AI62" s="29"/>
      <c r="AJ62" s="29"/>
      <c r="AM62" s="29"/>
      <c r="AX62" s="190"/>
      <c r="AY62" s="190"/>
      <c r="AZ62" s="190"/>
      <c r="BA62" s="190"/>
      <c r="BB62" s="190"/>
      <c r="BC62" s="190"/>
      <c r="BD62" s="190"/>
      <c r="BE62" s="190"/>
    </row>
    <row r="63" spans="1:66" s="40" customFormat="1" ht="15" x14ac:dyDescent="0.25">
      <c r="A63" s="204">
        <v>45441</v>
      </c>
      <c r="B63" s="204">
        <v>45441</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29"/>
      <c r="AI63" s="29"/>
      <c r="AJ63" s="29"/>
      <c r="AM63" s="29"/>
      <c r="AX63" s="190"/>
      <c r="AY63" s="190"/>
      <c r="AZ63" s="190"/>
      <c r="BA63" s="190"/>
      <c r="BB63" s="190"/>
      <c r="BC63" s="190"/>
      <c r="BD63" s="190"/>
      <c r="BE63" s="190"/>
    </row>
    <row r="64" spans="1:66" s="40" customFormat="1" ht="15" x14ac:dyDescent="0.25">
      <c r="A64" s="48"/>
      <c r="B64" s="4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29"/>
      <c r="AI64" s="29"/>
      <c r="AJ64" s="29"/>
      <c r="AM64" s="29"/>
      <c r="AX64" s="190"/>
      <c r="AY64" s="190"/>
      <c r="AZ64" s="190"/>
      <c r="BA64" s="190"/>
      <c r="BB64" s="190"/>
      <c r="BC64" s="190"/>
      <c r="BD64" s="190"/>
      <c r="BE64" s="190"/>
    </row>
    <row r="65" spans="1:57" s="40" customFormat="1" ht="15" x14ac:dyDescent="0.25">
      <c r="A65" s="47" t="s">
        <v>119</v>
      </c>
      <c r="B65" s="47" t="s">
        <v>121</v>
      </c>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29"/>
      <c r="AI65" s="29"/>
      <c r="AJ65" s="29"/>
      <c r="AM65" s="29"/>
      <c r="AX65" s="190"/>
      <c r="AY65" s="190"/>
      <c r="AZ65" s="190"/>
      <c r="BA65" s="190"/>
      <c r="BB65" s="190"/>
      <c r="BC65" s="190"/>
      <c r="BD65" s="190"/>
      <c r="BE65" s="190"/>
    </row>
    <row r="66" spans="1:57" s="40" customFormat="1" x14ac:dyDescent="0.2">
      <c r="A66" s="48" t="s">
        <v>186</v>
      </c>
      <c r="B66" s="48" t="s">
        <v>268</v>
      </c>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29"/>
      <c r="AI66" s="29"/>
      <c r="AJ66" s="29"/>
      <c r="AM66" s="29"/>
    </row>
    <row r="67" spans="1:57" s="40" customFormat="1" x14ac:dyDescent="0.2">
      <c r="A67" s="29"/>
      <c r="B67" s="52"/>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29"/>
      <c r="AI67" s="29"/>
      <c r="AJ67" s="29"/>
      <c r="AM67" s="29"/>
    </row>
    <row r="68" spans="1:57" s="40" customFormat="1" x14ac:dyDescent="0.2">
      <c r="A68" s="47" t="s">
        <v>34</v>
      </c>
      <c r="B68" s="47" t="s">
        <v>33</v>
      </c>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29"/>
      <c r="AI68" s="29"/>
      <c r="AJ68" s="29"/>
      <c r="AM68" s="29"/>
    </row>
    <row r="69" spans="1:57" s="40" customFormat="1" x14ac:dyDescent="0.2">
      <c r="A69" s="48" t="s">
        <v>212</v>
      </c>
      <c r="B69" s="48" t="s">
        <v>212</v>
      </c>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29"/>
      <c r="AI69" s="29"/>
      <c r="AJ69" s="29"/>
      <c r="AM69" s="29"/>
    </row>
    <row r="70" spans="1:57" s="40" customFormat="1" x14ac:dyDescent="0.2">
      <c r="A70" s="48" t="s">
        <v>265</v>
      </c>
      <c r="B70" s="48" t="s">
        <v>213</v>
      </c>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29"/>
      <c r="AI70" s="29"/>
      <c r="AJ70" s="29"/>
      <c r="AM70" s="29"/>
    </row>
    <row r="71" spans="1:57" x14ac:dyDescent="0.2">
      <c r="A71" s="48" t="s">
        <v>266</v>
      </c>
      <c r="B71" s="48" t="s">
        <v>214</v>
      </c>
    </row>
    <row r="72" spans="1:57" x14ac:dyDescent="0.2">
      <c r="A72" s="48" t="s">
        <v>215</v>
      </c>
      <c r="B72" s="48" t="s">
        <v>215</v>
      </c>
    </row>
    <row r="73" spans="1:57" x14ac:dyDescent="0.2">
      <c r="A73" s="48" t="s">
        <v>265</v>
      </c>
      <c r="B73" s="48" t="s">
        <v>213</v>
      </c>
    </row>
    <row r="74" spans="1:57" x14ac:dyDescent="0.2">
      <c r="A74" s="48" t="s">
        <v>267</v>
      </c>
      <c r="B74" s="48" t="s">
        <v>216</v>
      </c>
    </row>
    <row r="75" spans="1:57" x14ac:dyDescent="0.2">
      <c r="A75" s="48"/>
      <c r="B75" s="48"/>
    </row>
    <row r="76" spans="1:57" x14ac:dyDescent="0.2">
      <c r="A76" s="48"/>
      <c r="B76" s="48"/>
    </row>
    <row r="77" spans="1:57" x14ac:dyDescent="0.2">
      <c r="A77" s="47"/>
      <c r="B77" s="47" t="s">
        <v>217</v>
      </c>
    </row>
    <row r="78" spans="1:57" x14ac:dyDescent="0.2">
      <c r="A78" s="48"/>
      <c r="B78" s="48" t="s">
        <v>218</v>
      </c>
    </row>
    <row r="79" spans="1:57" x14ac:dyDescent="0.2">
      <c r="A79" s="48"/>
      <c r="B79" s="48"/>
    </row>
    <row r="80" spans="1:57" x14ac:dyDescent="0.2">
      <c r="A80" s="47"/>
      <c r="B80" s="47" t="s">
        <v>219</v>
      </c>
    </row>
    <row r="81" spans="1:2" x14ac:dyDescent="0.2">
      <c r="A81" s="48"/>
      <c r="B81" s="48" t="s">
        <v>220</v>
      </c>
    </row>
    <row r="82" spans="1:2" x14ac:dyDescent="0.2">
      <c r="A82" s="48"/>
      <c r="B82" s="48"/>
    </row>
    <row r="83" spans="1:2" x14ac:dyDescent="0.2">
      <c r="A83" s="48"/>
      <c r="B83" s="48" t="s">
        <v>221</v>
      </c>
    </row>
    <row r="84" spans="1:2" x14ac:dyDescent="0.2">
      <c r="A84" s="48"/>
      <c r="B84" s="48" t="s">
        <v>222</v>
      </c>
    </row>
    <row r="85" spans="1:2" x14ac:dyDescent="0.2">
      <c r="A85" s="48"/>
      <c r="B85" s="48"/>
    </row>
    <row r="86" spans="1:2" x14ac:dyDescent="0.2">
      <c r="A86" s="48"/>
      <c r="B86" s="48"/>
    </row>
    <row r="87" spans="1:2" x14ac:dyDescent="0.2">
      <c r="A87" s="48"/>
      <c r="B87" s="48" t="s">
        <v>223</v>
      </c>
    </row>
    <row r="88" spans="1:2" x14ac:dyDescent="0.2">
      <c r="A88" s="48"/>
      <c r="B88" s="48"/>
    </row>
    <row r="89" spans="1:2" x14ac:dyDescent="0.2">
      <c r="A89" s="47"/>
      <c r="B89" s="47" t="s">
        <v>224</v>
      </c>
    </row>
    <row r="90" spans="1:2" x14ac:dyDescent="0.2">
      <c r="A90" s="48"/>
      <c r="B90" s="48" t="s">
        <v>225</v>
      </c>
    </row>
    <row r="91" spans="1:2" x14ac:dyDescent="0.2">
      <c r="A91" s="48"/>
      <c r="B91" s="48"/>
    </row>
    <row r="92" spans="1:2" x14ac:dyDescent="0.2">
      <c r="A92" s="48"/>
      <c r="B92" s="48" t="s">
        <v>226</v>
      </c>
    </row>
    <row r="93" spans="1:2" x14ac:dyDescent="0.2">
      <c r="A93" s="48"/>
      <c r="B93" s="48" t="s">
        <v>227</v>
      </c>
    </row>
  </sheetData>
  <phoneticPr fontId="50" type="noConversion"/>
  <hyperlinks>
    <hyperlink ref="A1" location="'Innehåll - Contents'!A1" display="Tillbaka till innehåll - Back to content" xr:uid="{00000000-0004-0000-08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D72B-2D6B-426F-9E65-6162493C6676}">
  <dimension ref="A1:BZ34"/>
  <sheetViews>
    <sheetView tabSelected="1" zoomScaleNormal="100" workbookViewId="0">
      <pane xSplit="3" ySplit="5" topLeftCell="D6" activePane="bottomRight" state="frozen"/>
      <selection pane="topRight" activeCell="D1" sqref="D1"/>
      <selection pane="bottomLeft" activeCell="A6" sqref="A6"/>
      <selection pane="bottomRight" activeCell="C27" sqref="C27"/>
    </sheetView>
  </sheetViews>
  <sheetFormatPr defaultRowHeight="12.75" x14ac:dyDescent="0.2"/>
  <cols>
    <col min="1" max="1" width="6.140625" customWidth="1"/>
    <col min="2" max="2" width="35.28515625" customWidth="1"/>
    <col min="3" max="3" width="41.5703125" customWidth="1"/>
  </cols>
  <sheetData>
    <row r="1" spans="1:78" s="3" customFormat="1" x14ac:dyDescent="0.2">
      <c r="A1" s="87"/>
      <c r="B1" s="201" t="s">
        <v>195</v>
      </c>
      <c r="C1" s="34"/>
      <c r="AR1" s="57"/>
      <c r="AS1" s="57"/>
      <c r="AT1" s="57"/>
      <c r="AU1" s="57"/>
      <c r="AV1" s="57"/>
      <c r="AW1" s="57"/>
      <c r="AX1" s="57"/>
      <c r="AY1" s="57"/>
      <c r="AZ1" s="57"/>
      <c r="BA1" s="57"/>
      <c r="BB1" s="57"/>
      <c r="BC1" s="57"/>
      <c r="BD1" s="57"/>
      <c r="BE1" s="57"/>
      <c r="BF1" s="57"/>
      <c r="BG1" s="57"/>
      <c r="BH1" s="57"/>
      <c r="BI1" s="57"/>
      <c r="BJ1" s="57"/>
      <c r="BK1" s="57"/>
      <c r="BL1" s="57"/>
      <c r="BM1"/>
      <c r="BN1"/>
      <c r="BO1"/>
      <c r="BP1"/>
      <c r="BQ1" s="59" t="s">
        <v>174</v>
      </c>
      <c r="BR1" s="56"/>
      <c r="BS1" s="56"/>
      <c r="BT1" s="56"/>
      <c r="BU1" s="56"/>
      <c r="BW1" s="59" t="s">
        <v>174</v>
      </c>
    </row>
    <row r="2" spans="1:78" s="3" customFormat="1" x14ac:dyDescent="0.2">
      <c r="A2" s="87"/>
      <c r="B2" s="201"/>
      <c r="C2" s="34"/>
      <c r="AR2" s="57"/>
      <c r="AS2" s="57"/>
      <c r="AT2" s="57"/>
      <c r="AU2" s="57"/>
      <c r="AV2" s="57"/>
      <c r="AW2" s="57"/>
      <c r="AX2" s="57"/>
      <c r="AY2" s="57"/>
      <c r="AZ2" s="57"/>
      <c r="BA2" s="57"/>
      <c r="BB2" s="57"/>
      <c r="BC2" s="57"/>
      <c r="BD2" s="57"/>
      <c r="BE2" s="57"/>
      <c r="BF2" s="57"/>
      <c r="BG2" s="57"/>
      <c r="BH2" s="57"/>
      <c r="BI2" s="57"/>
      <c r="BJ2" s="57"/>
      <c r="BK2" s="243"/>
      <c r="BL2" s="243"/>
      <c r="BM2"/>
      <c r="BN2"/>
      <c r="BO2"/>
      <c r="BP2"/>
      <c r="BQ2" s="59" t="s">
        <v>133</v>
      </c>
      <c r="BR2" s="56"/>
      <c r="BS2" s="56"/>
      <c r="BT2" s="56"/>
      <c r="BU2" s="56"/>
      <c r="BW2" s="59" t="s">
        <v>176</v>
      </c>
    </row>
    <row r="3" spans="1:78" s="3" customFormat="1" x14ac:dyDescent="0.2">
      <c r="A3" s="87"/>
      <c r="B3" s="59" t="s">
        <v>312</v>
      </c>
      <c r="C3" s="88" t="s">
        <v>311</v>
      </c>
      <c r="AR3" s="57"/>
      <c r="AS3" s="57"/>
      <c r="AT3" s="57"/>
      <c r="AU3" s="57"/>
      <c r="AV3" s="57"/>
      <c r="AW3" s="57"/>
      <c r="AX3" s="57"/>
      <c r="AY3" s="57"/>
      <c r="AZ3" s="57"/>
      <c r="BA3" s="57"/>
      <c r="BB3" s="57"/>
      <c r="BC3" s="57"/>
      <c r="BD3" s="88"/>
      <c r="BE3" s="88"/>
      <c r="BF3" s="88"/>
      <c r="BG3" s="88"/>
      <c r="BH3" s="88"/>
      <c r="BI3" s="88"/>
      <c r="BJ3" s="88"/>
      <c r="BK3" s="88"/>
      <c r="BL3" s="88"/>
      <c r="BM3"/>
      <c r="BN3"/>
      <c r="BO3"/>
      <c r="BP3"/>
      <c r="BQ3" s="88" t="s">
        <v>113</v>
      </c>
      <c r="BW3" s="88" t="s">
        <v>113</v>
      </c>
    </row>
    <row r="4" spans="1:78" s="88" customFormat="1" x14ac:dyDescent="0.2">
      <c r="A4" s="74"/>
      <c r="B4" s="59" t="s">
        <v>133</v>
      </c>
      <c r="C4" s="88" t="s">
        <v>27</v>
      </c>
      <c r="D4" s="88" t="s">
        <v>51</v>
      </c>
      <c r="AR4" s="56"/>
      <c r="AS4" s="56"/>
      <c r="AT4" s="56"/>
      <c r="AU4" s="56"/>
      <c r="AV4" s="56"/>
      <c r="AW4" s="56"/>
      <c r="AX4" s="56"/>
      <c r="AY4" s="56"/>
      <c r="AZ4" s="56"/>
      <c r="BA4" s="56"/>
      <c r="BB4" s="56"/>
      <c r="BC4" s="56"/>
      <c r="BQ4" s="88" t="s">
        <v>27</v>
      </c>
      <c r="BW4" s="88" t="s">
        <v>114</v>
      </c>
    </row>
    <row r="5" spans="1:78" s="88" customFormat="1" ht="16.350000000000001" customHeight="1" x14ac:dyDescent="0.2">
      <c r="A5" s="60"/>
      <c r="B5" s="60" t="s">
        <v>134</v>
      </c>
      <c r="C5" s="90" t="s">
        <v>21</v>
      </c>
      <c r="D5" s="91" t="s">
        <v>52</v>
      </c>
      <c r="E5" s="91" t="s">
        <v>53</v>
      </c>
      <c r="F5" s="91" t="s">
        <v>54</v>
      </c>
      <c r="G5" s="91" t="s">
        <v>55</v>
      </c>
      <c r="H5" s="91" t="s">
        <v>56</v>
      </c>
      <c r="I5" s="91" t="s">
        <v>57</v>
      </c>
      <c r="J5" s="91" t="s">
        <v>58</v>
      </c>
      <c r="K5" s="91" t="s">
        <v>59</v>
      </c>
      <c r="L5" s="91" t="s">
        <v>60</v>
      </c>
      <c r="M5" s="91" t="s">
        <v>61</v>
      </c>
      <c r="N5" s="91" t="s">
        <v>62</v>
      </c>
      <c r="O5" s="91" t="s">
        <v>63</v>
      </c>
      <c r="P5" s="91" t="s">
        <v>64</v>
      </c>
      <c r="Q5" s="91" t="s">
        <v>65</v>
      </c>
      <c r="R5" s="91" t="s">
        <v>66</v>
      </c>
      <c r="S5" s="91" t="s">
        <v>67</v>
      </c>
      <c r="T5" s="91" t="s">
        <v>68</v>
      </c>
      <c r="U5" s="91" t="s">
        <v>69</v>
      </c>
      <c r="V5" s="91" t="s">
        <v>70</v>
      </c>
      <c r="W5" s="91" t="s">
        <v>71</v>
      </c>
      <c r="X5" s="91" t="s">
        <v>72</v>
      </c>
      <c r="Y5" s="91" t="s">
        <v>73</v>
      </c>
      <c r="Z5" s="91" t="s">
        <v>74</v>
      </c>
      <c r="AA5" s="91" t="s">
        <v>75</v>
      </c>
      <c r="AB5" s="91" t="s">
        <v>76</v>
      </c>
      <c r="AC5" s="91" t="s">
        <v>77</v>
      </c>
      <c r="AD5" s="91" t="s">
        <v>78</v>
      </c>
      <c r="AE5" s="91" t="s">
        <v>79</v>
      </c>
      <c r="AF5" s="91" t="s">
        <v>80</v>
      </c>
      <c r="AG5" s="91" t="s">
        <v>81</v>
      </c>
      <c r="AH5" s="91" t="s">
        <v>179</v>
      </c>
      <c r="AI5" s="91" t="s">
        <v>180</v>
      </c>
      <c r="AJ5" s="91" t="s">
        <v>194</v>
      </c>
      <c r="AK5" s="91" t="s">
        <v>196</v>
      </c>
      <c r="AL5" s="91" t="s">
        <v>198</v>
      </c>
      <c r="AM5" s="91" t="s">
        <v>200</v>
      </c>
      <c r="AN5" s="91" t="s">
        <v>201</v>
      </c>
      <c r="AO5" s="91" t="s">
        <v>205</v>
      </c>
      <c r="AP5" s="91" t="s">
        <v>209</v>
      </c>
      <c r="AQ5" s="91" t="s">
        <v>211</v>
      </c>
      <c r="AR5" s="91" t="s">
        <v>251</v>
      </c>
      <c r="AS5" s="91" t="s">
        <v>263</v>
      </c>
      <c r="AT5" s="91" t="s">
        <v>264</v>
      </c>
      <c r="AU5" s="91" t="s">
        <v>269</v>
      </c>
      <c r="AV5" s="91" t="s">
        <v>270</v>
      </c>
      <c r="AW5" s="91" t="s">
        <v>271</v>
      </c>
      <c r="AX5" s="91" t="s">
        <v>272</v>
      </c>
      <c r="AY5" s="91" t="s">
        <v>274</v>
      </c>
      <c r="AZ5" s="91" t="s">
        <v>277</v>
      </c>
      <c r="BA5" s="91" t="s">
        <v>279</v>
      </c>
      <c r="BB5" s="91" t="s">
        <v>280</v>
      </c>
      <c r="BC5" s="91" t="s">
        <v>282</v>
      </c>
      <c r="BD5" s="91" t="s">
        <v>283</v>
      </c>
      <c r="BE5" s="91" t="s">
        <v>284</v>
      </c>
      <c r="BF5" s="91" t="s">
        <v>287</v>
      </c>
      <c r="BG5" s="235" t="s">
        <v>289</v>
      </c>
      <c r="BH5" s="91" t="s">
        <v>290</v>
      </c>
      <c r="BI5" s="91" t="s">
        <v>291</v>
      </c>
      <c r="BJ5" s="91" t="s">
        <v>293</v>
      </c>
      <c r="BK5" s="91" t="s">
        <v>310</v>
      </c>
      <c r="BL5" s="91" t="s">
        <v>314</v>
      </c>
      <c r="BM5" s="91" t="s">
        <v>329</v>
      </c>
      <c r="BN5" s="91" t="s">
        <v>332</v>
      </c>
      <c r="BO5" s="222" t="s">
        <v>337</v>
      </c>
      <c r="BP5" s="206"/>
      <c r="BQ5" s="225" t="s">
        <v>314</v>
      </c>
      <c r="BR5" s="222" t="s">
        <v>329</v>
      </c>
      <c r="BS5" s="222" t="s">
        <v>332</v>
      </c>
      <c r="BT5" s="225" t="s">
        <v>337</v>
      </c>
      <c r="BW5" s="225" t="s">
        <v>314</v>
      </c>
      <c r="BX5" s="222" t="s">
        <v>329</v>
      </c>
      <c r="BY5" s="222" t="s">
        <v>332</v>
      </c>
      <c r="BZ5" s="222" t="s">
        <v>337</v>
      </c>
    </row>
    <row r="6" spans="1:78" s="74" customFormat="1" x14ac:dyDescent="0.2">
      <c r="A6" s="92"/>
      <c r="B6" s="92" t="s">
        <v>298</v>
      </c>
      <c r="C6" s="74" t="s">
        <v>299</v>
      </c>
      <c r="D6" s="152">
        <v>562.32488896542623</v>
      </c>
      <c r="E6" s="152">
        <v>621.96127790969683</v>
      </c>
      <c r="F6" s="152">
        <v>597.20295195394328</v>
      </c>
      <c r="G6" s="152">
        <v>610.37511524343063</v>
      </c>
      <c r="H6" s="152">
        <v>499.81546259181243</v>
      </c>
      <c r="I6" s="152">
        <v>538.82525743921235</v>
      </c>
      <c r="J6" s="152">
        <v>537.61342133300343</v>
      </c>
      <c r="K6" s="152">
        <v>547.97285867748769</v>
      </c>
      <c r="L6" s="152">
        <v>521.37768298416415</v>
      </c>
      <c r="M6" s="152">
        <v>555.40082781688341</v>
      </c>
      <c r="N6" s="152">
        <v>559.24670478599819</v>
      </c>
      <c r="O6" s="152">
        <v>591.98793148775906</v>
      </c>
      <c r="P6" s="152">
        <v>523.24342278878476</v>
      </c>
      <c r="Q6" s="152">
        <v>561.91001478159933</v>
      </c>
      <c r="R6" s="152">
        <v>561.4366255586848</v>
      </c>
      <c r="S6" s="152">
        <v>561.62825776752879</v>
      </c>
      <c r="T6" s="152">
        <v>483.13769864826349</v>
      </c>
      <c r="U6" s="152">
        <v>496.70352624155157</v>
      </c>
      <c r="V6" s="152">
        <v>494.85523496628156</v>
      </c>
      <c r="W6" s="152">
        <v>505.24795403458046</v>
      </c>
      <c r="X6" s="152">
        <v>433.3860673515793</v>
      </c>
      <c r="Y6" s="152">
        <v>467.62766696223264</v>
      </c>
      <c r="Z6" s="152">
        <v>466.82409219463932</v>
      </c>
      <c r="AA6" s="152">
        <v>458.68396926522405</v>
      </c>
      <c r="AB6" s="152">
        <v>413.22845831484898</v>
      </c>
      <c r="AC6" s="152">
        <v>449.70390232961051</v>
      </c>
      <c r="AD6" s="152">
        <v>448.3580806134172</v>
      </c>
      <c r="AE6" s="152">
        <v>453.87092191899609</v>
      </c>
      <c r="AF6" s="152">
        <v>392.78363529430021</v>
      </c>
      <c r="AG6" s="152">
        <v>415.54489013289412</v>
      </c>
      <c r="AH6" s="152">
        <v>409.36671143647345</v>
      </c>
      <c r="AI6" s="152">
        <v>417.47713289414901</v>
      </c>
      <c r="AJ6" s="152">
        <v>339.55565127531781</v>
      </c>
      <c r="AK6" s="152">
        <v>373.81013024177219</v>
      </c>
      <c r="AL6" s="152">
        <v>381.72405807951651</v>
      </c>
      <c r="AM6" s="152">
        <v>383.63610888863275</v>
      </c>
      <c r="AN6" s="152">
        <v>332.6193691707399</v>
      </c>
      <c r="AO6" s="152">
        <v>363.18433193562169</v>
      </c>
      <c r="AP6" s="152">
        <v>361.54830916102162</v>
      </c>
      <c r="AQ6" s="152">
        <v>355.83712307592225</v>
      </c>
      <c r="AR6" s="152">
        <v>299.87778271347622</v>
      </c>
      <c r="AS6" s="152">
        <v>339.03232149280302</v>
      </c>
      <c r="AT6" s="152">
        <v>339.2446015306104</v>
      </c>
      <c r="AU6" s="152">
        <v>325.91018866997638</v>
      </c>
      <c r="AV6" s="152">
        <v>295.0755237810942</v>
      </c>
      <c r="AW6" s="152">
        <v>333.58606062799493</v>
      </c>
      <c r="AX6" s="152">
        <v>333.78244149383772</v>
      </c>
      <c r="AY6" s="86">
        <v>320.68321815041469</v>
      </c>
      <c r="AZ6" s="86">
        <v>301.86589319760026</v>
      </c>
      <c r="BA6" s="86">
        <v>300.91625762696771</v>
      </c>
      <c r="BB6" s="86">
        <v>317.42508640563301</v>
      </c>
      <c r="BC6" s="86">
        <v>324.95621359282114</v>
      </c>
      <c r="BD6" s="86">
        <v>301.93721193511993</v>
      </c>
      <c r="BE6" s="86">
        <v>347.35892614277975</v>
      </c>
      <c r="BF6" s="86">
        <v>338.19697803852756</v>
      </c>
      <c r="BG6" s="86">
        <v>325.71247718166836</v>
      </c>
      <c r="BH6" s="86">
        <v>281.10020275474523</v>
      </c>
      <c r="BI6" s="86">
        <v>279.59832684207714</v>
      </c>
      <c r="BJ6" s="86">
        <v>280.14283330417084</v>
      </c>
      <c r="BK6" s="269">
        <v>287.57680785893081</v>
      </c>
      <c r="BL6" s="86">
        <v>267.81335997339477</v>
      </c>
      <c r="BM6" s="297">
        <v>276.49135245580788</v>
      </c>
      <c r="BN6" s="86">
        <v>272.55800427421974</v>
      </c>
      <c r="BO6" s="242">
        <v>278.70846467018697</v>
      </c>
      <c r="BP6" s="242"/>
      <c r="BQ6" s="298">
        <f t="shared" ref="BQ6:BT9" si="0">BL6-BH6</f>
        <v>-13.286842781350458</v>
      </c>
      <c r="BR6" s="298">
        <f t="shared" si="0"/>
        <v>-3.1069743862692576</v>
      </c>
      <c r="BS6" s="298">
        <f t="shared" si="0"/>
        <v>-7.584829029951095</v>
      </c>
      <c r="BT6" s="298">
        <f t="shared" si="0"/>
        <v>-8.868343188743836</v>
      </c>
      <c r="BU6" s="297"/>
      <c r="BW6" s="299">
        <f t="shared" ref="BW6:BZ9" si="1">BL6/BH6-1</f>
        <v>-4.7267282809265621E-2</v>
      </c>
      <c r="BX6" s="299">
        <f t="shared" si="1"/>
        <v>-1.1112278179061241E-2</v>
      </c>
      <c r="BY6" s="299">
        <f t="shared" si="1"/>
        <v>-2.7074863706099905E-2</v>
      </c>
      <c r="BZ6" s="299">
        <f t="shared" si="1"/>
        <v>-3.0838172433898636E-2</v>
      </c>
    </row>
    <row r="7" spans="1:78" s="74" customFormat="1" x14ac:dyDescent="0.2">
      <c r="B7" s="74" t="s">
        <v>297</v>
      </c>
      <c r="C7" s="74" t="s">
        <v>300</v>
      </c>
      <c r="D7" s="152">
        <v>1033.6799134032519</v>
      </c>
      <c r="E7" s="152">
        <v>1083.5100672970052</v>
      </c>
      <c r="F7" s="152">
        <v>1079.1130769431572</v>
      </c>
      <c r="G7" s="152">
        <v>1131.7539617627313</v>
      </c>
      <c r="H7" s="152">
        <v>903.07255746402734</v>
      </c>
      <c r="I7" s="152">
        <v>958.85596098419342</v>
      </c>
      <c r="J7" s="152">
        <v>943.88085821575066</v>
      </c>
      <c r="K7" s="152">
        <v>979.0069714622523</v>
      </c>
      <c r="L7" s="152">
        <v>1027.0696521776863</v>
      </c>
      <c r="M7" s="152">
        <v>931.13097191716611</v>
      </c>
      <c r="N7" s="152">
        <v>924.59890473323208</v>
      </c>
      <c r="O7" s="152">
        <v>929.90665451656639</v>
      </c>
      <c r="P7" s="152">
        <v>676.18974728124408</v>
      </c>
      <c r="Q7" s="152">
        <v>638.98042995099433</v>
      </c>
      <c r="R7" s="152">
        <v>606.78727072585764</v>
      </c>
      <c r="S7" s="152">
        <v>510.38597149251729</v>
      </c>
      <c r="T7" s="152">
        <v>392.40168838116278</v>
      </c>
      <c r="U7" s="152">
        <v>429.76787638872349</v>
      </c>
      <c r="V7" s="152">
        <v>452.55251528943779</v>
      </c>
      <c r="W7" s="152">
        <v>507.64124869449574</v>
      </c>
      <c r="X7" s="152">
        <v>598.62951684610755</v>
      </c>
      <c r="Y7" s="152">
        <v>653.20002488632394</v>
      </c>
      <c r="Z7" s="152">
        <v>472.48939510737966</v>
      </c>
      <c r="AA7" s="152">
        <v>472.23767295029188</v>
      </c>
      <c r="AB7" s="152">
        <v>471.78861524949491</v>
      </c>
      <c r="AC7" s="152">
        <v>565.07474707122014</v>
      </c>
      <c r="AD7" s="152">
        <v>760.78478548232329</v>
      </c>
      <c r="AE7" s="152">
        <v>530.03252082610163</v>
      </c>
      <c r="AF7" s="152">
        <v>826.53258470005449</v>
      </c>
      <c r="AG7" s="152">
        <v>742.11003052854312</v>
      </c>
      <c r="AH7" s="152">
        <v>847.64692574239348</v>
      </c>
      <c r="AI7" s="152">
        <v>639.40495409870653</v>
      </c>
      <c r="AJ7" s="152">
        <v>937.37413002671371</v>
      </c>
      <c r="AK7" s="152">
        <v>796.24510856381517</v>
      </c>
      <c r="AL7" s="152">
        <v>995.03734217085969</v>
      </c>
      <c r="AM7" s="152">
        <v>945.54063247801173</v>
      </c>
      <c r="AN7" s="152">
        <v>796.67155103433777</v>
      </c>
      <c r="AO7" s="152">
        <v>769.80166697007576</v>
      </c>
      <c r="AP7" s="152">
        <v>791.40346984127154</v>
      </c>
      <c r="AQ7" s="152">
        <v>802.84236712141751</v>
      </c>
      <c r="AR7" s="152">
        <v>756.28907804182472</v>
      </c>
      <c r="AS7" s="152">
        <v>852.63219579785004</v>
      </c>
      <c r="AT7" s="152">
        <v>914.97815084911019</v>
      </c>
      <c r="AU7" s="152">
        <v>819.41563507672811</v>
      </c>
      <c r="AV7" s="152">
        <v>767.22416911291748</v>
      </c>
      <c r="AW7" s="152">
        <v>860.20486361122869</v>
      </c>
      <c r="AX7" s="152">
        <v>932.48673459983229</v>
      </c>
      <c r="AY7" s="86">
        <v>800.73825125470262</v>
      </c>
      <c r="AZ7" s="86">
        <v>757.13890673807452</v>
      </c>
      <c r="BA7" s="86">
        <v>644.10564327795089</v>
      </c>
      <c r="BB7" s="86">
        <v>723.99775156796056</v>
      </c>
      <c r="BC7" s="86">
        <v>670.01060579467162</v>
      </c>
      <c r="BD7" s="86">
        <v>696.06006371307774</v>
      </c>
      <c r="BE7" s="86">
        <v>752.92560167160366</v>
      </c>
      <c r="BF7" s="86">
        <v>663.14011273935739</v>
      </c>
      <c r="BG7" s="86">
        <v>721.13977060804393</v>
      </c>
      <c r="BH7" s="86">
        <v>753.3838563648161</v>
      </c>
      <c r="BI7" s="86">
        <v>818.45729728984111</v>
      </c>
      <c r="BJ7" s="86">
        <v>709.50129461924598</v>
      </c>
      <c r="BK7" s="86">
        <v>776.562800637696</v>
      </c>
      <c r="BL7" s="86">
        <v>773.42983005128144</v>
      </c>
      <c r="BM7" s="86">
        <v>810.26241726729688</v>
      </c>
      <c r="BN7" s="86">
        <v>697.50774681393295</v>
      </c>
      <c r="BO7" s="163">
        <v>754.1610287931054</v>
      </c>
      <c r="BP7" s="242"/>
      <c r="BQ7" s="298">
        <f t="shared" si="0"/>
        <v>20.045973686465345</v>
      </c>
      <c r="BR7" s="298">
        <f t="shared" si="0"/>
        <v>-8.1948800225442255</v>
      </c>
      <c r="BS7" s="298">
        <f t="shared" si="0"/>
        <v>-11.993547805313028</v>
      </c>
      <c r="BT7" s="298">
        <f t="shared" si="0"/>
        <v>-22.401771844590598</v>
      </c>
      <c r="BU7" s="297"/>
      <c r="BW7" s="299">
        <f t="shared" si="1"/>
        <v>2.660791509814131E-2</v>
      </c>
      <c r="BX7" s="299">
        <f t="shared" si="1"/>
        <v>-1.0012593265012026E-2</v>
      </c>
      <c r="BY7" s="299">
        <f t="shared" si="1"/>
        <v>-1.6904194391568206E-2</v>
      </c>
      <c r="BZ7" s="299">
        <f t="shared" si="1"/>
        <v>-2.884734090558394E-2</v>
      </c>
    </row>
    <row r="8" spans="1:78" s="74" customFormat="1" x14ac:dyDescent="0.2">
      <c r="B8" s="74" t="s">
        <v>296</v>
      </c>
      <c r="C8" s="74" t="s">
        <v>301</v>
      </c>
      <c r="D8" s="152">
        <v>560.1221461704821</v>
      </c>
      <c r="E8" s="152">
        <v>601.21179191993679</v>
      </c>
      <c r="F8" s="152">
        <v>575.24529628459231</v>
      </c>
      <c r="G8" s="152">
        <v>573.23672699001008</v>
      </c>
      <c r="H8" s="152">
        <v>480.19555926749581</v>
      </c>
      <c r="I8" s="152">
        <v>521.76410378681953</v>
      </c>
      <c r="J8" s="152">
        <v>491.72860514841932</v>
      </c>
      <c r="K8" s="152">
        <v>462.94082930252438</v>
      </c>
      <c r="L8" s="152">
        <v>450.21356347856198</v>
      </c>
      <c r="M8" s="152">
        <v>482.18109738737189</v>
      </c>
      <c r="N8" s="152">
        <v>514.54654952189662</v>
      </c>
      <c r="O8" s="152">
        <v>510.27793715101461</v>
      </c>
      <c r="P8" s="152">
        <v>502.71411009255939</v>
      </c>
      <c r="Q8" s="152">
        <v>562.68489597701216</v>
      </c>
      <c r="R8" s="152">
        <v>538.54597600097213</v>
      </c>
      <c r="S8" s="152">
        <v>514.64622319831926</v>
      </c>
      <c r="T8" s="152">
        <v>485.34469311044444</v>
      </c>
      <c r="U8" s="152">
        <v>522.90152368656641</v>
      </c>
      <c r="V8" s="152">
        <v>522.61277410644436</v>
      </c>
      <c r="W8" s="152">
        <v>501.39433374035195</v>
      </c>
      <c r="X8" s="152">
        <v>476.15598142664078</v>
      </c>
      <c r="Y8" s="152">
        <v>532.16729610481377</v>
      </c>
      <c r="Z8" s="152">
        <v>542.63360645900411</v>
      </c>
      <c r="AA8" s="152">
        <v>534.48948666807985</v>
      </c>
      <c r="AB8" s="152">
        <v>494.74363521243828</v>
      </c>
      <c r="AC8" s="152">
        <v>548.42678617601962</v>
      </c>
      <c r="AD8" s="152">
        <v>561.83366132193714</v>
      </c>
      <c r="AE8" s="152">
        <v>513.06316148757674</v>
      </c>
      <c r="AF8" s="152">
        <v>509.59826350071341</v>
      </c>
      <c r="AG8" s="152">
        <v>501.52042946852947</v>
      </c>
      <c r="AH8" s="152">
        <v>508.01434823376212</v>
      </c>
      <c r="AI8" s="152">
        <v>579.44816798953991</v>
      </c>
      <c r="AJ8" s="152">
        <v>568.93367724238647</v>
      </c>
      <c r="AK8" s="152">
        <v>644.61883298687917</v>
      </c>
      <c r="AL8" s="152">
        <v>663.54970618180971</v>
      </c>
      <c r="AM8" s="152">
        <v>665.87431114074934</v>
      </c>
      <c r="AN8" s="152">
        <v>610.68519432407004</v>
      </c>
      <c r="AO8" s="152">
        <v>649.69022709926946</v>
      </c>
      <c r="AP8" s="152">
        <v>697.57043342780628</v>
      </c>
      <c r="AQ8" s="152">
        <v>648.34486444252786</v>
      </c>
      <c r="AR8" s="152">
        <v>569.03389685652428</v>
      </c>
      <c r="AS8" s="152">
        <v>643.85733480512283</v>
      </c>
      <c r="AT8" s="152">
        <v>644.02765972745294</v>
      </c>
      <c r="AU8" s="152">
        <v>618.30603355387871</v>
      </c>
      <c r="AV8" s="152">
        <v>542.10313553168032</v>
      </c>
      <c r="AW8" s="152">
        <v>613.28389141611319</v>
      </c>
      <c r="AX8" s="152">
        <v>613.41709373268395</v>
      </c>
      <c r="AY8" s="86">
        <v>589.07941111854529</v>
      </c>
      <c r="AZ8" s="86">
        <v>479.24603733874687</v>
      </c>
      <c r="BA8" s="86">
        <v>107.25103640927385</v>
      </c>
      <c r="BB8" s="86">
        <v>168.52782748732977</v>
      </c>
      <c r="BC8" s="86">
        <v>153.1903453002551</v>
      </c>
      <c r="BD8" s="86">
        <v>176.69241995675776</v>
      </c>
      <c r="BE8" s="86">
        <v>202.03765278852237</v>
      </c>
      <c r="BF8" s="86">
        <v>339.25850916081163</v>
      </c>
      <c r="BG8" s="86">
        <v>365.81479357662346</v>
      </c>
      <c r="BH8" s="86">
        <v>301.01239005811811</v>
      </c>
      <c r="BI8" s="86">
        <v>343.92895658997213</v>
      </c>
      <c r="BJ8" s="86">
        <v>577.69781522781625</v>
      </c>
      <c r="BK8" s="86">
        <v>623.30775650531393</v>
      </c>
      <c r="BL8" s="86">
        <v>362.53370055627539</v>
      </c>
      <c r="BM8" s="86">
        <v>319.27510345911094</v>
      </c>
      <c r="BN8" s="86">
        <v>541.12766151763003</v>
      </c>
      <c r="BO8" s="163">
        <v>483.76299316610783</v>
      </c>
      <c r="BP8" s="242"/>
      <c r="BQ8" s="298">
        <f t="shared" si="0"/>
        <v>61.521310498157277</v>
      </c>
      <c r="BR8" s="298">
        <f t="shared" si="0"/>
        <v>-24.653853130861194</v>
      </c>
      <c r="BS8" s="298">
        <f t="shared" si="0"/>
        <v>-36.570153710186219</v>
      </c>
      <c r="BT8" s="298">
        <f t="shared" si="0"/>
        <v>-139.5447633392061</v>
      </c>
      <c r="BU8" s="297"/>
      <c r="BW8" s="299">
        <f t="shared" si="1"/>
        <v>0.20438132292919575</v>
      </c>
      <c r="BX8" s="299">
        <f t="shared" si="1"/>
        <v>-7.1682981785837874E-2</v>
      </c>
      <c r="BY8" s="299">
        <f t="shared" si="1"/>
        <v>-6.3303257769400934E-2</v>
      </c>
      <c r="BZ8" s="299">
        <f t="shared" si="1"/>
        <v>-0.22387779051810408</v>
      </c>
    </row>
    <row r="9" spans="1:78" s="74" customFormat="1" x14ac:dyDescent="0.2">
      <c r="A9" s="248"/>
      <c r="B9" s="248" t="s">
        <v>309</v>
      </c>
      <c r="C9" s="248" t="s">
        <v>305</v>
      </c>
      <c r="D9" s="300">
        <v>2303.2475100889596</v>
      </c>
      <c r="E9" s="300">
        <v>2625.4513710306132</v>
      </c>
      <c r="F9" s="300">
        <v>2679.8720081560259</v>
      </c>
      <c r="G9" s="300">
        <v>2410.3089416922589</v>
      </c>
      <c r="H9" s="300">
        <v>2287.2350455553074</v>
      </c>
      <c r="I9" s="300">
        <v>2662.3749183658474</v>
      </c>
      <c r="J9" s="300">
        <v>2747.3769073099552</v>
      </c>
      <c r="K9" s="300">
        <v>2401.6236111205535</v>
      </c>
      <c r="L9" s="300">
        <v>2240.595470425952</v>
      </c>
      <c r="M9" s="300">
        <v>2567.0644729185879</v>
      </c>
      <c r="N9" s="300">
        <v>2699.8803556843018</v>
      </c>
      <c r="O9" s="300">
        <v>2388.8475380465657</v>
      </c>
      <c r="P9" s="300">
        <v>2163.2638802833621</v>
      </c>
      <c r="Q9" s="300">
        <v>2498.4760101083812</v>
      </c>
      <c r="R9" s="300">
        <v>2539.0599482410421</v>
      </c>
      <c r="S9" s="300">
        <v>2236.3617035725624</v>
      </c>
      <c r="T9" s="300">
        <v>2129.8595017977127</v>
      </c>
      <c r="U9" s="300">
        <v>2355.6538059641712</v>
      </c>
      <c r="V9" s="300">
        <v>2429.2197657405932</v>
      </c>
      <c r="W9" s="300">
        <v>2172.3826536741599</v>
      </c>
      <c r="X9" s="300">
        <v>2056.4850261394972</v>
      </c>
      <c r="Y9" s="300">
        <v>2360.0421521304124</v>
      </c>
      <c r="Z9" s="300">
        <v>2445.0175741429039</v>
      </c>
      <c r="AA9" s="300">
        <v>2147.9810182824913</v>
      </c>
      <c r="AB9" s="300">
        <v>2026.2670882087982</v>
      </c>
      <c r="AC9" s="300">
        <v>2359.5662718635913</v>
      </c>
      <c r="AD9" s="300">
        <v>2423.0838456613733</v>
      </c>
      <c r="AE9" s="300">
        <v>2172.6891125381285</v>
      </c>
      <c r="AF9" s="300">
        <v>2081.0082374802691</v>
      </c>
      <c r="AG9" s="300">
        <v>2378.0630899197545</v>
      </c>
      <c r="AH9" s="300">
        <v>2473.4176439377411</v>
      </c>
      <c r="AI9" s="300">
        <v>2245.6294078836618</v>
      </c>
      <c r="AJ9" s="300">
        <v>2049.0320830601836</v>
      </c>
      <c r="AK9" s="300">
        <v>2342.6540030176966</v>
      </c>
      <c r="AL9" s="300">
        <v>2424.7697671552201</v>
      </c>
      <c r="AM9" s="300">
        <v>2187.3629886702242</v>
      </c>
      <c r="AN9" s="300">
        <v>2011.0356941626455</v>
      </c>
      <c r="AO9" s="300">
        <v>2320.3378412189709</v>
      </c>
      <c r="AP9" s="300">
        <v>2382.4994842378092</v>
      </c>
      <c r="AQ9" s="300">
        <v>2143.4742687724151</v>
      </c>
      <c r="AR9" s="300">
        <v>1908.6500934682108</v>
      </c>
      <c r="AS9" s="300">
        <v>2218.7087521533062</v>
      </c>
      <c r="AT9" s="300">
        <v>2326.8890121382092</v>
      </c>
      <c r="AU9" s="300">
        <v>2079.2579566756576</v>
      </c>
      <c r="AV9" s="300">
        <v>1863.4399233294482</v>
      </c>
      <c r="AW9" s="300">
        <v>2163.9638569777462</v>
      </c>
      <c r="AX9" s="300">
        <v>2265.7118342213516</v>
      </c>
      <c r="AY9" s="250">
        <v>2029.8374737169538</v>
      </c>
      <c r="AZ9" s="250">
        <v>1834.4252847065186</v>
      </c>
      <c r="BA9" s="250">
        <v>1905.8440639070941</v>
      </c>
      <c r="BB9" s="250">
        <v>2132.8462854107447</v>
      </c>
      <c r="BC9" s="250">
        <v>1879.0530438693072</v>
      </c>
      <c r="BD9" s="250">
        <v>1693.6457526271133</v>
      </c>
      <c r="BE9" s="250">
        <v>2021.4766290750463</v>
      </c>
      <c r="BF9" s="250">
        <v>2146.0751665422154</v>
      </c>
      <c r="BG9" s="250">
        <v>1873.922237675006</v>
      </c>
      <c r="BH9" s="250">
        <v>1589.1685498311988</v>
      </c>
      <c r="BI9" s="250">
        <v>1747.5601099259261</v>
      </c>
      <c r="BJ9" s="250">
        <v>1824.236334064414</v>
      </c>
      <c r="BK9" s="250">
        <v>1697.9131873523297</v>
      </c>
      <c r="BL9" s="250">
        <v>1591.1957835325334</v>
      </c>
      <c r="BM9" s="250">
        <v>1768.1284276943959</v>
      </c>
      <c r="BN9" s="250">
        <v>1789.5361166716364</v>
      </c>
      <c r="BO9" s="382">
        <v>1651.3982802636867</v>
      </c>
      <c r="BP9" s="242"/>
      <c r="BQ9" s="227">
        <f t="shared" si="0"/>
        <v>2.0272337013345805</v>
      </c>
      <c r="BR9" s="227">
        <f t="shared" si="0"/>
        <v>20.568317768469797</v>
      </c>
      <c r="BS9" s="227">
        <f t="shared" si="0"/>
        <v>-34.700217392777631</v>
      </c>
      <c r="BT9" s="227">
        <f t="shared" si="0"/>
        <v>-46.514907088642985</v>
      </c>
      <c r="BU9" s="297"/>
      <c r="BW9" s="301">
        <f t="shared" si="1"/>
        <v>1.2756568216441E-3</v>
      </c>
      <c r="BX9" s="301">
        <f t="shared" si="1"/>
        <v>1.1769734071889415E-2</v>
      </c>
      <c r="BY9" s="301">
        <f t="shared" si="1"/>
        <v>-1.9021777356810543E-2</v>
      </c>
      <c r="BZ9" s="301">
        <f t="shared" si="1"/>
        <v>-2.7395338840130457E-2</v>
      </c>
    </row>
    <row r="10" spans="1:78" s="74" customFormat="1" x14ac:dyDescent="0.2">
      <c r="A10" s="66"/>
      <c r="B10" s="66"/>
      <c r="C10" s="66"/>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86"/>
      <c r="AZ10" s="86"/>
      <c r="BA10" s="86"/>
      <c r="BB10" s="86"/>
      <c r="BC10" s="86"/>
      <c r="BD10" s="86"/>
      <c r="BE10" s="86"/>
      <c r="BP10" s="297"/>
      <c r="BQ10" s="297"/>
      <c r="BR10" s="297"/>
      <c r="BS10" s="297"/>
      <c r="BT10" s="297"/>
      <c r="BV10" s="302"/>
      <c r="BW10" s="302"/>
    </row>
    <row r="11" spans="1:78" s="74" customFormat="1" x14ac:dyDescent="0.2">
      <c r="A11" s="66"/>
      <c r="B11" s="63"/>
      <c r="C11" s="66"/>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86"/>
      <c r="AZ11" s="86"/>
      <c r="BA11" s="86"/>
      <c r="BB11" s="86"/>
      <c r="BC11" s="86"/>
      <c r="BD11" s="86"/>
      <c r="BE11" s="86"/>
      <c r="BF11" s="86"/>
      <c r="BG11" s="86"/>
      <c r="BH11" s="86"/>
      <c r="BI11" s="86"/>
      <c r="BJ11" s="86"/>
      <c r="BK11" s="86"/>
      <c r="BL11" s="86"/>
      <c r="BM11" s="202"/>
      <c r="BN11" s="202"/>
      <c r="BO11" s="202"/>
      <c r="BP11" s="202"/>
      <c r="BQ11" s="202"/>
      <c r="BR11" s="202"/>
      <c r="BS11" s="202"/>
      <c r="BT11" s="202"/>
      <c r="BV11" s="262"/>
      <c r="BW11" s="262"/>
    </row>
    <row r="12" spans="1:78" x14ac:dyDescent="0.2">
      <c r="B12" s="81" t="s">
        <v>203</v>
      </c>
      <c r="C12" s="81" t="s">
        <v>204</v>
      </c>
    </row>
    <row r="13" spans="1:78" x14ac:dyDescent="0.2">
      <c r="A13" s="60"/>
      <c r="B13" s="60" t="s">
        <v>134</v>
      </c>
      <c r="C13" s="90" t="s">
        <v>21</v>
      </c>
      <c r="D13" s="91" t="s">
        <v>52</v>
      </c>
      <c r="E13" s="91" t="s">
        <v>53</v>
      </c>
      <c r="F13" s="91" t="s">
        <v>54</v>
      </c>
      <c r="G13" s="91" t="s">
        <v>55</v>
      </c>
      <c r="H13" s="91" t="s">
        <v>56</v>
      </c>
      <c r="I13" s="91" t="s">
        <v>57</v>
      </c>
      <c r="J13" s="91" t="s">
        <v>58</v>
      </c>
      <c r="K13" s="91" t="s">
        <v>59</v>
      </c>
      <c r="L13" s="91" t="s">
        <v>60</v>
      </c>
      <c r="M13" s="91" t="s">
        <v>61</v>
      </c>
      <c r="N13" s="91" t="s">
        <v>62</v>
      </c>
      <c r="O13" s="91" t="s">
        <v>63</v>
      </c>
      <c r="P13" s="91" t="s">
        <v>64</v>
      </c>
      <c r="Q13" s="91" t="s">
        <v>65</v>
      </c>
      <c r="R13" s="91" t="s">
        <v>66</v>
      </c>
      <c r="S13" s="91" t="s">
        <v>67</v>
      </c>
      <c r="T13" s="91" t="s">
        <v>68</v>
      </c>
      <c r="U13" s="91" t="s">
        <v>69</v>
      </c>
      <c r="V13" s="91" t="s">
        <v>70</v>
      </c>
      <c r="W13" s="91" t="s">
        <v>71</v>
      </c>
      <c r="X13" s="91" t="s">
        <v>72</v>
      </c>
      <c r="Y13" s="91" t="s">
        <v>73</v>
      </c>
      <c r="Z13" s="91" t="s">
        <v>74</v>
      </c>
      <c r="AA13" s="91" t="s">
        <v>75</v>
      </c>
      <c r="AB13" s="91" t="s">
        <v>76</v>
      </c>
      <c r="AC13" s="91" t="s">
        <v>77</v>
      </c>
      <c r="AD13" s="91" t="s">
        <v>78</v>
      </c>
      <c r="AE13" s="91" t="s">
        <v>79</v>
      </c>
      <c r="AF13" s="91" t="s">
        <v>80</v>
      </c>
      <c r="AG13" s="91" t="s">
        <v>81</v>
      </c>
      <c r="AH13" s="91" t="s">
        <v>179</v>
      </c>
      <c r="AI13" s="91" t="s">
        <v>180</v>
      </c>
      <c r="AJ13" s="91" t="s">
        <v>194</v>
      </c>
      <c r="AK13" s="91" t="s">
        <v>196</v>
      </c>
      <c r="AL13" s="91" t="s">
        <v>198</v>
      </c>
      <c r="AM13" s="91" t="s">
        <v>200</v>
      </c>
      <c r="AN13" s="91" t="s">
        <v>201</v>
      </c>
      <c r="AO13" s="91" t="s">
        <v>205</v>
      </c>
      <c r="AP13" s="91" t="s">
        <v>209</v>
      </c>
      <c r="AQ13" s="91" t="s">
        <v>211</v>
      </c>
      <c r="AR13" s="91" t="s">
        <v>251</v>
      </c>
      <c r="AS13" s="91" t="s">
        <v>263</v>
      </c>
      <c r="AT13" s="91" t="s">
        <v>264</v>
      </c>
      <c r="AU13" s="91" t="s">
        <v>269</v>
      </c>
      <c r="AV13" s="91" t="s">
        <v>270</v>
      </c>
      <c r="AW13" s="91" t="s">
        <v>271</v>
      </c>
      <c r="AX13" s="91" t="s">
        <v>272</v>
      </c>
      <c r="AY13" s="91" t="s">
        <v>274</v>
      </c>
      <c r="AZ13" s="91" t="s">
        <v>277</v>
      </c>
      <c r="BA13" s="91" t="s">
        <v>279</v>
      </c>
      <c r="BB13" s="91" t="s">
        <v>280</v>
      </c>
      <c r="BC13" s="91" t="s">
        <v>282</v>
      </c>
      <c r="BD13" s="91" t="s">
        <v>283</v>
      </c>
      <c r="BE13" s="91" t="s">
        <v>284</v>
      </c>
      <c r="BF13" s="91" t="s">
        <v>287</v>
      </c>
      <c r="BG13" s="116" t="s">
        <v>289</v>
      </c>
      <c r="BH13" s="91" t="s">
        <v>290</v>
      </c>
      <c r="BI13" s="91" t="s">
        <v>291</v>
      </c>
      <c r="BJ13" s="91" t="s">
        <v>293</v>
      </c>
      <c r="BK13" s="91" t="s">
        <v>310</v>
      </c>
      <c r="BL13" s="91" t="s">
        <v>314</v>
      </c>
      <c r="BM13" s="91" t="s">
        <v>329</v>
      </c>
      <c r="BN13" s="91" t="s">
        <v>332</v>
      </c>
      <c r="BO13" s="222" t="s">
        <v>337</v>
      </c>
    </row>
    <row r="14" spans="1:78" x14ac:dyDescent="0.2">
      <c r="A14" s="92"/>
      <c r="B14" s="92" t="s">
        <v>298</v>
      </c>
      <c r="C14" s="74" t="s">
        <v>299</v>
      </c>
      <c r="D14" s="62">
        <f t="shared" ref="D14:AI14" si="2">D6/$D6*100</f>
        <v>100</v>
      </c>
      <c r="E14" s="62">
        <f t="shared" si="2"/>
        <v>110.60532622946684</v>
      </c>
      <c r="F14" s="62">
        <f t="shared" si="2"/>
        <v>106.2024754146462</v>
      </c>
      <c r="G14" s="62">
        <f t="shared" si="2"/>
        <v>108.54492255649717</v>
      </c>
      <c r="H14" s="62">
        <f t="shared" si="2"/>
        <v>88.883752506736883</v>
      </c>
      <c r="I14" s="62">
        <f t="shared" si="2"/>
        <v>95.820986766307144</v>
      </c>
      <c r="J14" s="62">
        <f t="shared" si="2"/>
        <v>95.605482147893667</v>
      </c>
      <c r="K14" s="62">
        <f t="shared" si="2"/>
        <v>97.447733406511034</v>
      </c>
      <c r="L14" s="62">
        <f t="shared" si="2"/>
        <v>92.718229837452625</v>
      </c>
      <c r="M14" s="62">
        <f t="shared" si="2"/>
        <v>98.768672473081921</v>
      </c>
      <c r="N14" s="62">
        <f t="shared" si="2"/>
        <v>99.452596845732486</v>
      </c>
      <c r="O14" s="62">
        <f t="shared" si="2"/>
        <v>105.27507195651739</v>
      </c>
      <c r="P14" s="62">
        <f t="shared" si="2"/>
        <v>93.050020202992584</v>
      </c>
      <c r="Q14" s="62">
        <f t="shared" si="2"/>
        <v>99.926221621705167</v>
      </c>
      <c r="R14" s="62">
        <f t="shared" si="2"/>
        <v>99.842037330345505</v>
      </c>
      <c r="S14" s="62">
        <f t="shared" si="2"/>
        <v>99.876115887529153</v>
      </c>
      <c r="T14" s="62">
        <f t="shared" si="2"/>
        <v>85.917893397382343</v>
      </c>
      <c r="U14" s="62">
        <f t="shared" si="2"/>
        <v>88.330347097990654</v>
      </c>
      <c r="V14" s="62">
        <f t="shared" si="2"/>
        <v>88.001659659191617</v>
      </c>
      <c r="W14" s="62">
        <f t="shared" si="2"/>
        <v>89.849829511217834</v>
      </c>
      <c r="X14" s="62">
        <f t="shared" si="2"/>
        <v>77.070404646134278</v>
      </c>
      <c r="Y14" s="62">
        <f t="shared" si="2"/>
        <v>83.159695780597758</v>
      </c>
      <c r="Z14" s="62">
        <f t="shared" si="2"/>
        <v>83.016793557459152</v>
      </c>
      <c r="AA14" s="62">
        <f t="shared" si="2"/>
        <v>81.569209947138859</v>
      </c>
      <c r="AB14" s="62">
        <f t="shared" si="2"/>
        <v>73.485713761507682</v>
      </c>
      <c r="AC14" s="62">
        <f t="shared" si="2"/>
        <v>79.972256457825026</v>
      </c>
      <c r="AD14" s="62">
        <f t="shared" si="2"/>
        <v>79.732924757841175</v>
      </c>
      <c r="AE14" s="62">
        <f t="shared" si="2"/>
        <v>80.713290630623618</v>
      </c>
      <c r="AF14" s="62">
        <f t="shared" si="2"/>
        <v>69.849946712646755</v>
      </c>
      <c r="AG14" s="62">
        <f t="shared" si="2"/>
        <v>73.897652102402915</v>
      </c>
      <c r="AH14" s="62">
        <f t="shared" si="2"/>
        <v>72.798967193081651</v>
      </c>
      <c r="AI14" s="62">
        <f t="shared" si="2"/>
        <v>74.241268897457076</v>
      </c>
      <c r="AJ14" s="62">
        <f t="shared" ref="AJ14:BH14" si="3">AJ6/$D6*100</f>
        <v>60.384247245402456</v>
      </c>
      <c r="AK14" s="62">
        <f t="shared" si="3"/>
        <v>66.475828756133069</v>
      </c>
      <c r="AL14" s="62">
        <f t="shared" si="3"/>
        <v>67.883187383332469</v>
      </c>
      <c r="AM14" s="62">
        <f t="shared" si="3"/>
        <v>68.223213380160402</v>
      </c>
      <c r="AN14" s="62">
        <f t="shared" si="3"/>
        <v>59.150746427514179</v>
      </c>
      <c r="AO14" s="62">
        <f t="shared" si="3"/>
        <v>64.586209691663072</v>
      </c>
      <c r="AP14" s="62">
        <f t="shared" si="3"/>
        <v>64.295270626595183</v>
      </c>
      <c r="AQ14" s="62">
        <f t="shared" si="3"/>
        <v>63.279632479116607</v>
      </c>
      <c r="AR14" s="62">
        <f t="shared" si="3"/>
        <v>53.328207340279008</v>
      </c>
      <c r="AS14" s="62">
        <f t="shared" si="3"/>
        <v>60.291181867578324</v>
      </c>
      <c r="AT14" s="62">
        <f t="shared" si="3"/>
        <v>60.328932292994843</v>
      </c>
      <c r="AU14" s="62">
        <f t="shared" si="3"/>
        <v>57.957631800646567</v>
      </c>
      <c r="AV14" s="62">
        <f t="shared" si="3"/>
        <v>52.474206561260097</v>
      </c>
      <c r="AW14" s="62">
        <f t="shared" si="3"/>
        <v>59.322656203557266</v>
      </c>
      <c r="AX14" s="62">
        <f t="shared" si="3"/>
        <v>59.357579229319846</v>
      </c>
      <c r="AY14" s="62">
        <f t="shared" si="3"/>
        <v>57.028103227017482</v>
      </c>
      <c r="AZ14" s="62">
        <f t="shared" si="3"/>
        <v>53.681759267845621</v>
      </c>
      <c r="BA14" s="62">
        <f t="shared" si="3"/>
        <v>53.512882593654695</v>
      </c>
      <c r="BB14" s="62">
        <f t="shared" si="3"/>
        <v>56.448699432393333</v>
      </c>
      <c r="BC14" s="62">
        <f t="shared" si="3"/>
        <v>57.78798341839012</v>
      </c>
      <c r="BD14" s="62">
        <f t="shared" si="3"/>
        <v>53.694442102790177</v>
      </c>
      <c r="BE14" s="62">
        <f t="shared" si="3"/>
        <v>61.771928107584905</v>
      </c>
      <c r="BF14" s="62">
        <f t="shared" si="3"/>
        <v>60.142630119173177</v>
      </c>
      <c r="BG14" s="62">
        <f t="shared" si="3"/>
        <v>57.922472146114515</v>
      </c>
      <c r="BH14" s="62">
        <f t="shared" si="3"/>
        <v>49.988931358154467</v>
      </c>
      <c r="BI14" s="62">
        <f t="shared" ref="BI14:BN14" si="4">BI6/$D6*100</f>
        <v>49.721848050596932</v>
      </c>
      <c r="BJ14" s="62">
        <f t="shared" si="4"/>
        <v>49.818679343818808</v>
      </c>
      <c r="BK14" s="272">
        <f t="shared" si="4"/>
        <v>51.140686372253406</v>
      </c>
      <c r="BL14" s="62">
        <f t="shared" si="4"/>
        <v>47.626090402315604</v>
      </c>
      <c r="BM14" s="272">
        <f t="shared" si="4"/>
        <v>49.169325043481685</v>
      </c>
      <c r="BN14" s="272">
        <f t="shared" si="4"/>
        <v>48.469845390567016</v>
      </c>
      <c r="BO14" s="207">
        <f t="shared" ref="BO14" si="5">BO6/$D6*100</f>
        <v>49.563601067517922</v>
      </c>
      <c r="BP14" s="287"/>
    </row>
    <row r="15" spans="1:78" x14ac:dyDescent="0.2">
      <c r="A15" s="56"/>
      <c r="B15" s="56" t="s">
        <v>297</v>
      </c>
      <c r="C15" s="74" t="s">
        <v>300</v>
      </c>
      <c r="D15" s="62">
        <f t="shared" ref="D15:AI15" si="6">D7/$D7*100</f>
        <v>100</v>
      </c>
      <c r="E15" s="62">
        <f t="shared" si="6"/>
        <v>104.82065610907483</v>
      </c>
      <c r="F15" s="62">
        <f t="shared" si="6"/>
        <v>104.39528358351502</v>
      </c>
      <c r="G15" s="62">
        <f t="shared" si="6"/>
        <v>109.48785471090213</v>
      </c>
      <c r="H15" s="62">
        <f t="shared" si="6"/>
        <v>87.364816298962651</v>
      </c>
      <c r="I15" s="62">
        <f t="shared" si="6"/>
        <v>92.761400173414344</v>
      </c>
      <c r="J15" s="62">
        <f t="shared" si="6"/>
        <v>91.312682579673037</v>
      </c>
      <c r="K15" s="62">
        <f t="shared" si="6"/>
        <v>94.710844117982688</v>
      </c>
      <c r="L15" s="62">
        <f t="shared" si="6"/>
        <v>99.360511785142251</v>
      </c>
      <c r="M15" s="62">
        <f t="shared" si="6"/>
        <v>90.079236313255109</v>
      </c>
      <c r="N15" s="62">
        <f t="shared" si="6"/>
        <v>89.447312726539749</v>
      </c>
      <c r="O15" s="62">
        <f t="shared" si="6"/>
        <v>89.960793709822013</v>
      </c>
      <c r="P15" s="62">
        <f t="shared" si="6"/>
        <v>65.415777022790394</v>
      </c>
      <c r="Q15" s="62">
        <f t="shared" si="6"/>
        <v>61.816082683394448</v>
      </c>
      <c r="R15" s="62">
        <f t="shared" si="6"/>
        <v>58.701660239105571</v>
      </c>
      <c r="S15" s="62">
        <f t="shared" si="6"/>
        <v>49.375630199888491</v>
      </c>
      <c r="T15" s="62">
        <f t="shared" si="6"/>
        <v>37.961624608650183</v>
      </c>
      <c r="U15" s="62">
        <f t="shared" si="6"/>
        <v>41.576494891321879</v>
      </c>
      <c r="V15" s="62">
        <f t="shared" si="6"/>
        <v>43.78072064876153</v>
      </c>
      <c r="W15" s="62">
        <f t="shared" si="6"/>
        <v>49.110100923133473</v>
      </c>
      <c r="X15" s="62">
        <f t="shared" si="6"/>
        <v>57.912464882402567</v>
      </c>
      <c r="Y15" s="62">
        <f t="shared" si="6"/>
        <v>63.191711129971637</v>
      </c>
      <c r="Z15" s="62">
        <f t="shared" si="6"/>
        <v>45.709449219320895</v>
      </c>
      <c r="AA15" s="62">
        <f t="shared" si="6"/>
        <v>45.685097178246693</v>
      </c>
      <c r="AB15" s="62">
        <f t="shared" si="6"/>
        <v>45.64165455205513</v>
      </c>
      <c r="AC15" s="62">
        <f t="shared" si="6"/>
        <v>54.666317855668453</v>
      </c>
      <c r="AD15" s="62">
        <f t="shared" si="6"/>
        <v>73.599648751763183</v>
      </c>
      <c r="AE15" s="62">
        <f t="shared" si="6"/>
        <v>51.276271692369534</v>
      </c>
      <c r="AF15" s="62">
        <f t="shared" si="6"/>
        <v>79.96020566742051</v>
      </c>
      <c r="AG15" s="62">
        <f t="shared" si="6"/>
        <v>71.793020344687335</v>
      </c>
      <c r="AH15" s="62">
        <f t="shared" si="6"/>
        <v>82.002843893099381</v>
      </c>
      <c r="AI15" s="62">
        <f t="shared" si="6"/>
        <v>61.857151890816162</v>
      </c>
      <c r="AJ15" s="62">
        <f t="shared" ref="AJ15:BL15" si="7">AJ7/$D7*100</f>
        <v>90.683210331575054</v>
      </c>
      <c r="AK15" s="62">
        <f t="shared" si="7"/>
        <v>77.030142333160498</v>
      </c>
      <c r="AL15" s="62">
        <f t="shared" si="7"/>
        <v>96.261650175133354</v>
      </c>
      <c r="AM15" s="62">
        <f t="shared" si="7"/>
        <v>91.473252040367754</v>
      </c>
      <c r="AN15" s="62">
        <f t="shared" si="7"/>
        <v>77.071397122480974</v>
      </c>
      <c r="AO15" s="62">
        <f t="shared" si="7"/>
        <v>74.471957613610527</v>
      </c>
      <c r="AP15" s="62">
        <f t="shared" si="7"/>
        <v>76.561753747896887</v>
      </c>
      <c r="AQ15" s="62">
        <f t="shared" si="7"/>
        <v>77.668372647212152</v>
      </c>
      <c r="AR15" s="62">
        <f t="shared" si="7"/>
        <v>73.164726162845213</v>
      </c>
      <c r="AS15" s="62">
        <f t="shared" si="7"/>
        <v>82.485127624341018</v>
      </c>
      <c r="AT15" s="62">
        <f t="shared" si="7"/>
        <v>88.516584194488971</v>
      </c>
      <c r="AU15" s="62">
        <f t="shared" si="7"/>
        <v>79.271699532102986</v>
      </c>
      <c r="AV15" s="62">
        <f t="shared" si="7"/>
        <v>74.222605969669587</v>
      </c>
      <c r="AW15" s="62">
        <f t="shared" si="7"/>
        <v>83.217720733212275</v>
      </c>
      <c r="AX15" s="62">
        <f t="shared" si="7"/>
        <v>90.210395162826103</v>
      </c>
      <c r="AY15" s="62">
        <f t="shared" si="7"/>
        <v>77.46481680372213</v>
      </c>
      <c r="AZ15" s="62">
        <f t="shared" si="7"/>
        <v>73.246940075027339</v>
      </c>
      <c r="BA15" s="62">
        <f t="shared" si="7"/>
        <v>62.311904771112346</v>
      </c>
      <c r="BB15" s="62">
        <f t="shared" si="7"/>
        <v>70.040806847479061</v>
      </c>
      <c r="BC15" s="62">
        <f t="shared" si="7"/>
        <v>64.817996084373149</v>
      </c>
      <c r="BD15" s="62">
        <f t="shared" si="7"/>
        <v>67.338066135134014</v>
      </c>
      <c r="BE15" s="62">
        <f t="shared" si="7"/>
        <v>72.83933758494905</v>
      </c>
      <c r="BF15" s="62">
        <f t="shared" si="7"/>
        <v>64.153332587847032</v>
      </c>
      <c r="BG15" s="62">
        <f t="shared" si="7"/>
        <v>69.764320778352783</v>
      </c>
      <c r="BH15" s="62">
        <f t="shared" si="7"/>
        <v>72.88366994424814</v>
      </c>
      <c r="BI15" s="62">
        <f t="shared" ref="BI15:BJ15" si="8">BI7/$D7*100</f>
        <v>79.178988260996647</v>
      </c>
      <c r="BJ15" s="62">
        <f t="shared" si="8"/>
        <v>68.63839428622623</v>
      </c>
      <c r="BK15" s="202">
        <f t="shared" si="7"/>
        <v>75.126041491990264</v>
      </c>
      <c r="BL15" s="62">
        <f t="shared" si="7"/>
        <v>74.822952446165644</v>
      </c>
      <c r="BM15" s="202">
        <f t="shared" ref="BM15:BN15" si="9">BM7/$D7*100</f>
        <v>78.386201256404121</v>
      </c>
      <c r="BN15" s="202">
        <f t="shared" si="9"/>
        <v>67.47811752648677</v>
      </c>
      <c r="BO15" s="207">
        <f t="shared" ref="BO15" si="10">BO7/$D7*100</f>
        <v>72.958854962183779</v>
      </c>
    </row>
    <row r="16" spans="1:78" x14ac:dyDescent="0.2">
      <c r="A16" s="56"/>
      <c r="B16" s="56" t="s">
        <v>296</v>
      </c>
      <c r="C16" s="74" t="s">
        <v>301</v>
      </c>
      <c r="D16" s="62">
        <f t="shared" ref="D16:AI16" si="11">D8/$D8*100</f>
        <v>100</v>
      </c>
      <c r="E16" s="62">
        <f t="shared" si="11"/>
        <v>107.33583666176779</v>
      </c>
      <c r="F16" s="62">
        <f t="shared" si="11"/>
        <v>102.69997360709735</v>
      </c>
      <c r="G16" s="62">
        <f t="shared" si="11"/>
        <v>102.34137873483337</v>
      </c>
      <c r="H16" s="62">
        <f t="shared" si="11"/>
        <v>85.730507631337375</v>
      </c>
      <c r="I16" s="62">
        <f t="shared" si="11"/>
        <v>93.151843281699541</v>
      </c>
      <c r="J16" s="62">
        <f t="shared" si="11"/>
        <v>87.789530999681958</v>
      </c>
      <c r="K16" s="62">
        <f t="shared" si="11"/>
        <v>82.64997777138791</v>
      </c>
      <c r="L16" s="62">
        <f t="shared" si="11"/>
        <v>80.377747346117673</v>
      </c>
      <c r="M16" s="62">
        <f t="shared" si="11"/>
        <v>86.084990690693459</v>
      </c>
      <c r="N16" s="62">
        <f t="shared" si="11"/>
        <v>91.863275365885315</v>
      </c>
      <c r="O16" s="62">
        <f t="shared" si="11"/>
        <v>91.101189381593102</v>
      </c>
      <c r="P16" s="62">
        <f t="shared" si="11"/>
        <v>89.750800522632858</v>
      </c>
      <c r="Q16" s="62">
        <f t="shared" si="11"/>
        <v>100.45753409752703</v>
      </c>
      <c r="R16" s="62">
        <f t="shared" si="11"/>
        <v>96.147952671212025</v>
      </c>
      <c r="S16" s="62">
        <f t="shared" si="11"/>
        <v>91.881070355264711</v>
      </c>
      <c r="T16" s="62">
        <f t="shared" si="11"/>
        <v>86.649795304241024</v>
      </c>
      <c r="U16" s="62">
        <f t="shared" si="11"/>
        <v>93.354909685612213</v>
      </c>
      <c r="V16" s="62">
        <f t="shared" si="11"/>
        <v>93.303358504839196</v>
      </c>
      <c r="W16" s="62">
        <f t="shared" si="11"/>
        <v>89.51517756767015</v>
      </c>
      <c r="X16" s="62">
        <f t="shared" si="11"/>
        <v>85.009311751389873</v>
      </c>
      <c r="Y16" s="62">
        <f t="shared" si="11"/>
        <v>95.009151083063969</v>
      </c>
      <c r="Z16" s="62">
        <f t="shared" si="11"/>
        <v>96.877727504429885</v>
      </c>
      <c r="AA16" s="62">
        <f t="shared" si="11"/>
        <v>95.423737540525579</v>
      </c>
      <c r="AB16" s="62">
        <f t="shared" si="11"/>
        <v>88.327811816577452</v>
      </c>
      <c r="AC16" s="62">
        <f t="shared" si="11"/>
        <v>97.911998289226219</v>
      </c>
      <c r="AD16" s="62">
        <f t="shared" si="11"/>
        <v>100.30556105720092</v>
      </c>
      <c r="AE16" s="62">
        <f t="shared" si="11"/>
        <v>91.59844241034844</v>
      </c>
      <c r="AF16" s="62">
        <f t="shared" si="11"/>
        <v>90.979845554189012</v>
      </c>
      <c r="AG16" s="62">
        <f t="shared" si="11"/>
        <v>89.537689751671365</v>
      </c>
      <c r="AH16" s="62">
        <f t="shared" si="11"/>
        <v>90.697065221759658</v>
      </c>
      <c r="AI16" s="62">
        <f t="shared" si="11"/>
        <v>103.45032274677739</v>
      </c>
      <c r="AJ16" s="62">
        <f t="shared" ref="AJ16:BL16" si="12">AJ8/$D8*100</f>
        <v>101.57314456001217</v>
      </c>
      <c r="AK16" s="62">
        <f t="shared" si="12"/>
        <v>115.08540367384066</v>
      </c>
      <c r="AL16" s="62">
        <f t="shared" si="12"/>
        <v>118.46517955386248</v>
      </c>
      <c r="AM16" s="62">
        <f t="shared" si="12"/>
        <v>118.88019705938923</v>
      </c>
      <c r="AN16" s="62">
        <f t="shared" si="12"/>
        <v>109.02714675705722</v>
      </c>
      <c r="AO16" s="62">
        <f t="shared" si="12"/>
        <v>115.99081227927843</v>
      </c>
      <c r="AP16" s="62">
        <f t="shared" si="12"/>
        <v>124.53898461202597</v>
      </c>
      <c r="AQ16" s="62">
        <f t="shared" si="12"/>
        <v>115.75062133772404</v>
      </c>
      <c r="AR16" s="62">
        <f t="shared" si="12"/>
        <v>101.59103701700982</v>
      </c>
      <c r="AS16" s="62">
        <f t="shared" si="12"/>
        <v>114.94945150930609</v>
      </c>
      <c r="AT16" s="62">
        <f t="shared" si="12"/>
        <v>114.97986004135478</v>
      </c>
      <c r="AU16" s="62">
        <f t="shared" si="12"/>
        <v>110.3877141407809</v>
      </c>
      <c r="AV16" s="62">
        <f t="shared" si="12"/>
        <v>96.783021210284829</v>
      </c>
      <c r="AW16" s="62">
        <f t="shared" si="12"/>
        <v>109.49109861288193</v>
      </c>
      <c r="AX16" s="62">
        <f t="shared" si="12"/>
        <v>109.51487955378587</v>
      </c>
      <c r="AY16" s="62">
        <f t="shared" si="12"/>
        <v>105.16981253929023</v>
      </c>
      <c r="AZ16" s="62">
        <f t="shared" si="12"/>
        <v>85.560987119563151</v>
      </c>
      <c r="BA16" s="62">
        <f t="shared" si="12"/>
        <v>19.147794305678158</v>
      </c>
      <c r="BB16" s="62">
        <f t="shared" si="12"/>
        <v>30.087692236335116</v>
      </c>
      <c r="BC16" s="62">
        <f t="shared" si="12"/>
        <v>27.349453391123223</v>
      </c>
      <c r="BD16" s="62">
        <f t="shared" si="12"/>
        <v>31.545337238456305</v>
      </c>
      <c r="BE16" s="62">
        <f t="shared" si="12"/>
        <v>36.070284699478563</v>
      </c>
      <c r="BF16" s="62">
        <f t="shared" si="12"/>
        <v>60.568665509889144</v>
      </c>
      <c r="BG16" s="62">
        <f t="shared" si="12"/>
        <v>65.309825022573193</v>
      </c>
      <c r="BH16" s="62">
        <f t="shared" si="12"/>
        <v>53.740490733337332</v>
      </c>
      <c r="BI16" s="62">
        <f t="shared" ref="BI16:BJ16" si="13">BI8/$D8*100</f>
        <v>61.402492106657725</v>
      </c>
      <c r="BJ16" s="62">
        <f t="shared" si="13"/>
        <v>103.13782791441078</v>
      </c>
      <c r="BK16" s="202">
        <f>BK8/$D8*100</f>
        <v>111.28068418055376</v>
      </c>
      <c r="BL16" s="62">
        <f t="shared" si="12"/>
        <v>64.724043324280998</v>
      </c>
      <c r="BM16" s="202">
        <f t="shared" ref="BM16:BN16" si="14">BM8/$D8*100</f>
        <v>57.000978383371127</v>
      </c>
      <c r="BN16" s="202">
        <f t="shared" si="14"/>
        <v>96.60886740816872</v>
      </c>
      <c r="BO16" s="207">
        <f t="shared" ref="BO16" si="15">BO8/$D8*100</f>
        <v>86.36741047886845</v>
      </c>
    </row>
    <row r="17" spans="1:76" x14ac:dyDescent="0.2">
      <c r="A17" s="65"/>
      <c r="B17" s="65" t="s">
        <v>309</v>
      </c>
      <c r="C17" s="248" t="s">
        <v>305</v>
      </c>
      <c r="D17" s="249">
        <f t="shared" ref="D17" si="16">D9/$D9*100</f>
        <v>100</v>
      </c>
      <c r="E17" s="249">
        <f t="shared" ref="E17:BL17" si="17">E9/$D9*100</f>
        <v>113.98911144070701</v>
      </c>
      <c r="F17" s="249">
        <f t="shared" si="17"/>
        <v>116.35188994744728</v>
      </c>
      <c r="G17" s="249">
        <f t="shared" si="17"/>
        <v>104.64828166032247</v>
      </c>
      <c r="H17" s="249">
        <f t="shared" si="17"/>
        <v>99.304787502710298</v>
      </c>
      <c r="I17" s="249">
        <f t="shared" si="17"/>
        <v>115.59221953801296</v>
      </c>
      <c r="J17" s="249">
        <f t="shared" si="17"/>
        <v>119.28274730681643</v>
      </c>
      <c r="K17" s="249">
        <f t="shared" si="17"/>
        <v>104.27119102921745</v>
      </c>
      <c r="L17" s="249">
        <f t="shared" si="17"/>
        <v>97.279839036466058</v>
      </c>
      <c r="M17" s="249">
        <f t="shared" si="17"/>
        <v>111.45412994799845</v>
      </c>
      <c r="N17" s="249">
        <f t="shared" si="17"/>
        <v>117.22059152817765</v>
      </c>
      <c r="O17" s="249">
        <f t="shared" si="17"/>
        <v>103.71649280342865</v>
      </c>
      <c r="P17" s="249">
        <f t="shared" si="17"/>
        <v>93.922336648908782</v>
      </c>
      <c r="Q17" s="249">
        <f t="shared" si="17"/>
        <v>108.47622755106686</v>
      </c>
      <c r="R17" s="249">
        <f t="shared" si="17"/>
        <v>110.23825868123807</v>
      </c>
      <c r="S17" s="249">
        <f t="shared" si="17"/>
        <v>97.096021759562703</v>
      </c>
      <c r="T17" s="249">
        <f t="shared" si="17"/>
        <v>92.472020157115026</v>
      </c>
      <c r="U17" s="249">
        <f t="shared" si="17"/>
        <v>102.27532193764044</v>
      </c>
      <c r="V17" s="249">
        <f t="shared" si="17"/>
        <v>105.46933211041518</v>
      </c>
      <c r="W17" s="249">
        <f t="shared" si="17"/>
        <v>94.318246048608771</v>
      </c>
      <c r="X17" s="249">
        <f t="shared" si="17"/>
        <v>89.286323642224119</v>
      </c>
      <c r="Y17" s="249">
        <f t="shared" si="17"/>
        <v>102.46585057805009</v>
      </c>
      <c r="Z17" s="249">
        <f t="shared" si="17"/>
        <v>106.1552248915041</v>
      </c>
      <c r="AA17" s="249">
        <f t="shared" si="17"/>
        <v>93.258801274011944</v>
      </c>
      <c r="AB17" s="249">
        <f t="shared" si="17"/>
        <v>87.974352705608112</v>
      </c>
      <c r="AC17" s="249">
        <f t="shared" si="17"/>
        <v>102.44518930457703</v>
      </c>
      <c r="AD17" s="249">
        <f t="shared" si="17"/>
        <v>105.2029291271343</v>
      </c>
      <c r="AE17" s="249">
        <f t="shared" si="17"/>
        <v>94.331551560179989</v>
      </c>
      <c r="AF17" s="249">
        <f t="shared" si="17"/>
        <v>90.351046874675362</v>
      </c>
      <c r="AG17" s="249">
        <f t="shared" si="17"/>
        <v>103.2482648739694</v>
      </c>
      <c r="AH17" s="249">
        <f t="shared" si="17"/>
        <v>107.38826952393879</v>
      </c>
      <c r="AI17" s="249">
        <f t="shared" si="17"/>
        <v>97.498397286747846</v>
      </c>
      <c r="AJ17" s="249">
        <f t="shared" si="17"/>
        <v>88.962739526897067</v>
      </c>
      <c r="AK17" s="249">
        <f t="shared" si="17"/>
        <v>101.71091004141431</v>
      </c>
      <c r="AL17" s="249">
        <f t="shared" si="17"/>
        <v>105.27612670952445</v>
      </c>
      <c r="AM17" s="249">
        <f t="shared" si="17"/>
        <v>94.968646621297793</v>
      </c>
      <c r="AN17" s="249">
        <f t="shared" si="17"/>
        <v>87.313051912730472</v>
      </c>
      <c r="AO17" s="249">
        <f t="shared" si="17"/>
        <v>100.74201018584195</v>
      </c>
      <c r="AP17" s="249">
        <f t="shared" si="17"/>
        <v>103.44087961895978</v>
      </c>
      <c r="AQ17" s="249">
        <f t="shared" si="17"/>
        <v>93.06313192061701</v>
      </c>
      <c r="AR17" s="249">
        <f t="shared" si="17"/>
        <v>82.86778060576269</v>
      </c>
      <c r="AS17" s="249">
        <f t="shared" si="17"/>
        <v>96.329584312352594</v>
      </c>
      <c r="AT17" s="249">
        <f t="shared" si="17"/>
        <v>101.02644209732962</v>
      </c>
      <c r="AU17" s="249">
        <f t="shared" si="17"/>
        <v>90.275055006804251</v>
      </c>
      <c r="AV17" s="249">
        <f t="shared" si="17"/>
        <v>80.90489255570607</v>
      </c>
      <c r="AW17" s="249">
        <f t="shared" si="17"/>
        <v>93.952727507525509</v>
      </c>
      <c r="AX17" s="249">
        <f t="shared" si="17"/>
        <v>98.370315144022086</v>
      </c>
      <c r="AY17" s="249">
        <f t="shared" si="17"/>
        <v>88.129367982625297</v>
      </c>
      <c r="AZ17" s="249">
        <f t="shared" si="17"/>
        <v>79.645165214383169</v>
      </c>
      <c r="BA17" s="249">
        <f t="shared" si="17"/>
        <v>82.745951338659367</v>
      </c>
      <c r="BB17" s="249">
        <f t="shared" si="17"/>
        <v>92.601697215266569</v>
      </c>
      <c r="BC17" s="249">
        <f t="shared" si="17"/>
        <v>81.582766751660643</v>
      </c>
      <c r="BD17" s="249">
        <f t="shared" si="17"/>
        <v>73.532946207839316</v>
      </c>
      <c r="BE17" s="249">
        <f t="shared" si="17"/>
        <v>87.766365543448245</v>
      </c>
      <c r="BF17" s="249">
        <f t="shared" si="17"/>
        <v>93.176054989388717</v>
      </c>
      <c r="BG17" s="249">
        <f t="shared" si="17"/>
        <v>81.36000275552793</v>
      </c>
      <c r="BH17" s="249">
        <f t="shared" si="17"/>
        <v>68.996863900650411</v>
      </c>
      <c r="BI17" s="249">
        <f t="shared" ref="BI17:BJ17" si="18">BI9/$D9*100</f>
        <v>75.873743584701799</v>
      </c>
      <c r="BJ17" s="249">
        <f t="shared" si="18"/>
        <v>79.202791974100748</v>
      </c>
      <c r="BK17" s="249">
        <f t="shared" si="17"/>
        <v>73.718225241313746</v>
      </c>
      <c r="BL17" s="249">
        <f t="shared" si="17"/>
        <v>69.084880220757327</v>
      </c>
      <c r="BM17" s="249">
        <f t="shared" ref="BM17:BN17" si="19">BM9/$D9*100</f>
        <v>76.76675736973246</v>
      </c>
      <c r="BN17" s="249">
        <f t="shared" si="19"/>
        <v>77.696214099131623</v>
      </c>
      <c r="BO17" s="253">
        <f t="shared" ref="BO17" si="20">BO9/$D9*100</f>
        <v>71.698689482134895</v>
      </c>
    </row>
    <row r="18" spans="1:76" x14ac:dyDescent="0.2">
      <c r="B18" s="74"/>
      <c r="C18" s="74"/>
      <c r="BO18" s="384"/>
      <c r="BP18" s="383"/>
    </row>
    <row r="19" spans="1:76" x14ac:dyDescent="0.2">
      <c r="B19" s="66"/>
      <c r="C19" s="74"/>
    </row>
    <row r="20" spans="1:76" x14ac:dyDescent="0.2">
      <c r="B20" s="66"/>
      <c r="C20" s="87"/>
      <c r="BF20" s="288"/>
      <c r="BG20" s="288"/>
      <c r="BH20" s="288"/>
      <c r="BI20" s="288"/>
      <c r="BJ20" s="288"/>
      <c r="BK20" s="288"/>
      <c r="BL20" s="288"/>
      <c r="BM20" s="288"/>
      <c r="BN20" s="288"/>
      <c r="BO20" s="288"/>
    </row>
    <row r="21" spans="1:76" x14ac:dyDescent="0.2">
      <c r="B21" s="74"/>
      <c r="C21" s="74"/>
      <c r="BF21" s="288"/>
      <c r="BG21" s="288"/>
      <c r="BH21" s="288"/>
      <c r="BI21" s="288"/>
      <c r="BJ21" s="288"/>
      <c r="BK21" s="288"/>
      <c r="BL21" s="288"/>
      <c r="BM21" s="288"/>
      <c r="BN21" s="288"/>
      <c r="BO21" s="288"/>
    </row>
    <row r="22" spans="1:76" x14ac:dyDescent="0.2">
      <c r="B22" s="74"/>
      <c r="C22" s="74"/>
      <c r="BF22" s="288"/>
      <c r="BG22" s="288"/>
      <c r="BH22" s="288"/>
      <c r="BI22" s="288"/>
      <c r="BJ22" s="288"/>
      <c r="BK22" s="288"/>
      <c r="BL22" s="288"/>
      <c r="BM22" s="288"/>
      <c r="BN22" s="288"/>
      <c r="BO22" s="288"/>
    </row>
    <row r="23" spans="1:76" x14ac:dyDescent="0.2">
      <c r="B23" s="74"/>
      <c r="C23" s="74"/>
    </row>
    <row r="24" spans="1:76" x14ac:dyDescent="0.2">
      <c r="B24" s="77" t="s">
        <v>118</v>
      </c>
      <c r="C24" s="77" t="s">
        <v>120</v>
      </c>
    </row>
    <row r="25" spans="1:76" x14ac:dyDescent="0.2">
      <c r="B25" s="204">
        <v>45441</v>
      </c>
      <c r="C25" s="204">
        <v>45441</v>
      </c>
    </row>
    <row r="26" spans="1:76" x14ac:dyDescent="0.2">
      <c r="B26" s="66"/>
      <c r="C26" s="79"/>
      <c r="BF26" s="86"/>
      <c r="BG26" s="86"/>
      <c r="BH26" s="86"/>
      <c r="BI26" s="86"/>
      <c r="BJ26" s="86"/>
      <c r="BK26" s="86"/>
      <c r="BL26" s="86"/>
      <c r="BM26" s="202"/>
      <c r="BN26" s="202"/>
      <c r="BO26" s="202"/>
      <c r="BX26" s="383"/>
    </row>
    <row r="27" spans="1:76" x14ac:dyDescent="0.2">
      <c r="B27" s="77" t="s">
        <v>119</v>
      </c>
      <c r="C27" s="77" t="s">
        <v>121</v>
      </c>
    </row>
    <row r="28" spans="1:76" x14ac:dyDescent="0.2">
      <c r="B28" s="79" t="s">
        <v>357</v>
      </c>
      <c r="C28" s="79" t="s">
        <v>356</v>
      </c>
    </row>
    <row r="29" spans="1:76" x14ac:dyDescent="0.2">
      <c r="B29" s="56" t="s">
        <v>360</v>
      </c>
      <c r="C29" s="79" t="s">
        <v>358</v>
      </c>
    </row>
    <row r="30" spans="1:76" x14ac:dyDescent="0.2">
      <c r="B30" s="77" t="s">
        <v>359</v>
      </c>
      <c r="C30" s="77" t="s">
        <v>359</v>
      </c>
    </row>
    <row r="31" spans="1:76" x14ac:dyDescent="0.2">
      <c r="B31" s="80" t="s">
        <v>357</v>
      </c>
      <c r="C31" s="80" t="s">
        <v>356</v>
      </c>
    </row>
    <row r="32" spans="1:76" x14ac:dyDescent="0.2">
      <c r="B32" s="80" t="s">
        <v>360</v>
      </c>
      <c r="C32" s="80" t="s">
        <v>358</v>
      </c>
    </row>
    <row r="33" spans="2:3" x14ac:dyDescent="0.2">
      <c r="B33" s="80" t="s">
        <v>359</v>
      </c>
      <c r="C33" s="80" t="s">
        <v>359</v>
      </c>
    </row>
    <row r="34" spans="2:3" ht="15" x14ac:dyDescent="0.25">
      <c r="B34" s="87"/>
      <c r="C34" s="4"/>
    </row>
  </sheetData>
  <phoneticPr fontId="50" type="noConversion"/>
  <hyperlinks>
    <hyperlink ref="B1" location="'Innehåll - Contents'!A1" display="Tillbaka till innehåll - Back to content" xr:uid="{AE03D8CD-1F57-4A3B-885D-2615B297B9B3}"/>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O M 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d 1 9 2 S a 4 A A A D 4 A A A A E g A A A E N v b m Z p Z y 9 Q Y W N r Y W d l L n h t b H q / e 7 + N f U V u j k J Z a l F x Z n 6 e r Z K h n o G S Q n F J Y l 5 K Y k 5 + X q q t U l 6 + k r 0 d L 5 d N Q G J y d m J 6 q g J Q d V 6 x V U V x i q 1 S R k l J g Z W + f n l 5 u V 6 5 s V 5 + U b q + k Y G B o X 6 E r 0 9 w c k Z q b q I S X H E m Y c W 6 m X k g a 5 N T l e x s w i C u s T P S M z Q y 0 D M 1 N T P V M 7 D R h 4 n a + G b m I V Q Y A V 0 M k k U S t H E u z S k p L U q 1 K y 7 T D X a 1 0 Y d x b f S h n r A D A A A A / / 8 D A F B L A w Q U A A I A C A A A A C E A v e J l h f E B A A B r B A A A E w A A A E Z v c m 1 1 b G F z L 1 N l Y 3 R p b 2 4 x L m 1 8 k s 1 u 2 k A U h f d I e Y f R d A O S h Y g h W T R i Q S k E S q I i b N Q F R t b Y v s S O x z P u z H V E h N j 1 U e g r 5 A X 8 Y j E / b a U w 1 J u R z n c 8 5 / 6 M h h A T K Y h z P K / v a j U d M w U R m Q 2 c + Y P b c + 2 W 3 Z 5 0 / O r o t G 7 s N u k S D n h V I 9 U 3 K X e c s 0 o Z r E P g z R 9 S p Y G U a X 2 Y c G j 2 p U A Q q O t 0 + t m b K h l 5 s 0 f v c T z z 5 q h 5 u c t z f y B A P S V e T w W A u v y t y D 7 D e y h W q M p d C k K n L A d F 0 h e m k H G v 4 z s s y 5 j Q u I 8 V i X j y + j P Q B U e G v n r + U G d z z f W a N i w i C s 4 t g q q A h n U s + 0 J n v h M D Y N X N s a 3 N Y o y Q d e k F N 7 U m i Y i 6 9 P A T X W 4 X X x m y 5 S n h E 5 3 n e V y + P U e M q C J Q S Q q K V j e 7 L K g m U w 0 j k w g j Y B E o X f 9 v O R Z Z n O w 9 z p 2 Q c a Z 0 d 9 / M s v E 3 q / w l I s U i g q / 5 v x B X V Z N a S Z X 1 J S 8 y 4 b 7 m o O v G u q z N h s 5 Y l M q o b V O L j A X e d p p 7 / 9 Y i G / p l f 0 8 Y H 1 A V A A R h j Q f i Q I p S n c l M n V 9 y W u G Z N 8 X + d x t + + v e j + z 9 M F F k A 6 k T 9 U N o r q X X C L + I g k Q a G v r D N e h h 3 z H 6 5 N u p a 2 m Z / 3 D b r 2 Y s M z c n m g v L s u n U B 2 D d G g D o 3 6 c d R j o b 9 y 3 B 6 g B + W c 2 L O 8 P a c u d 9 8 8 4 A r Y F z M t n F V S 4 T p Z d 6 9 A w A A / / 8 D A F B L A Q I t A B Q A B g A I A A A A I Q A q 3 a p A 0 g A A A D c B A A A T A A A A A A A A A A A A A A A A A A A A A A B b Q 2 9 u d G V u d F 9 U e X B l c 1 0 u e G 1 s U E s B A i 0 A F A A C A A g A A A A h A H d f d k m u A A A A + A A A A B I A A A A A A A A A A A A A A A A A C w M A A E N v b m Z p Z y 9 Q Y W N r Y W d l L n h t b F B L A Q I t A B Q A A g A I A A A A I Q C 9 4 m W F 8 Q E A A G s E A A A T A A A A A A A A A A A A A A A A A O k D A A B G b 3 J t d W x h c y 9 T Z W N 0 a W 9 u M S 5 t U E s F B g A A A A A D A A M A w g A A A A s G 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h G A A A A A A A A H 8 Y 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U k V T V U x U Q V Q y M D I z S z R f M j A y N D A 1 M j 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1 L T I 3 V D E x O j U x O j Q w L j g w N j k 5 O D l a I i 8 + P E V u d H J 5 I F R 5 c G U 9 I k Z p b G x D b 2 x 1 b W 5 U e X B l c y I g V m F s d W U 9 I n N B d 1 l H Q X d Z R k J R V U Z C U V V G Q l F V R k J R V U Z C U U 1 E Q l F V P S I v P j x F b n R y e S B U e X B l P S J G a W x s Q 2 9 s d W 1 u T m F t Z X M i I F Z h b H V l P S J z W y Z x d W 9 0 O 1 J h Z G t v Z D M y J n F 1 b 3 Q 7 L C Z x d W 9 0 O 0 J y Y W 5 z Y 2 g z M i Z x d W 9 0 O y w m c X V v d D t T Z W t 0 b 3 I m c X V v d D s s J n F 1 b 3 Q 7 Y X I m c X V v d D s s J n F 1 b 3 Q 7 a 3 Z h c n R h b C Z x d W 9 0 O y w m c X V v d D t r d E N P M m V x X 0 d I R y Z x d W 9 0 O y w m c X V v d D t r d F 9 j b z J m b 3 N z a W w m c X V v d D s s J n F 1 b 3 Q 7 a 3 R f Y 2 8 y Y m l v J n F 1 b 3 Q 7 L C Z x d W 9 0 O 3 R f b j J v J n F 1 b 3 Q 7 L C Z x d W 9 0 O 3 R f Y 2 g 0 J n F 1 b 3 Q 7 L C Z x d W 9 0 O 3 R f b m 9 4 J n F 1 b 3 Q 7 L C Z x d W 9 0 O 3 R f c 2 8 y J n F 1 b 3 Q 7 L C Z x d W 9 0 O 3 R f b m g z J n F 1 b 3 Q 7 L C Z x d W 9 0 O 3 R f b m 1 2 b 2 M m c X V v d D s s J n F 1 b 3 Q 7 d F 9 j b y Z x d W 9 0 O y w m c X V v d D t 0 X 3 B t M T A m c X V v d D s s J n F 1 b 3 Q 7 d F 9 w b T I 1 J n F 1 b 3 Q 7 L C Z x d W 9 0 O 3 R f d H N w J n F 1 b 3 Q 7 L C Z x d W 9 0 O 3 R D T z J l c V 9 I R k M m c X V v d D s s J n F 1 b 3 Q 7 d E N P M m V x X 1 B G Q y Z x d W 9 0 O y w m c X V v d D t 0 Q 0 8 y Z X F f U 0 Y 2 J n F 1 b 3 Q 7 L C Z x d W 9 0 O 1 R K X 2 J p b y Z x d W 9 0 O y w m c X V v d D t U S l 9 m b 3 N z a W w 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y M y w m c X V v d D t r Z X l D b 2 x 1 b W 5 O Y W 1 l c y Z x d W 9 0 O z p b X S w m c X V v d D t x d W V y e V J l b G F 0 a W 9 u c 2 h p c H M m c X V v d D s 6 W 1 0 s J n F 1 b 3 Q 7 Y 2 9 s d W 1 u S W R l b n R p d G l l c y Z x d W 9 0 O z p b J n F 1 b 3 Q 7 U 2 V j d G l v b j E v U k V T V U x U Q V Q y M D I z S z R f M j A y N D A 1 M j M v Q X V 0 b 1 J l b W 9 2 Z W R D b 2 x 1 b W 5 z M S 5 7 U m F k a 2 9 k M z I s M H 0 m c X V v d D s s J n F 1 b 3 Q 7 U 2 V j d G l v b j E v U k V T V U x U Q V Q y M D I z S z R f M j A y N D A 1 M j M v Q X V 0 b 1 J l b W 9 2 Z W R D b 2 x 1 b W 5 z M S 5 7 Q n J h b n N j a D M y L D F 9 J n F 1 b 3 Q 7 L C Z x d W 9 0 O 1 N l Y 3 R p b 2 4 x L 1 J F U 1 V M V E F U M j A y M 0 s 0 X z I w M j Q w N T I z L 0 F 1 d G 9 S Z W 1 v d m V k Q 2 9 s d W 1 u c z E u e 1 N l a 3 R v c i w y f S Z x d W 9 0 O y w m c X V v d D t T Z W N 0 a W 9 u M S 9 S R V N V T F R B V D I w M j N L N F 8 y M D I 0 M D U y M y 9 B d X R v U m V t b 3 Z l Z E N v b H V t b n M x L n t h c i w z f S Z x d W 9 0 O y w m c X V v d D t T Z W N 0 a W 9 u M S 9 S R V N V T F R B V D I w M j N L N F 8 y M D I 0 M D U y M y 9 B d X R v U m V t b 3 Z l Z E N v b H V t b n M x L n t r d m F y d G F s L D R 9 J n F 1 b 3 Q 7 L C Z x d W 9 0 O 1 N l Y 3 R p b 2 4 x L 1 J F U 1 V M V E F U M j A y M 0 s 0 X z I w M j Q w N T I z L 0 F 1 d G 9 S Z W 1 v d m V k Q 2 9 s d W 1 u c z E u e 2 t 0 Q 0 8 y Z X F f R 0 h H L D V 9 J n F 1 b 3 Q 7 L C Z x d W 9 0 O 1 N l Y 3 R p b 2 4 x L 1 J F U 1 V M V E F U M j A y M 0 s 0 X z I w M j Q w N T I z L 0 F 1 d G 9 S Z W 1 v d m V k Q 2 9 s d W 1 u c z E u e 2 t 0 X 2 N v M m Z v c 3 N p b C w 2 f S Z x d W 9 0 O y w m c X V v d D t T Z W N 0 a W 9 u M S 9 S R V N V T F R B V D I w M j N L N F 8 y M D I 0 M D U y M y 9 B d X R v U m V t b 3 Z l Z E N v b H V t b n M x L n t r d F 9 j b z J i a W 8 s N 3 0 m c X V v d D s s J n F 1 b 3 Q 7 U 2 V j d G l v b j E v U k V T V U x U Q V Q y M D I z S z R f M j A y N D A 1 M j M v Q X V 0 b 1 J l b W 9 2 Z W R D b 2 x 1 b W 5 z M S 5 7 d F 9 u M m 8 s O H 0 m c X V v d D s s J n F 1 b 3 Q 7 U 2 V j d G l v b j E v U k V T V U x U Q V Q y M D I z S z R f M j A y N D A 1 M j M v Q X V 0 b 1 J l b W 9 2 Z W R D b 2 x 1 b W 5 z M S 5 7 d F 9 j a D Q s O X 0 m c X V v d D s s J n F 1 b 3 Q 7 U 2 V j d G l v b j E v U k V T V U x U Q V Q y M D I z S z R f M j A y N D A 1 M j M v Q X V 0 b 1 J l b W 9 2 Z W R D b 2 x 1 b W 5 z M S 5 7 d F 9 u b 3 g s M T B 9 J n F 1 b 3 Q 7 L C Z x d W 9 0 O 1 N l Y 3 R p b 2 4 x L 1 J F U 1 V M V E F U M j A y M 0 s 0 X z I w M j Q w N T I z L 0 F 1 d G 9 S Z W 1 v d m V k Q 2 9 s d W 1 u c z E u e 3 R f c 2 8 y L D E x f S Z x d W 9 0 O y w m c X V v d D t T Z W N 0 a W 9 u M S 9 S R V N V T F R B V D I w M j N L N F 8 y M D I 0 M D U y M y 9 B d X R v U m V t b 3 Z l Z E N v b H V t b n M x L n t 0 X 2 5 o M y w x M n 0 m c X V v d D s s J n F 1 b 3 Q 7 U 2 V j d G l v b j E v U k V T V U x U Q V Q y M D I z S z R f M j A y N D A 1 M j M v Q X V 0 b 1 J l b W 9 2 Z W R D b 2 x 1 b W 5 z M S 5 7 d F 9 u b X Z v Y y w x M 3 0 m c X V v d D s s J n F 1 b 3 Q 7 U 2 V j d G l v b j E v U k V T V U x U Q V Q y M D I z S z R f M j A y N D A 1 M j M v Q X V 0 b 1 J l b W 9 2 Z W R D b 2 x 1 b W 5 z M S 5 7 d F 9 j b y w x N H 0 m c X V v d D s s J n F 1 b 3 Q 7 U 2 V j d G l v b j E v U k V T V U x U Q V Q y M D I z S z R f M j A y N D A 1 M j M v Q X V 0 b 1 J l b W 9 2 Z W R D b 2 x 1 b W 5 z M S 5 7 d F 9 w b T E w L D E 1 f S Z x d W 9 0 O y w m c X V v d D t T Z W N 0 a W 9 u M S 9 S R V N V T F R B V D I w M j N L N F 8 y M D I 0 M D U y M y 9 B d X R v U m V t b 3 Z l Z E N v b H V t b n M x L n t 0 X 3 B t M j U s M T Z 9 J n F 1 b 3 Q 7 L C Z x d W 9 0 O 1 N l Y 3 R p b 2 4 x L 1 J F U 1 V M V E F U M j A y M 0 s 0 X z I w M j Q w N T I z L 0 F 1 d G 9 S Z W 1 v d m V k Q 2 9 s d W 1 u c z E u e 3 R f d H N w L D E 3 f S Z x d W 9 0 O y w m c X V v d D t T Z W N 0 a W 9 u M S 9 S R V N V T F R B V D I w M j N L N F 8 y M D I 0 M D U y M y 9 B d X R v U m V t b 3 Z l Z E N v b H V t b n M x L n t 0 Q 0 8 y Z X F f S E Z D L D E 4 f S Z x d W 9 0 O y w m c X V v d D t T Z W N 0 a W 9 u M S 9 S R V N V T F R B V D I w M j N L N F 8 y M D I 0 M D U y M y 9 B d X R v U m V t b 3 Z l Z E N v b H V t b n M x L n t 0 Q 0 8 y Z X F f U E Z D L D E 5 f S Z x d W 9 0 O y w m c X V v d D t T Z W N 0 a W 9 u M S 9 S R V N V T F R B V D I w M j N L N F 8 y M D I 0 M D U y M y 9 B d X R v U m V t b 3 Z l Z E N v b H V t b n M x L n t 0 Q 0 8 y Z X F f U 0 Y 2 L D I w f S Z x d W 9 0 O y w m c X V v d D t T Z W N 0 a W 9 u M S 9 S R V N V T F R B V D I w M j N L N F 8 y M D I 0 M D U y M y 9 B d X R v U m V t b 3 Z l Z E N v b H V t b n M x L n t U S l 9 i a W 8 s M j F 9 J n F 1 b 3 Q 7 L C Z x d W 9 0 O 1 N l Y 3 R p b 2 4 x L 1 J F U 1 V M V E F U M j A y M 0 s 0 X z I w M j Q w N T I z L 0 F 1 d G 9 S Z W 1 v d m V k Q 2 9 s d W 1 u c z E u e 1 R K X 2 Z v c 3 N p b C w y M n 0 m c X V v d D t d L C Z x d W 9 0 O 0 N v b H V t b k N v d W 5 0 J n F 1 b 3 Q 7 O j I z L C Z x d W 9 0 O 0 t l e U N v b H V t b k 5 h b W V z J n F 1 b 3 Q 7 O l t d L C Z x d W 9 0 O 0 N v b H V t b k l k Z W 5 0 a X R p Z X M m c X V v d D s 6 W y Z x d W 9 0 O 1 N l Y 3 R p b 2 4 x L 1 J F U 1 V M V E F U M j A y M 0 s 0 X z I w M j Q w N T I z L 0 F 1 d G 9 S Z W 1 v d m V k Q 2 9 s d W 1 u c z E u e 1 J h Z G t v Z D M y L D B 9 J n F 1 b 3 Q 7 L C Z x d W 9 0 O 1 N l Y 3 R p b 2 4 x L 1 J F U 1 V M V E F U M j A y M 0 s 0 X z I w M j Q w N T I z L 0 F 1 d G 9 S Z W 1 v d m V k Q 2 9 s d W 1 u c z E u e 0 J y Y W 5 z Y 2 g z M i w x f S Z x d W 9 0 O y w m c X V v d D t T Z W N 0 a W 9 u M S 9 S R V N V T F R B V D I w M j N L N F 8 y M D I 0 M D U y M y 9 B d X R v U m V t b 3 Z l Z E N v b H V t b n M x L n t T Z W t 0 b 3 I s M n 0 m c X V v d D s s J n F 1 b 3 Q 7 U 2 V j d G l v b j E v U k V T V U x U Q V Q y M D I z S z R f M j A y N D A 1 M j M v Q X V 0 b 1 J l b W 9 2 Z W R D b 2 x 1 b W 5 z M S 5 7 Y X I s M 3 0 m c X V v d D s s J n F 1 b 3 Q 7 U 2 V j d G l v b j E v U k V T V U x U Q V Q y M D I z S z R f M j A y N D A 1 M j M v Q X V 0 b 1 J l b W 9 2 Z W R D b 2 x 1 b W 5 z M S 5 7 a 3 Z h c n R h b C w 0 f S Z x d W 9 0 O y w m c X V v d D t T Z W N 0 a W 9 u M S 9 S R V N V T F R B V D I w M j N L N F 8 y M D I 0 M D U y M y 9 B d X R v U m V t b 3 Z l Z E N v b H V t b n M x L n t r d E N P M m V x X 0 d I R y w 1 f S Z x d W 9 0 O y w m c X V v d D t T Z W N 0 a W 9 u M S 9 S R V N V T F R B V D I w M j N L N F 8 y M D I 0 M D U y M y 9 B d X R v U m V t b 3 Z l Z E N v b H V t b n M x L n t r d F 9 j b z J m b 3 N z a W w s N n 0 m c X V v d D s s J n F 1 b 3 Q 7 U 2 V j d G l v b j E v U k V T V U x U Q V Q y M D I z S z R f M j A y N D A 1 M j M v Q X V 0 b 1 J l b W 9 2 Z W R D b 2 x 1 b W 5 z M S 5 7 a 3 R f Y 2 8 y Y m l v L D d 9 J n F 1 b 3 Q 7 L C Z x d W 9 0 O 1 N l Y 3 R p b 2 4 x L 1 J F U 1 V M V E F U M j A y M 0 s 0 X z I w M j Q w N T I z L 0 F 1 d G 9 S Z W 1 v d m V k Q 2 9 s d W 1 u c z E u e 3 R f b j J v L D h 9 J n F 1 b 3 Q 7 L C Z x d W 9 0 O 1 N l Y 3 R p b 2 4 x L 1 J F U 1 V M V E F U M j A y M 0 s 0 X z I w M j Q w N T I z L 0 F 1 d G 9 S Z W 1 v d m V k Q 2 9 s d W 1 u c z E u e 3 R f Y 2 g 0 L D l 9 J n F 1 b 3 Q 7 L C Z x d W 9 0 O 1 N l Y 3 R p b 2 4 x L 1 J F U 1 V M V E F U M j A y M 0 s 0 X z I w M j Q w N T I z L 0 F 1 d G 9 S Z W 1 v d m V k Q 2 9 s d W 1 u c z E u e 3 R f b m 9 4 L D E w f S Z x d W 9 0 O y w m c X V v d D t T Z W N 0 a W 9 u M S 9 S R V N V T F R B V D I w M j N L N F 8 y M D I 0 M D U y M y 9 B d X R v U m V t b 3 Z l Z E N v b H V t b n M x L n t 0 X 3 N v M i w x M X 0 m c X V v d D s s J n F 1 b 3 Q 7 U 2 V j d G l v b j E v U k V T V U x U Q V Q y M D I z S z R f M j A y N D A 1 M j M v Q X V 0 b 1 J l b W 9 2 Z W R D b 2 x 1 b W 5 z M S 5 7 d F 9 u a D M s M T J 9 J n F 1 b 3 Q 7 L C Z x d W 9 0 O 1 N l Y 3 R p b 2 4 x L 1 J F U 1 V M V E F U M j A y M 0 s 0 X z I w M j Q w N T I z L 0 F 1 d G 9 S Z W 1 v d m V k Q 2 9 s d W 1 u c z E u e 3 R f b m 1 2 b 2 M s M T N 9 J n F 1 b 3 Q 7 L C Z x d W 9 0 O 1 N l Y 3 R p b 2 4 x L 1 J F U 1 V M V E F U M j A y M 0 s 0 X z I w M j Q w N T I z L 0 F 1 d G 9 S Z W 1 v d m V k Q 2 9 s d W 1 u c z E u e 3 R f Y 2 8 s M T R 9 J n F 1 b 3 Q 7 L C Z x d W 9 0 O 1 N l Y 3 R p b 2 4 x L 1 J F U 1 V M V E F U M j A y M 0 s 0 X z I w M j Q w N T I z L 0 F 1 d G 9 S Z W 1 v d m V k Q 2 9 s d W 1 u c z E u e 3 R f c G 0 x M C w x N X 0 m c X V v d D s s J n F 1 b 3 Q 7 U 2 V j d G l v b j E v U k V T V U x U Q V Q y M D I z S z R f M j A y N D A 1 M j M v Q X V 0 b 1 J l b W 9 2 Z W R D b 2 x 1 b W 5 z M S 5 7 d F 9 w b T I 1 L D E 2 f S Z x d W 9 0 O y w m c X V v d D t T Z W N 0 a W 9 u M S 9 S R V N V T F R B V D I w M j N L N F 8 y M D I 0 M D U y M y 9 B d X R v U m V t b 3 Z l Z E N v b H V t b n M x L n t 0 X 3 R z c C w x N 3 0 m c X V v d D s s J n F 1 b 3 Q 7 U 2 V j d G l v b j E v U k V T V U x U Q V Q y M D I z S z R f M j A y N D A 1 M j M v Q X V 0 b 1 J l b W 9 2 Z W R D b 2 x 1 b W 5 z M S 5 7 d E N P M m V x X 0 h G Q y w x O H 0 m c X V v d D s s J n F 1 b 3 Q 7 U 2 V j d G l v b j E v U k V T V U x U Q V Q y M D I z S z R f M j A y N D A 1 M j M v Q X V 0 b 1 J l b W 9 2 Z W R D b 2 x 1 b W 5 z M S 5 7 d E N P M m V x X 1 B G Q y w x O X 0 m c X V v d D s s J n F 1 b 3 Q 7 U 2 V j d G l v b j E v U k V T V U x U Q V Q y M D I z S z R f M j A y N D A 1 M j M v Q X V 0 b 1 J l b W 9 2 Z W R D b 2 x 1 b W 5 z M S 5 7 d E N P M m V x X 1 N G N i w y M H 0 m c X V v d D s s J n F 1 b 3 Q 7 U 2 V j d G l v b j E v U k V T V U x U Q V Q y M D I z S z R f M j A y N D A 1 M j M v Q X V 0 b 1 J l b W 9 2 Z W R D b 2 x 1 b W 5 z M S 5 7 V E p f Y m l v L D I x f S Z x d W 9 0 O y w m c X V v d D t T Z W N 0 a W 9 u M S 9 S R V N V T F R B V D I w M j N L N F 8 y M D I 0 M D U y M y 9 B d X R v U m V t b 3 Z l Z E N v b H V t b n M x L n t U S l 9 m b 3 N z a W w s M j J 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S R V N V T F R B V D I w M j N L N F 8 y M D I 0 M D U y M y 9 L J U M z J U E 0 b G x h P C 9 J d G V t U G F 0 a D 4 8 L 0 l 0 Z W 1 M b 2 N h d G l v b j 4 8 U 3 R h Y m x l R W 5 0 c m l l c y 8 + P C 9 J d G V t P j x J d G V t P j x J d G V t T G 9 j Y X R p b 2 4 + P E l 0 Z W 1 U e X B l P k Z v c m 1 1 b G E 8 L 0 l 0 Z W 1 U e X B l P j x J d G V t U G F 0 a D 5 T Z W N 0 a W 9 u M S 9 S R V N V T F R B V D I w M j N L N F 8 y M D I 0 M D U y M y 9 S R V N V T F R B V D I w M j N L N F 8 y M D I 0 M D U y M 1 9 T a G V l d D w v S X R l b V B h d G g + P C 9 J d G V t T G 9 j Y X R p b 2 4 + P F N 0 Y W J s Z U V u d H J p Z X M v P j w v S X R l b T 4 8 S X R l b T 4 8 S X R l b U x v Y 2 F 0 a W 9 u P j x J d G V t V H l w Z T 5 G b 3 J t d W x h P C 9 J d G V t V H l w Z T 4 8 S X R l b V B h d G g + U 2 V j d G l v b j E v U k V T V U x U Q V Q y M D I z S z R f M j A y N D A 1 M j M v V X B w a C V D M y V C N m p k Y S U y M H J 1 Y n J p a 2 V y P C 9 J d G V t U G F 0 a D 4 8 L 0 l 0 Z W 1 M b 2 N h d G l v b j 4 8 U 3 R h Y m x l R W 5 0 c m l l c y 8 + P C 9 J d G V t P j x J d G V t P j x J d G V t T G 9 j Y X R p b 2 4 + P E l 0 Z W 1 U e X B l P k Z v c m 1 1 b G E 8 L 0 l 0 Z W 1 U e X B l P j x J d G V t U G F 0 a D 5 T Z W N 0 a W 9 u M S 9 S R V N V T F R B V D I w M j N L N F 8 y M D I 0 M D U y M y 8 l Q z M l O D R u Z H J h Z C U y M H R 5 c 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5 q I l g f l c g U i 3 f Y 8 D F f z i Q Q A A A A A C A A A A A A A D Z g A A w A A A A B A A A A C G i B B j 0 1 o I 9 J P c u m X k v h a X A A A A A A S A A A C g A A A A E A A A A O m y b b L x M g a P I M e C F f f 2 5 n V Q A A A A X y + + L Z / y r x y r + n p e J D 1 f N 0 x j 8 m G k U 4 7 1 i 6 p 5 G x e J B Y 8 Z f 5 6 2 K L 2 J 2 B L N 3 u k o R D v 0 t w 9 O E F T Y m + Q v b g U N b B 6 h b X 7 I A d j M Z I M H P 7 J k U Q a l i d E U A A A A P A 9 2 Q I E B K d B w 6 y n / l m 2 8 N + N D 0 g M = < / D a t a M a s h u p > 
</file>

<file path=customXml/itemProps1.xml><?xml version="1.0" encoding="utf-8"?>
<ds:datastoreItem xmlns:ds="http://schemas.openxmlformats.org/officeDocument/2006/customXml" ds:itemID="{20C4ED7E-1D1B-48DD-8B44-B4CBA757B99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Innehåll - Contents</vt:lpstr>
      <vt:lpstr>1 Utsläpp</vt:lpstr>
      <vt:lpstr>2 Diagram</vt:lpstr>
      <vt:lpstr>3 Prel. årssiffor</vt:lpstr>
      <vt:lpstr>4 Utsläpp per FV</vt:lpstr>
      <vt:lpstr>5 Utsläpp per syss.</vt:lpstr>
      <vt:lpstr>6 FV</vt:lpstr>
      <vt:lpstr>7 Syss</vt:lpstr>
      <vt:lpstr>8 Mobila utsläpp</vt:lpstr>
      <vt:lpstr>Utsläpp_av_växthusgaser_2008K1_2017K4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Steinbach Nancy RM/MN-S</dc:creator>
  <cp:lastModifiedBy>Kanlén Fredrik RM/MEM-S</cp:lastModifiedBy>
  <cp:lastPrinted>2021-10-26T11:50:55Z</cp:lastPrinted>
  <dcterms:created xsi:type="dcterms:W3CDTF">2012-09-11T12:09:58Z</dcterms:created>
  <dcterms:modified xsi:type="dcterms:W3CDTF">2024-05-28T11:14:28Z</dcterms:modified>
</cp:coreProperties>
</file>