
<file path=[Content_Types].xml><?xml version="1.0" encoding="utf-8"?>
<Types xmlns="http://schemas.openxmlformats.org/package/2006/content-types">
  <Default Extension="bin" ContentType="application/vnd.openxmlformats-officedocument.spreadsheetml.printerSettings"/>
  <Default Extension="doc" ContentType="application/msword"/>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embeddings/oleObject1.bin" ContentType="application/vnd.openxmlformats-officedocument.oleObject"/>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codeName="ThisWorkbook" defaultThemeVersion="124226"/>
  <mc:AlternateContent xmlns:mc="http://schemas.openxmlformats.org/markup-compatibility/2006">
    <mc:Choice Requires="x15">
      <x15ac:absPath xmlns:x15ac="http://schemas.microsoft.com/office/spreadsheetml/2010/11/ac" url="P:\Prod\RM\UT_Fordon\Administration\BILSTAT\Årsbok\Årsbok 2024\Körsträckor\"/>
    </mc:Choice>
  </mc:AlternateContent>
  <xr:revisionPtr revIDLastSave="0" documentId="13_ncr:1_{83A2A163-CB76-46CB-82E8-2C9468EF2EDF}" xr6:coauthVersionLast="47" xr6:coauthVersionMax="47" xr10:uidLastSave="{00000000-0000-0000-0000-000000000000}"/>
  <bookViews>
    <workbookView xWindow="37545" yWindow="180" windowWidth="19095" windowHeight="16905" tabRatio="898" xr2:uid="{00000000-000D-0000-FFFF-FFFF00000000}"/>
  </bookViews>
  <sheets>
    <sheet name="Titel _ Title" sheetId="72" r:id="rId1"/>
    <sheet name="Innehåll _ Content" sheetId="73" r:id="rId2"/>
    <sheet name="Kort om statistiken _ In brief" sheetId="74" r:id="rId3"/>
    <sheet name="Definitioner _ Definitions" sheetId="77" r:id="rId4"/>
    <sheet name="Teckenförklaring _ Legends" sheetId="76" r:id="rId5"/>
    <sheet name="PB Tab 1" sheetId="68" r:id="rId6"/>
    <sheet name="PB Tab 2-3" sheetId="7" r:id="rId7"/>
    <sheet name="PB Tab 4-5" sheetId="57" r:id="rId8"/>
    <sheet name="LB Tab 1-2" sheetId="78" r:id="rId9"/>
    <sheet name="LB Tab 3-5" sheetId="16" r:id="rId10"/>
    <sheet name="LB Tab 6-7" sheetId="17" r:id="rId11"/>
    <sheet name="BU Tab 1" sheetId="70" r:id="rId12"/>
    <sheet name="BU Tab 2-4" sheetId="23" r:id="rId13"/>
    <sheet name="MC Tab 1" sheetId="71" r:id="rId14"/>
    <sheet name="MC Tab 2-4" sheetId="58" r:id="rId15"/>
    <sheet name="RS Tab 1" sheetId="42" r:id="rId16"/>
  </sheets>
  <externalReferences>
    <externalReference r:id="rId17"/>
    <externalReference r:id="rId18"/>
    <externalReference r:id="rId19"/>
    <externalReference r:id="rId20"/>
    <externalReference r:id="rId21"/>
  </externalReferences>
  <definedNames>
    <definedName name="_xlnm._FilterDatabase" localSheetId="12" hidden="1">'BU Tab 2-4'!$G$52:$H$59</definedName>
    <definedName name="_Toc72296252" localSheetId="6">'PB Tab 2-3'!#REF!</definedName>
    <definedName name="_Toc72296257" localSheetId="7">'PB Tab 4-5'!#REF!</definedName>
    <definedName name="_Toc72296258" localSheetId="14">'MC Tab 2-4'!#REF!</definedName>
    <definedName name="_Toc72296259" localSheetId="12">'BU Tab 2-4'!$B$2</definedName>
    <definedName name="_Toc72296263" localSheetId="9">'LB Tab 3-5'!$B$2</definedName>
    <definedName name="_Toc72296266" localSheetId="10">'LB Tab 6-7'!#REF!</definedName>
    <definedName name="adsfasdassdf" localSheetId="3">#REF!</definedName>
    <definedName name="adsfasdassdf" localSheetId="1">#REF!</definedName>
    <definedName name="adsfasdassdf" localSheetId="2">#REF!</definedName>
    <definedName name="adsfasdassdf" localSheetId="4">#REF!</definedName>
    <definedName name="adsfasdassdf">#REF!</definedName>
    <definedName name="afa" localSheetId="3">'[1]RSK-Tabell 1_2012'!#REF!</definedName>
    <definedName name="afa" localSheetId="1">'[1]RSK-Tabell 1_2012'!#REF!</definedName>
    <definedName name="afa" localSheetId="2">'[1]RSK-Tabell 1_2012'!#REF!</definedName>
    <definedName name="afa" localSheetId="4">'[1]RSK-Tabell 1_2012'!#REF!</definedName>
    <definedName name="afa">'[1]RSK-Tabell 1_2012'!#REF!</definedName>
    <definedName name="asaf" localSheetId="3">#REF!</definedName>
    <definedName name="asaf" localSheetId="1">#REF!</definedName>
    <definedName name="asaf" localSheetId="2">#REF!</definedName>
    <definedName name="asaf" localSheetId="4">#REF!</definedName>
    <definedName name="asaf">#REF!</definedName>
    <definedName name="Excel_BuiltIn__FilterDatabase_1" localSheetId="3">'[2]Tabell 1'!#REF!</definedName>
    <definedName name="Excel_BuiltIn__FilterDatabase_1" localSheetId="1">'[3]RSK-Tabell 1_2012'!#REF!</definedName>
    <definedName name="Excel_BuiltIn__FilterDatabase_1" localSheetId="2">'[3]RSK-Tabell 1_2012'!#REF!</definedName>
    <definedName name="Excel_BuiltIn__FilterDatabase_1" localSheetId="4">'[3]RSK-Tabell 1_2012'!#REF!</definedName>
    <definedName name="Excel_BuiltIn__FilterDatabase_1" localSheetId="0">'[4]RSK-Tabell 1_2011'!#REF!</definedName>
    <definedName name="Excel_BuiltIn__FilterDatabase_1">'[2]Tabell 1'!#REF!</definedName>
    <definedName name="Excel_BuiltIn__FilterDatabase_2" localSheetId="3">#REF!</definedName>
    <definedName name="Excel_BuiltIn__FilterDatabase_2" localSheetId="2">#REF!</definedName>
    <definedName name="Excel_BuiltIn__FilterDatabase_2" localSheetId="4">#REF!</definedName>
    <definedName name="Excel_BuiltIn__FilterDatabase_2">#REF!</definedName>
    <definedName name="Excel_BuiltIn__FilterDatabase_4" localSheetId="3">#REF!</definedName>
    <definedName name="Excel_BuiltIn__FilterDatabase_4" localSheetId="1">#REF!</definedName>
    <definedName name="Excel_BuiltIn__FilterDatabase_4" localSheetId="2">#REF!</definedName>
    <definedName name="Excel_BuiltIn__FilterDatabase_4" localSheetId="4">#REF!</definedName>
    <definedName name="Excel_BuiltIn__FilterDatabase_4">#REF!</definedName>
    <definedName name="Excel_BuiltIn_Print_Titles_4" localSheetId="3">#REF!</definedName>
    <definedName name="Excel_BuiltIn_Print_Titles_4" localSheetId="1">#REF!</definedName>
    <definedName name="Excel_BuiltIn_Print_Titles_4" localSheetId="2">#REF!</definedName>
    <definedName name="Excel_BuiltIn_Print_Titles_4" localSheetId="4">#REF!</definedName>
    <definedName name="Excel_BuiltIn_Print_Titles_4">#REF!</definedName>
    <definedName name="Tabell_RS3._Avställda_fordon_efter_län_och_fordonsslag_vid_slutet_av_år_2021." localSheetId="8">'[5]Innehåll _ Content'!#REF!</definedName>
    <definedName name="Tabell_RS3._Avställda_fordon_efter_län_och_fordonsslag_vid_slutet_av_år_2021.">'Innehåll _ Content'!#REF!</definedName>
    <definedName name="Table_RS3._Vehicles_not_in_use_by_county_and_kind_of_vehicle_at_the_end_of_year_2021." localSheetId="8">'[5]Innehåll _ Content'!#REF!</definedName>
    <definedName name="Table_RS3._Vehicles_not_in_use_by_county_and_kind_of_vehicle_at_the_end_of_year_2021.">'Innehåll _ Content'!#REF!</definedName>
    <definedName name="_xlnm.Print_Area" localSheetId="12">'BU Tab 2-4'!$A$1:$F$63</definedName>
    <definedName name="_xlnm.Print_Area" localSheetId="3">'Definitioner _ Definitions'!#REF!</definedName>
    <definedName name="_xlnm.Print_Area" localSheetId="1">'Innehåll _ Content'!$A$1:$C$32</definedName>
    <definedName name="_xlnm.Print_Area" localSheetId="2">'Kort om statistiken _ In brief'!$A$1:$A$11</definedName>
    <definedName name="_xlnm.Print_Area" localSheetId="9">'LB Tab 3-5'!$A$1:$N$64</definedName>
    <definedName name="_xlnm.Print_Area" localSheetId="4">'Teckenförklaring _ Legends'!$A$1:$C$12</definedName>
    <definedName name="_xlnm.Print_Area" localSheetId="0">'Titel _ Title'!$A$1:$L$24</definedName>
    <definedName name="År">2008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36" i="7" l="1"/>
  <c r="D29" i="68" l="1"/>
  <c r="H8" i="16" l="1"/>
  <c r="H9" i="16"/>
  <c r="H10" i="16"/>
  <c r="H11" i="16"/>
  <c r="H12" i="16"/>
  <c r="H13" i="16"/>
  <c r="H14" i="16"/>
  <c r="H15" i="16"/>
  <c r="H16" i="16"/>
  <c r="H17" i="16"/>
  <c r="H18" i="16"/>
  <c r="H19" i="16"/>
  <c r="H20" i="16"/>
  <c r="H21" i="16"/>
  <c r="H22" i="16"/>
  <c r="H23" i="16"/>
  <c r="H24" i="16"/>
  <c r="H25" i="16"/>
  <c r="H7" i="16"/>
  <c r="H42" i="16"/>
  <c r="B40" i="16"/>
  <c r="F40" i="16"/>
  <c r="G40" i="16"/>
  <c r="C40" i="16"/>
  <c r="D58" i="23"/>
  <c r="C59" i="23"/>
  <c r="B59" i="23"/>
  <c r="D30" i="70"/>
  <c r="D29" i="70"/>
  <c r="C12" i="73"/>
  <c r="C11" i="73"/>
  <c r="A12" i="73"/>
  <c r="A11" i="73"/>
  <c r="E35" i="23"/>
  <c r="E36" i="23"/>
  <c r="E37" i="23"/>
  <c r="E38" i="23"/>
  <c r="E39" i="23"/>
  <c r="E40" i="23"/>
  <c r="D7" i="71"/>
  <c r="D8" i="71"/>
  <c r="D9" i="71"/>
  <c r="D10" i="71"/>
  <c r="D11" i="71"/>
  <c r="D12" i="71"/>
  <c r="D13" i="71"/>
  <c r="D14" i="71"/>
  <c r="D15" i="71"/>
  <c r="D16" i="71"/>
  <c r="D17" i="71"/>
  <c r="D18" i="71"/>
  <c r="D19" i="71"/>
  <c r="D20" i="71"/>
  <c r="D21" i="71"/>
  <c r="D22" i="71"/>
  <c r="D23" i="71"/>
  <c r="D24" i="71"/>
  <c r="D25" i="71"/>
  <c r="D26" i="71"/>
  <c r="D27" i="71"/>
  <c r="D6" i="71"/>
  <c r="D7" i="70"/>
  <c r="D8" i="70"/>
  <c r="D9" i="70"/>
  <c r="D10" i="70"/>
  <c r="D11" i="70"/>
  <c r="D12" i="70"/>
  <c r="D13" i="70"/>
  <c r="D14" i="70"/>
  <c r="D15" i="70"/>
  <c r="D16" i="70"/>
  <c r="D17" i="70"/>
  <c r="D18" i="70"/>
  <c r="D19" i="70"/>
  <c r="D20" i="70"/>
  <c r="D21" i="70"/>
  <c r="D22" i="70"/>
  <c r="D23" i="70"/>
  <c r="D24" i="70"/>
  <c r="D25" i="70"/>
  <c r="D26" i="70"/>
  <c r="D27" i="70"/>
  <c r="D28" i="70"/>
  <c r="D6" i="70"/>
  <c r="D7" i="17"/>
  <c r="D8" i="17"/>
  <c r="D9" i="17"/>
  <c r="D10" i="17"/>
  <c r="D11" i="17"/>
  <c r="D12" i="17"/>
  <c r="D13" i="17"/>
  <c r="D14" i="17"/>
  <c r="D15" i="17"/>
  <c r="D16" i="17"/>
  <c r="D17" i="17"/>
  <c r="D18" i="17"/>
  <c r="D19" i="17"/>
  <c r="D20" i="17"/>
  <c r="D6" i="17"/>
  <c r="D6" i="68"/>
  <c r="D7" i="68"/>
  <c r="D8" i="68"/>
  <c r="D9" i="68"/>
  <c r="D10" i="68"/>
  <c r="D11" i="68"/>
  <c r="D12" i="68"/>
  <c r="D13" i="68"/>
  <c r="D14" i="68"/>
  <c r="D15" i="68"/>
  <c r="D16" i="68"/>
  <c r="D17" i="68"/>
  <c r="D18" i="68"/>
  <c r="D19" i="68"/>
  <c r="D20" i="68"/>
  <c r="D21" i="68"/>
  <c r="D22" i="68"/>
  <c r="D23" i="68"/>
  <c r="D24" i="68"/>
  <c r="D25" i="68"/>
  <c r="D26" i="68"/>
  <c r="D27" i="68"/>
  <c r="D28" i="68"/>
  <c r="D30" i="68"/>
  <c r="D5" i="68"/>
  <c r="E61" i="78" l="1"/>
  <c r="E26" i="78"/>
  <c r="D41" i="23" l="1"/>
  <c r="C41" i="23"/>
  <c r="E41" i="23" s="1"/>
  <c r="C8" i="73"/>
  <c r="C7" i="73"/>
  <c r="A8" i="73"/>
  <c r="A7" i="73"/>
  <c r="I47" i="57"/>
  <c r="G47" i="57"/>
  <c r="D47" i="57"/>
  <c r="B47" i="57"/>
  <c r="O46" i="57"/>
  <c r="M46" i="57"/>
  <c r="K46" i="57"/>
  <c r="O45" i="57"/>
  <c r="M45" i="57"/>
  <c r="K45" i="57"/>
  <c r="O44" i="57"/>
  <c r="M44" i="57"/>
  <c r="K44" i="57"/>
  <c r="O43" i="57"/>
  <c r="M43" i="57"/>
  <c r="K43" i="57"/>
  <c r="O42" i="57"/>
  <c r="M42" i="57"/>
  <c r="K42" i="57"/>
  <c r="O41" i="57"/>
  <c r="M41" i="57"/>
  <c r="K41" i="57"/>
  <c r="O40" i="57"/>
  <c r="M40" i="57"/>
  <c r="K40" i="57"/>
  <c r="O39" i="57"/>
  <c r="M39" i="57"/>
  <c r="K39" i="57"/>
  <c r="I26" i="57"/>
  <c r="G26" i="57"/>
  <c r="D26" i="57"/>
  <c r="B26" i="57"/>
  <c r="O25" i="57"/>
  <c r="M25" i="57"/>
  <c r="K25" i="57"/>
  <c r="O24" i="57"/>
  <c r="M24" i="57"/>
  <c r="K24" i="57"/>
  <c r="O23" i="57"/>
  <c r="M23" i="57"/>
  <c r="K23" i="57"/>
  <c r="O22" i="57"/>
  <c r="M22" i="57"/>
  <c r="K22" i="57"/>
  <c r="O21" i="57"/>
  <c r="M21" i="57"/>
  <c r="K21" i="57"/>
  <c r="O20" i="57"/>
  <c r="M20" i="57"/>
  <c r="K20" i="57"/>
  <c r="O19" i="57"/>
  <c r="M19" i="57"/>
  <c r="K19" i="57"/>
  <c r="O18" i="57"/>
  <c r="M18" i="57"/>
  <c r="K18" i="57"/>
  <c r="O17" i="57"/>
  <c r="M17" i="57"/>
  <c r="K17" i="57"/>
  <c r="O16" i="57"/>
  <c r="M16" i="57"/>
  <c r="K16" i="57"/>
  <c r="O15" i="57"/>
  <c r="M15" i="57"/>
  <c r="K15" i="57"/>
  <c r="O14" i="57"/>
  <c r="M14" i="57"/>
  <c r="K14" i="57"/>
  <c r="O13" i="57"/>
  <c r="M13" i="57"/>
  <c r="K13" i="57"/>
  <c r="O12" i="57"/>
  <c r="M12" i="57"/>
  <c r="K12" i="57"/>
  <c r="O11" i="57"/>
  <c r="M11" i="57"/>
  <c r="K11" i="57"/>
  <c r="O10" i="57"/>
  <c r="M10" i="57"/>
  <c r="K10" i="57"/>
  <c r="O9" i="57"/>
  <c r="M9" i="57"/>
  <c r="K9" i="57"/>
  <c r="O8" i="57"/>
  <c r="M8" i="57"/>
  <c r="K8" i="57"/>
  <c r="O7" i="57"/>
  <c r="M7" i="57"/>
  <c r="K7" i="57"/>
  <c r="M26" i="57" l="1"/>
  <c r="K26" i="57"/>
  <c r="O47" i="57"/>
  <c r="O26" i="57"/>
  <c r="M47" i="57"/>
  <c r="K47" i="57"/>
  <c r="C29" i="73" l="1"/>
  <c r="C28" i="73"/>
  <c r="A29" i="73"/>
  <c r="A28" i="73"/>
  <c r="C23" i="73"/>
  <c r="A23" i="73"/>
  <c r="C22" i="73"/>
  <c r="A22" i="73"/>
  <c r="C17" i="73"/>
  <c r="A17" i="73"/>
  <c r="C15" i="73"/>
  <c r="A15" i="73"/>
  <c r="C14" i="73"/>
  <c r="A14" i="73"/>
  <c r="C32" i="73"/>
  <c r="C27" i="73"/>
  <c r="C26" i="73"/>
  <c r="A32" i="73"/>
  <c r="A27" i="73"/>
  <c r="A26" i="73"/>
  <c r="C21" i="73"/>
  <c r="C20" i="73"/>
  <c r="A21" i="73"/>
  <c r="A20" i="73"/>
  <c r="C16" i="73"/>
  <c r="C13" i="73"/>
  <c r="A16" i="73"/>
  <c r="A13" i="73"/>
  <c r="C6" i="73"/>
  <c r="A6" i="73"/>
  <c r="C5" i="73"/>
  <c r="A5" i="73"/>
  <c r="C4" i="73"/>
  <c r="A4" i="73"/>
  <c r="H41" i="16"/>
  <c r="I8" i="7"/>
  <c r="I9" i="7"/>
  <c r="I10" i="7"/>
  <c r="I11" i="7"/>
  <c r="I12" i="7"/>
  <c r="I13" i="7"/>
  <c r="I14" i="7"/>
  <c r="I15" i="7"/>
  <c r="I16" i="7"/>
  <c r="I17" i="7"/>
  <c r="I18" i="7"/>
  <c r="I19" i="7"/>
  <c r="I20" i="7"/>
  <c r="I7" i="7"/>
  <c r="H8" i="7"/>
  <c r="H9" i="7"/>
  <c r="H10" i="7"/>
  <c r="H11" i="7"/>
  <c r="H12" i="7"/>
  <c r="H13" i="7"/>
  <c r="H14" i="7"/>
  <c r="H15" i="7"/>
  <c r="H16" i="7"/>
  <c r="H17" i="7"/>
  <c r="H18" i="7"/>
  <c r="H19" i="7"/>
  <c r="H7" i="7"/>
  <c r="C36" i="7"/>
  <c r="B21" i="17"/>
  <c r="D21" i="17" s="1"/>
  <c r="C21" i="17"/>
  <c r="D5" i="17"/>
  <c r="C25" i="23" l="1"/>
  <c r="B25" i="23"/>
  <c r="D25" i="23" s="1"/>
  <c r="J25" i="16" l="1"/>
  <c r="K25" i="16"/>
  <c r="L25" i="16"/>
  <c r="D53" i="23"/>
  <c r="D54" i="23"/>
  <c r="D55" i="23"/>
  <c r="D56" i="23"/>
  <c r="D57" i="23"/>
  <c r="D52" i="23"/>
  <c r="J39" i="16" l="1"/>
  <c r="J41" i="16"/>
  <c r="J38" i="16"/>
  <c r="K39" i="16"/>
  <c r="K41" i="16"/>
  <c r="K38" i="16"/>
  <c r="H39" i="16" l="1"/>
  <c r="H38" i="16"/>
  <c r="D39" i="16"/>
  <c r="D41" i="16"/>
  <c r="D38" i="16"/>
  <c r="C61" i="16"/>
  <c r="B61" i="16"/>
  <c r="L11" i="16"/>
  <c r="C26" i="16"/>
  <c r="D26" i="16"/>
  <c r="F26" i="16"/>
  <c r="G26" i="16"/>
  <c r="B26" i="16"/>
  <c r="H40" i="16" l="1"/>
  <c r="L39" i="16"/>
  <c r="L38" i="16"/>
  <c r="J40" i="16"/>
  <c r="L41" i="16"/>
  <c r="D40" i="16"/>
  <c r="K26" i="16"/>
  <c r="H26" i="16"/>
  <c r="L26" i="16" s="1"/>
  <c r="K40" i="16"/>
  <c r="J26" i="16"/>
  <c r="I32" i="7"/>
  <c r="I33" i="7"/>
  <c r="I34" i="7"/>
  <c r="I35" i="7"/>
  <c r="I37" i="7"/>
  <c r="I38" i="7"/>
  <c r="I39" i="7"/>
  <c r="I31" i="7"/>
  <c r="I36" i="7"/>
  <c r="J8" i="7"/>
  <c r="J9" i="7"/>
  <c r="J10" i="7"/>
  <c r="J11" i="7"/>
  <c r="J12" i="7"/>
  <c r="J13" i="7"/>
  <c r="J14" i="7"/>
  <c r="J15" i="7"/>
  <c r="J16" i="7"/>
  <c r="J17" i="7"/>
  <c r="J18" i="7"/>
  <c r="J19" i="7"/>
  <c r="J7" i="7"/>
  <c r="C21" i="7"/>
  <c r="E21" i="7"/>
  <c r="F21" i="7"/>
  <c r="B21" i="7"/>
  <c r="H21" i="7" l="1"/>
  <c r="L40" i="16"/>
  <c r="I21" i="7"/>
  <c r="J21" i="7"/>
  <c r="G42" i="16"/>
  <c r="F42" i="16"/>
  <c r="C42" i="16"/>
  <c r="B42" i="16"/>
  <c r="D53" i="16"/>
  <c r="D54" i="16"/>
  <c r="D55" i="16"/>
  <c r="D56" i="16"/>
  <c r="D57" i="16"/>
  <c r="D58" i="16"/>
  <c r="D59" i="16"/>
  <c r="D60" i="16"/>
  <c r="D61" i="16"/>
  <c r="D52" i="16"/>
  <c r="D32" i="17"/>
  <c r="D33" i="17"/>
  <c r="D34" i="17"/>
  <c r="D35" i="17"/>
  <c r="D36" i="17"/>
  <c r="D37" i="17"/>
  <c r="D38" i="17"/>
  <c r="D39" i="17"/>
  <c r="D40" i="17"/>
  <c r="D41" i="17"/>
  <c r="D42" i="17"/>
  <c r="D43" i="17"/>
  <c r="D44" i="17"/>
  <c r="D45" i="17"/>
  <c r="D46" i="17"/>
  <c r="D47" i="17"/>
  <c r="D48" i="17"/>
  <c r="D49" i="17"/>
  <c r="D50" i="17"/>
  <c r="D51" i="17"/>
  <c r="D52" i="17"/>
  <c r="D53" i="17"/>
  <c r="D31" i="17"/>
  <c r="C54" i="17"/>
  <c r="B54" i="17"/>
  <c r="L8" i="16"/>
  <c r="L9" i="16"/>
  <c r="L10" i="16"/>
  <c r="L12" i="16"/>
  <c r="L13" i="16"/>
  <c r="L14" i="16"/>
  <c r="L15" i="16"/>
  <c r="L16" i="16"/>
  <c r="L17" i="16"/>
  <c r="L18" i="16"/>
  <c r="L19" i="16"/>
  <c r="L20" i="16"/>
  <c r="L21" i="16"/>
  <c r="L22" i="16"/>
  <c r="L23" i="16"/>
  <c r="L24" i="16"/>
  <c r="L7" i="16"/>
  <c r="K8" i="16"/>
  <c r="K9" i="16"/>
  <c r="K10" i="16"/>
  <c r="K11" i="16"/>
  <c r="K12" i="16"/>
  <c r="K13" i="16"/>
  <c r="K14" i="16"/>
  <c r="K15" i="16"/>
  <c r="K16" i="16"/>
  <c r="K17" i="16"/>
  <c r="K18" i="16"/>
  <c r="K19" i="16"/>
  <c r="K20" i="16"/>
  <c r="K21" i="16"/>
  <c r="K22" i="16"/>
  <c r="K23" i="16"/>
  <c r="K24" i="16"/>
  <c r="K7" i="16"/>
  <c r="J8" i="16"/>
  <c r="J9" i="16"/>
  <c r="J10" i="16"/>
  <c r="J11" i="16"/>
  <c r="J12" i="16"/>
  <c r="J13" i="16"/>
  <c r="J14" i="16"/>
  <c r="J15" i="16"/>
  <c r="J16" i="16"/>
  <c r="J17" i="16"/>
  <c r="J18" i="16"/>
  <c r="J19" i="16"/>
  <c r="J20" i="16"/>
  <c r="J21" i="16"/>
  <c r="J22" i="16"/>
  <c r="J23" i="16"/>
  <c r="J24" i="16"/>
  <c r="J7" i="16"/>
  <c r="K42" i="16" l="1"/>
  <c r="D54" i="17"/>
  <c r="J42" i="16"/>
  <c r="D42" i="16"/>
  <c r="D59" i="23" l="1"/>
  <c r="L42" i="16"/>
</calcChain>
</file>

<file path=xl/sharedStrings.xml><?xml version="1.0" encoding="utf-8"?>
<sst xmlns="http://schemas.openxmlformats.org/spreadsheetml/2006/main" count="566" uniqueCount="355">
  <si>
    <t>År</t>
  </si>
  <si>
    <t>Totalt</t>
  </si>
  <si>
    <t>år</t>
  </si>
  <si>
    <t>Fysiska personer</t>
  </si>
  <si>
    <t>Juridiska personer</t>
  </si>
  <si>
    <t>El</t>
  </si>
  <si>
    <t>Okänd</t>
  </si>
  <si>
    <t>Bensin</t>
  </si>
  <si>
    <t>Diesel</t>
  </si>
  <si>
    <t>i kg</t>
  </si>
  <si>
    <t xml:space="preserve">Totalt </t>
  </si>
  <si>
    <t>Tjänstevikt</t>
  </si>
  <si>
    <t xml:space="preserve"> Totalt antal körda mil</t>
  </si>
  <si>
    <t>Antal personbilar</t>
  </si>
  <si>
    <t>Medelkörsträcka i mil</t>
  </si>
  <si>
    <t>Ägare</t>
  </si>
  <si>
    <t xml:space="preserve">     Kvinnor</t>
  </si>
  <si>
    <t xml:space="preserve">     Män</t>
  </si>
  <si>
    <t>Årsmodell/</t>
  </si>
  <si>
    <t>Antal</t>
  </si>
  <si>
    <t>tillverkningsår</t>
  </si>
  <si>
    <t>Drivmedel</t>
  </si>
  <si>
    <t>i mil</t>
  </si>
  <si>
    <t>Okänt</t>
  </si>
  <si>
    <t>3 501 -</t>
  </si>
  <si>
    <t>Flakbilar</t>
  </si>
  <si>
    <t>Skåpbilar</t>
  </si>
  <si>
    <t>Tankbilar</t>
  </si>
  <si>
    <t xml:space="preserve">      501 –   1 000</t>
  </si>
  <si>
    <t xml:space="preserve">  1 001 –    1 500</t>
  </si>
  <si>
    <t xml:space="preserve">  1 501 –    2 000</t>
  </si>
  <si>
    <t xml:space="preserve">  2 001 –    2 500</t>
  </si>
  <si>
    <t xml:space="preserve">  2 501 –    3 000</t>
  </si>
  <si>
    <t xml:space="preserve">  3 001 –    3 500</t>
  </si>
  <si>
    <t xml:space="preserve">  3 501 –    4 000</t>
  </si>
  <si>
    <t xml:space="preserve">  4 001 –    5 000</t>
  </si>
  <si>
    <t xml:space="preserve">  5 001 –    6 000</t>
  </si>
  <si>
    <t xml:space="preserve">  6 001 –    7 000</t>
  </si>
  <si>
    <t xml:space="preserve">  7 001 –    8 000</t>
  </si>
  <si>
    <t xml:space="preserve">  8 001 –    9 000</t>
  </si>
  <si>
    <t xml:space="preserve">  9 001 –  10 000</t>
  </si>
  <si>
    <t>10 001 – 11 000</t>
  </si>
  <si>
    <t>11 001 – 12 000</t>
  </si>
  <si>
    <t>12 001 – 13 000</t>
  </si>
  <si>
    <t>13 001 – 14 000</t>
  </si>
  <si>
    <t>14 001 – 15 000</t>
  </si>
  <si>
    <t>15 001 – 16 000</t>
  </si>
  <si>
    <t>16 001 – 17 000</t>
  </si>
  <si>
    <t xml:space="preserve">17 001 – </t>
  </si>
  <si>
    <t>Totalvikt i kg</t>
  </si>
  <si>
    <t xml:space="preserve">  1 601 –   2 000</t>
  </si>
  <si>
    <t xml:space="preserve">  2 001 –   2 500</t>
  </si>
  <si>
    <t xml:space="preserve">  2 501 –   3 000</t>
  </si>
  <si>
    <t xml:space="preserve">  3 001 –   3 500</t>
  </si>
  <si>
    <t xml:space="preserve">  3 501 –   6 000</t>
  </si>
  <si>
    <t xml:space="preserve">  6 001 – 10 000</t>
  </si>
  <si>
    <t>10 001 – 12 000</t>
  </si>
  <si>
    <t>12 001 – 16 000</t>
  </si>
  <si>
    <t>16 001 – 20 000</t>
  </si>
  <si>
    <t>20 001 – 22 000</t>
  </si>
  <si>
    <t>22 001 – 24 000</t>
  </si>
  <si>
    <t>24 001 – 26 000</t>
  </si>
  <si>
    <t>26 001 – 28 000</t>
  </si>
  <si>
    <t>28 001 – 30 000</t>
  </si>
  <si>
    <t xml:space="preserve">30 001 – </t>
  </si>
  <si>
    <t xml:space="preserve">Totalvikt i kg </t>
  </si>
  <si>
    <t>Övriga</t>
  </si>
  <si>
    <t>Totalt antal körda mil</t>
  </si>
  <si>
    <t>Antal lastbilar</t>
  </si>
  <si>
    <t xml:space="preserve">            –        500</t>
  </si>
  <si>
    <t>Kaross</t>
  </si>
  <si>
    <t xml:space="preserve">    därav med kyl / frys</t>
  </si>
  <si>
    <t xml:space="preserve">    därav brandfarlig vätska</t>
  </si>
  <si>
    <t>Utbytbara karosserier och containers</t>
  </si>
  <si>
    <t>Antal bussar</t>
  </si>
  <si>
    <t xml:space="preserve">tillverkningsår </t>
  </si>
  <si>
    <t>Cylindervolym</t>
  </si>
  <si>
    <t>tillverknings-</t>
  </si>
  <si>
    <t>personer</t>
  </si>
  <si>
    <t>Län</t>
  </si>
  <si>
    <t>Personbilar</t>
  </si>
  <si>
    <t>Bussar</t>
  </si>
  <si>
    <t>Motorcyklar</t>
  </si>
  <si>
    <t xml:space="preserve">Stockholm      </t>
  </si>
  <si>
    <t xml:space="preserve">Södermanland   </t>
  </si>
  <si>
    <t xml:space="preserve">Östergötland   </t>
  </si>
  <si>
    <t xml:space="preserve">Jönköping      </t>
  </si>
  <si>
    <t xml:space="preserve">Kronoberg      </t>
  </si>
  <si>
    <t xml:space="preserve">Gotland        </t>
  </si>
  <si>
    <t xml:space="preserve">Halland        </t>
  </si>
  <si>
    <t>Västra Götaland</t>
  </si>
  <si>
    <t xml:space="preserve">Värmland       </t>
  </si>
  <si>
    <t xml:space="preserve">Västmanland    </t>
  </si>
  <si>
    <t xml:space="preserve">Dalarna        </t>
  </si>
  <si>
    <t xml:space="preserve">Gävleborg      </t>
  </si>
  <si>
    <t xml:space="preserve">Västernorrland </t>
  </si>
  <si>
    <t xml:space="preserve">Jämtland       </t>
  </si>
  <si>
    <t xml:space="preserve">Blekinge         </t>
  </si>
  <si>
    <t xml:space="preserve">Uppsala          </t>
  </si>
  <si>
    <t xml:space="preserve">Kalmar           </t>
  </si>
  <si>
    <t xml:space="preserve">Skåne            </t>
  </si>
  <si>
    <t xml:space="preserve">Örebro           </t>
  </si>
  <si>
    <t>Västerbotten</t>
  </si>
  <si>
    <t>Norrbotten</t>
  </si>
  <si>
    <t xml:space="preserve">          Lastbilar</t>
  </si>
  <si>
    <t xml:space="preserve">Fysiska </t>
  </si>
  <si>
    <t xml:space="preserve">Juridiska </t>
  </si>
  <si>
    <t xml:space="preserve">   därav leasade bilar</t>
  </si>
  <si>
    <t xml:space="preserve"> Totalt antal </t>
  </si>
  <si>
    <t>körda mil</t>
  </si>
  <si>
    <t xml:space="preserve">Medelkörsträcka </t>
  </si>
  <si>
    <t>1 001 - 1 100</t>
  </si>
  <si>
    <t>1 101 - 1 200</t>
  </si>
  <si>
    <t>1 201 - 1 300</t>
  </si>
  <si>
    <t>1 301 - 1 400</t>
  </si>
  <si>
    <t>1 401 - 1 500</t>
  </si>
  <si>
    <t>1 501 - 1 600</t>
  </si>
  <si>
    <t>1 601 - 1 700</t>
  </si>
  <si>
    <t>1 701 - 2 000</t>
  </si>
  <si>
    <t>2 001 - 2 500</t>
  </si>
  <si>
    <t>2 501 - 3 000</t>
  </si>
  <si>
    <t xml:space="preserve">3 001- </t>
  </si>
  <si>
    <t xml:space="preserve">   901 - 1 000</t>
  </si>
  <si>
    <t xml:space="preserve">          -    900</t>
  </si>
  <si>
    <t>Antal motorcyklar</t>
  </si>
  <si>
    <t xml:space="preserve"> Antal bussar</t>
  </si>
  <si>
    <t xml:space="preserve"> Medelkörsträcka i mil</t>
  </si>
  <si>
    <t>Lastbilar</t>
  </si>
  <si>
    <t>Regional statistik</t>
  </si>
  <si>
    <t>Dragfordon</t>
  </si>
  <si>
    <r>
      <t>Bussklass</t>
    </r>
    <r>
      <rPr>
        <vertAlign val="superscript"/>
        <sz val="8"/>
        <rFont val="Arial"/>
        <family val="2"/>
      </rPr>
      <t>1)</t>
    </r>
  </si>
  <si>
    <t>A</t>
  </si>
  <si>
    <t>B</t>
  </si>
  <si>
    <t>I</t>
  </si>
  <si>
    <t>II</t>
  </si>
  <si>
    <t>III</t>
  </si>
  <si>
    <t>Medelkörsträcka 
i mil</t>
  </si>
  <si>
    <t xml:space="preserve"> Totalt antal 
körda mil</t>
  </si>
  <si>
    <t>Magnus Nyström</t>
  </si>
  <si>
    <t>Etanol</t>
  </si>
  <si>
    <t>Gas</t>
  </si>
  <si>
    <t>Laddhybrid</t>
  </si>
  <si>
    <t xml:space="preserve">            –   1 600</t>
  </si>
  <si>
    <t>Total körsträcka</t>
  </si>
  <si>
    <t>Genomsnittlig körsträcka</t>
  </si>
  <si>
    <t>Genomsnittlig</t>
  </si>
  <si>
    <t>daglig körsträcka</t>
  </si>
  <si>
    <t>daglig</t>
  </si>
  <si>
    <t>körsträcka</t>
  </si>
  <si>
    <t>Ägare/Typ av trafik</t>
  </si>
  <si>
    <t xml:space="preserve">     därav i yrkesmässig trafik</t>
  </si>
  <si>
    <t xml:space="preserve">               i firmabilstrafik</t>
  </si>
  <si>
    <t>Genomsnittlig körsträcka (mil)</t>
  </si>
  <si>
    <t>Total körsträcka (mil)</t>
  </si>
  <si>
    <t>Antal lätta lastbilar</t>
  </si>
  <si>
    <t>Antal tunga lastbilar</t>
  </si>
  <si>
    <t>Totalt antal     körda mil</t>
  </si>
  <si>
    <t>Elfordon</t>
  </si>
  <si>
    <t>Ägd av fysisk person</t>
  </si>
  <si>
    <t>Ägd av juridisk person</t>
  </si>
  <si>
    <t xml:space="preserve">   därav  taxi</t>
  </si>
  <si>
    <t xml:space="preserve">   därav  husbil</t>
  </si>
  <si>
    <t>Timmerbilar</t>
  </si>
  <si>
    <r>
      <t xml:space="preserve">Kontaktperson Trafikanalys / </t>
    </r>
    <r>
      <rPr>
        <b/>
        <i/>
        <sz val="10"/>
        <rFont val="Arial"/>
        <family val="2"/>
      </rPr>
      <t>Contact person at Transport Analysis</t>
    </r>
  </si>
  <si>
    <r>
      <t xml:space="preserve">Kontaktperson SCB / </t>
    </r>
    <r>
      <rPr>
        <b/>
        <i/>
        <sz val="10"/>
        <rFont val="Arial"/>
        <family val="2"/>
      </rPr>
      <t>Contact person at Statistics Sweden</t>
    </r>
  </si>
  <si>
    <t>tel: 010-479 63 73, e-post: magnus.nystrom@scb.se</t>
  </si>
  <si>
    <t>Maria Melkersson</t>
  </si>
  <si>
    <t>tel: 010-414 42 16, e-post: maria.melkersson@trafa.se</t>
  </si>
  <si>
    <t>Passenger cars</t>
  </si>
  <si>
    <t>Lorries</t>
  </si>
  <si>
    <t>Buses</t>
  </si>
  <si>
    <t>Motorcycles</t>
  </si>
  <si>
    <t>Regional statistics</t>
  </si>
  <si>
    <t>Kort om statistiken</t>
  </si>
  <si>
    <t>Ändamål och innehåll</t>
  </si>
  <si>
    <t>Statistikens framställning</t>
  </si>
  <si>
    <t>Statistiken baseras på Transportstyrelsens vägtrafikregister med alla svenskregistrerade vägfordon samt mätarställningar som samlas in vid kontrollbesiktning. Statistiken täcker alla fordon som varit i trafik minst en dag under aktuellt år. Varje fordons körsträcka härleds som differensen mellan två mätarställningar, från två olika besiktningstillfällen. Den totala körsträckan är summan av alla fordonens körsträckor.
Vissa fordon saknar körsträcka på grund av att det t.ex. är så nytt att det ännu ej behövt besiktas eller att mätarställningarna ger en orealistisk körsträcka. För alla fordon som saknar körsträcka skattas en körsträcka utifrån så kallad medelvärdesimputation. Detta innebär att ett fordon som saknar körsträcka får samma körsträcka som en grupp av fordon med körsträcka och liknande fordonsegenskaper.</t>
  </si>
  <si>
    <t>Statistikens kvalitet</t>
  </si>
  <si>
    <r>
      <t xml:space="preserve">De fordon som inte har en observerad körsträcka får en skattad körsträcka, och detta förfarande omfattar stora delar av populationen. Trafikanalys gör i skrivande stund en översyn av modellen som används för att försöka förbättra träffsäkerheten i skattade körsträckor. Modellen som används idag beskrivs i Trafikanalys PM 2011:4. För vidare diskussion om kvalitet, se statistikens kvalitetsdeklaration ("Dokumentation" på </t>
    </r>
    <r>
      <rPr>
        <u/>
        <sz val="10"/>
        <color theme="4" tint="-0.249977111117893"/>
        <rFont val="Arial"/>
        <family val="2"/>
      </rPr>
      <t>www.trafa.se/vagtrafik/korstrackor/</t>
    </r>
    <r>
      <rPr>
        <sz val="10"/>
        <rFont val="Arial"/>
        <family val="2"/>
      </rPr>
      <t>).</t>
    </r>
  </si>
  <si>
    <t>The statistics in brief</t>
  </si>
  <si>
    <t>Purpose and content</t>
  </si>
  <si>
    <t>Generating the statistics</t>
  </si>
  <si>
    <t>The statistics are based on the Swedish Transport Agency's road traffic register with all Swedish-registered road vehicles and odometer readings that are collected during inspection. The statistics cover all vehicles that have been in traffic for at least one day during the current year. The mileage of each vehicle is derived as the difference between two odometer readings, from two different inspections. The total mileage is the sum of all the vehicles' mileages.</t>
  </si>
  <si>
    <t>Some vehicles lack mileage due to the fact that e.g. it is so new that it has not yet been necessary to inspect or that the odometer readings give unrealistic mileage. For all vehicles that do not have a mileage, a mileage is estimated based on so-called mean value imputation. This means that a vehicle that does not have a mileage gets the same mileage as a group of vehicles with observed mileage and similar vehicle characteristics.</t>
  </si>
  <si>
    <t>Statistical quality</t>
  </si>
  <si>
    <r>
      <t xml:space="preserve">Vehicles that do not have an observed mileage receive an estimated mileage, and this procedure is used for a large share of the population. At the time of writing, Transport Analysis is reviewing the model used to try to improve accuracy in estimated mileage. The model used today is described in Transport Analysis PM 2011: 4. For further discussion on quality, see the statistics' quality declaration ("Documentation" at </t>
    </r>
    <r>
      <rPr>
        <u/>
        <sz val="10"/>
        <color theme="4" tint="-0.249977111117893"/>
        <rFont val="Arial"/>
        <family val="2"/>
      </rPr>
      <t>www.trafa.se/en/road-traffic/driving-distances-with-swedish-registered-vehicles/</t>
    </r>
    <r>
      <rPr>
        <sz val="10"/>
        <rFont val="Arial"/>
        <family val="2"/>
      </rPr>
      <t>).</t>
    </r>
  </si>
  <si>
    <r>
      <t xml:space="preserve">Teckenförklaring / </t>
    </r>
    <r>
      <rPr>
        <b/>
        <i/>
        <sz val="16"/>
        <color rgb="FFFFFFFF"/>
        <rFont val="Tahoma"/>
        <family val="2"/>
      </rPr>
      <t>Legends</t>
    </r>
  </si>
  <si>
    <t>Teckenförklaring</t>
  </si>
  <si>
    <t>Legends</t>
  </si>
  <si>
    <t xml:space="preserve">..   </t>
  </si>
  <si>
    <t>uppgift inte tillgänglig eller alltför osäker</t>
  </si>
  <si>
    <t>data not available</t>
  </si>
  <si>
    <t xml:space="preserve">.    </t>
  </si>
  <si>
    <t>uppgift kan inte förekomma</t>
  </si>
  <si>
    <t>not applicable</t>
  </si>
  <si>
    <t>–</t>
  </si>
  <si>
    <t>noll (inget finns att redovisa)</t>
  </si>
  <si>
    <t>zero</t>
  </si>
  <si>
    <t>mindre än hälften av enheten, men större än noll</t>
  </si>
  <si>
    <t>less than half of unit used, but more than zero</t>
  </si>
  <si>
    <t xml:space="preserve">k   </t>
  </si>
  <si>
    <t>korrigerad uppgift</t>
  </si>
  <si>
    <t>corrected figure</t>
  </si>
  <si>
    <t xml:space="preserve">r    </t>
  </si>
  <si>
    <t>reviderad uppgift</t>
  </si>
  <si>
    <t>revised figure</t>
  </si>
  <si>
    <t>xxx</t>
  </si>
  <si>
    <t>betydande skillnad i jämförbarheten i en tidsserie markeras med en horisontell eller vertikal linje</t>
  </si>
  <si>
    <t>significant difference in the comparability of time series are marked with a horizontal or vertical line</t>
  </si>
  <si>
    <t>Stadsbuss</t>
  </si>
  <si>
    <t>Regionbuss</t>
  </si>
  <si>
    <t>Långfärdsbuss</t>
  </si>
  <si>
    <t>Mindre stadsbuss</t>
  </si>
  <si>
    <t>Mindre långfärdsbuss</t>
  </si>
  <si>
    <r>
      <t xml:space="preserve">Innehåll / </t>
    </r>
    <r>
      <rPr>
        <b/>
        <i/>
        <sz val="16"/>
        <color theme="0"/>
        <rFont val="Tahoma"/>
        <family val="2"/>
      </rPr>
      <t>Content</t>
    </r>
  </si>
  <si>
    <t>126 - 600</t>
  </si>
  <si>
    <t xml:space="preserve">1 001 - </t>
  </si>
  <si>
    <t>601 - 1 000</t>
  </si>
  <si>
    <t>Anm: Tabellen avser fordon som varit i trafik någon gång under året.</t>
  </si>
  <si>
    <t>Remark: The table refers to vehicles which were in use at least one day during the year.</t>
  </si>
  <si>
    <r>
      <t xml:space="preserve">Definitioner / </t>
    </r>
    <r>
      <rPr>
        <b/>
        <i/>
        <sz val="16"/>
        <color rgb="FFFFFFFF"/>
        <rFont val="Tahoma"/>
        <family val="2"/>
      </rPr>
      <t>Definitions</t>
    </r>
  </si>
  <si>
    <t>Antal fordon</t>
  </si>
  <si>
    <r>
      <t xml:space="preserve">Enskild näringsidkare </t>
    </r>
    <r>
      <rPr>
        <sz val="11"/>
        <color rgb="FF000000"/>
        <rFont val="Calibri"/>
        <family val="2"/>
      </rPr>
      <t xml:space="preserve"> </t>
    </r>
  </si>
  <si>
    <t>Lastbil</t>
  </si>
  <si>
    <t xml:space="preserve">Husbil </t>
  </si>
  <si>
    <r>
      <t xml:space="preserve">Bussklass </t>
    </r>
    <r>
      <rPr>
        <sz val="11"/>
        <color rgb="FF000000"/>
        <rFont val="Calibri"/>
        <family val="2"/>
      </rPr>
      <t xml:space="preserve"> </t>
    </r>
  </si>
  <si>
    <t>För fordon som är inrättande för befordran av högst 22 passagerare utöver föraren finns följande fordonsklasser:</t>
  </si>
  <si>
    <t>Klass A "Mindre stadsbuss" – Fordon utformade för befordran av ståplatspassagerare. Ett fordon i denna klass är utrustat med säten och ska ha utrymme för ståplatspassagerare</t>
  </si>
  <si>
    <t>Klass B "Mindre långfärdsbuss" – Fordon som inte är utformade för befordran av ståplatspassagerare. Ett fordon i denna klass saknar utrymme för ståplatspassagerare.</t>
  </si>
  <si>
    <r>
      <t>Bensin</t>
    </r>
    <r>
      <rPr>
        <sz val="11"/>
        <color rgb="FF000000"/>
        <rFont val="Calibri"/>
        <family val="2"/>
      </rPr>
      <t xml:space="preserve"> - fordon som endast har bensin som drivmedel.</t>
    </r>
  </si>
  <si>
    <r>
      <t>Diesel</t>
    </r>
    <r>
      <rPr>
        <sz val="11"/>
        <color rgb="FF000000"/>
        <rFont val="Calibri"/>
        <family val="2"/>
      </rPr>
      <t xml:space="preserve"> - fordon som har diesel, biodiesel eller dessa i kombination med varandra som drivmedel.</t>
    </r>
  </si>
  <si>
    <r>
      <t>El</t>
    </r>
    <r>
      <rPr>
        <sz val="11"/>
        <color rgb="FF000000"/>
        <rFont val="Calibri"/>
        <family val="2"/>
      </rPr>
      <t xml:space="preserve"> - fordon som endast har el som drivmedel.</t>
    </r>
  </si>
  <si>
    <r>
      <t>Etanol -</t>
    </r>
    <r>
      <rPr>
        <sz val="11"/>
        <color rgb="FF000000"/>
        <rFont val="Calibri"/>
        <family val="2"/>
      </rPr>
      <t xml:space="preserve">  fordon som har etanol, E85 eller ED95 som första eller andra drivmedel.</t>
    </r>
  </si>
  <si>
    <r>
      <t>Gas</t>
    </r>
    <r>
      <rPr>
        <sz val="11"/>
        <color rgb="FF000000"/>
        <rFont val="Calibri"/>
        <family val="2"/>
      </rPr>
      <t xml:space="preserve"> - de fordon som har naturgas, biogas eller metangas som första eller andra drivmedel.</t>
    </r>
  </si>
  <si>
    <r>
      <t>Övriga</t>
    </r>
    <r>
      <rPr>
        <sz val="11"/>
        <color rgb="FF000000"/>
        <rFont val="Calibri"/>
        <family val="2"/>
      </rPr>
      <t xml:space="preserve"> - motorgas, gengas, vätgas eller okänd.</t>
    </r>
  </si>
  <si>
    <r>
      <t xml:space="preserve">Elhybrider </t>
    </r>
    <r>
      <rPr>
        <sz val="11"/>
        <color rgb="FF000000"/>
        <rFont val="Calibri"/>
        <family val="2"/>
      </rPr>
      <t>till skillnad från laddhybrider är elhybrider inte externt laddbara, utan laddas under körning genom att återvinna rörelseenergi. "Vanliga" elhybrider drivs av en förbrännings- och en elmotor. Elmotorns batteri laddas under körning och motorerna samverkar eller driver bilen var för sig.</t>
    </r>
  </si>
  <si>
    <t>Karosseri</t>
  </si>
  <si>
    <t xml:space="preserve">Karosserikoder anges i vägtrafikregistret och registreringshandlingar för att beskriva karosseritypen hos en bil eller en släpvagn,  t.ex. flak, skåp eller tank. Vissa koder anger dock närmast att fordonet är inrättat för visst ändamål,  t.ex. brandfordon eller polisfordon. </t>
  </si>
  <si>
    <r>
      <t>Elhybrid</t>
    </r>
    <r>
      <rPr>
        <sz val="11"/>
        <color rgb="FF000000"/>
        <rFont val="Calibri"/>
        <family val="2"/>
      </rPr>
      <t xml:space="preserve"> -  fordon som har el i kombination med annat bränsle, t.ex. bensin eller diesel, som drivmedel. Elhybrid kan även urskiljas med hjälp av utsläppsklass och/eller elfordon med märkningen el/elhybrid.</t>
    </r>
  </si>
  <si>
    <r>
      <t>Laddhybrid</t>
    </r>
    <r>
      <rPr>
        <sz val="11"/>
        <color rgb="FF000000"/>
        <rFont val="Calibri"/>
        <family val="2"/>
      </rPr>
      <t xml:space="preserve"> - fordon som är laddningsbara via eluttag och som har el i kombination med annat bränsle, t.ex. bensin eller diesel, som drivmedel. Laddhybrid kan urskiljas med hjälp av utsläppsklass och/eller elfordon med märkningen laddhybrid.</t>
    </r>
  </si>
  <si>
    <t xml:space="preserve">Klass III "Långfärdsbuss" – Fordon som är uteslutande för befordran av sittplatspassagerare. </t>
  </si>
  <si>
    <t xml:space="preserve">Klass II "Regionbuss" – Fordon som huvudsakligen är för sittplatspassagerare och som är utformade för att medge befordran av ståplatspassagerare i mittgången och/eller i ett utrymme som inte är större än att det utrymme som upptas för två dubbelsäten. </t>
  </si>
  <si>
    <t>Med lätt lastbil avses lastbil med en totalvikt på högst 3 500 kg, med tung lastbil en totalvikt över 3 500 kg.</t>
  </si>
  <si>
    <t>Klass I "Stadsbuss" – Fordon med utrymmen för ståplatspassagerare för att medge frekventa förflyttningar av passagerare.</t>
  </si>
  <si>
    <r>
      <t xml:space="preserve">Statistiken om körsträckor avser kalenderåret och alla fordon som har varit i trafik någon gång under året. Antalet fordon som varit i trafik någon gång under året är högre än den uppgift som redovisas i statistiken </t>
    </r>
    <r>
      <rPr>
        <i/>
        <sz val="11"/>
        <color rgb="FF000000"/>
        <rFont val="Calibri"/>
        <family val="2"/>
      </rPr>
      <t>Fordon</t>
    </r>
    <r>
      <rPr>
        <sz val="11"/>
        <color rgb="FF000000"/>
        <rFont val="Calibri"/>
        <family val="2"/>
      </rPr>
      <t xml:space="preserve">; i </t>
    </r>
    <r>
      <rPr>
        <i/>
        <sz val="11"/>
        <color rgb="FF000000"/>
        <rFont val="Calibri"/>
        <family val="2"/>
      </rPr>
      <t>Fordon</t>
    </r>
    <r>
      <rPr>
        <sz val="11"/>
        <color rgb="FF000000"/>
        <rFont val="Calibri"/>
        <family val="2"/>
      </rPr>
      <t xml:space="preserve"> redovisas antalet fordon i trafik vid en specifik tidpunkt (den 31 december).</t>
    </r>
  </si>
  <si>
    <r>
      <t xml:space="preserve">Mildhybrider </t>
    </r>
    <r>
      <rPr>
        <sz val="11"/>
        <color rgb="FF000000"/>
        <rFont val="Calibri"/>
        <family val="2"/>
      </rPr>
      <t xml:space="preserve">drivs med en förbränningsmotor och kan inte köras enbart på el. Den tillkommande elmotorn är så pass liten i en mildhybrid att den inte klarar av att driva bilen, utan hjälper förbränningsmotorn och på så sätt minskar bränsleförbrukningen.  I statistiken inkluderas mildhybrider i respektive bränsle (framför allt bensin och diesel). </t>
    </r>
  </si>
  <si>
    <t xml:space="preserve">     därav enskilda näringsidkare  </t>
  </si>
  <si>
    <t xml:space="preserve">En enskild näringsidkare är en person som själv driver och ansvarar för ett företag. Enligt Bolagsverket är en enskild näringsidkare inte en juridisk person.  I statistiken om fordon redovisas dock alla bolagsformer under juridisk person.    </t>
  </si>
  <si>
    <t>Totalvikt</t>
  </si>
  <si>
    <t>Maximilast</t>
  </si>
  <si>
    <t>Ett fordons totalvikt är tjänstevikt plus maximilast (maxlastvikt).</t>
  </si>
  <si>
    <t xml:space="preserve">En personbil klass II kallas ofta för husbil men en husbil kan också vara registrerad som en lastbil. Om husbilen är registrerad som lastbil, finns det andra krav på förarens behörighet, fordonets utrustning samt skatter och avgifter. Det är främst äldre husbilar som registrerats som lastbil och de flesta av dem är avställda. Idag är nära nog 100 procent av de nyregistrerade husbilarna personbil klass II. </t>
  </si>
  <si>
    <t>A class II passenger car is often called a motorhome, but a motorhome can also be registered as a lorry.  If the motorhome is registered as a lorry, there are other requirements concerning the driver's licence, the vehicle's equipment and taxes and charges. As of 2007, almost all new motorhomes are registered as passenger cars. However, regarding the stock, there are many older motorhomes that are registered as lorries.</t>
  </si>
  <si>
    <t>The registered fuel is stated as fuel 1 and fuel 2, it is not mandatory to state several fuels in the road traffic register even if the vehicle can be powered by e.g. both petrol and gas. Fuel in these statistics says nothing about which fuel is actually used when driving.</t>
  </si>
  <si>
    <t>The statistics on vehicle kilometres refer to the calendar year and all vehicles that have been in traffic for at least one day during the year. The number of vehicles in traffic at least one day during the year is higher than the figure reported in the statistics Vehicles; in Vehicles the number of vehicles refers to to the number in traffic on a specific date (December 31st). A vehicle in traffic is a vehicle that is authorised to drive on the roads according to the road traffic regulations.  It also includes temporarily registered vehicles that are registered as being in traffic.</t>
  </si>
  <si>
    <t>Drivmedel avser det drivmedel som fordonet är registrerat för. Det är inte tvingande att ange flera drivmedel även om fordonet kan drivas med t.ex. både bensin och gas. Vi vet inget om vilket drivmedel som i praktiken används. I den gruppering som används för statistiken används första och andra bränslet enligt nedanstående.</t>
  </si>
  <si>
    <t>Fuels</t>
  </si>
  <si>
    <r>
      <rPr>
        <b/>
        <i/>
        <sz val="11"/>
        <color rgb="FF000000"/>
        <rFont val="Calibri"/>
        <family val="2"/>
      </rPr>
      <t>Petrol</t>
    </r>
    <r>
      <rPr>
        <i/>
        <sz val="11"/>
        <color rgb="FF000000"/>
        <rFont val="Calibri"/>
        <family val="2"/>
      </rPr>
      <t xml:space="preserve"> - Vehicles powered by petrol only, including 'mild hybrids' (see below).</t>
    </r>
  </si>
  <si>
    <r>
      <rPr>
        <b/>
        <i/>
        <sz val="11"/>
        <color rgb="FF000000"/>
        <rFont val="Calibri"/>
        <family val="2"/>
      </rPr>
      <t>Diesel</t>
    </r>
    <r>
      <rPr>
        <i/>
        <sz val="11"/>
        <color rgb="FF000000"/>
        <rFont val="Calibri"/>
        <family val="2"/>
      </rPr>
      <t xml:space="preserve"> - Vehicles powered by diesel, biodiesel or a combination of both, including mild hybrids (see below).</t>
    </r>
  </si>
  <si>
    <r>
      <rPr>
        <b/>
        <i/>
        <sz val="11"/>
        <color rgb="FF000000"/>
        <rFont val="Calibri"/>
        <family val="2"/>
      </rPr>
      <t>Electric</t>
    </r>
    <r>
      <rPr>
        <i/>
        <sz val="11"/>
        <color rgb="FF000000"/>
        <rFont val="Calibri"/>
        <family val="2"/>
      </rPr>
      <t xml:space="preserve"> - Vehicles powered solely by electricity.</t>
    </r>
  </si>
  <si>
    <r>
      <rPr>
        <b/>
        <i/>
        <sz val="11"/>
        <color rgb="FF000000"/>
        <rFont val="Calibri"/>
        <family val="2"/>
      </rPr>
      <t>Electric hybrid</t>
    </r>
    <r>
      <rPr>
        <i/>
        <sz val="11"/>
        <color rgb="FF000000"/>
        <rFont val="Calibri"/>
        <family val="2"/>
      </rPr>
      <t xml:space="preserve"> - Vehicles powered by electricity in combination with another fuel, such as petrol or diesel. Hybrid electric vehicles also include those that have "hybrid electric" indicated in the variables emission class and/or electric vehicle. See more below.</t>
    </r>
  </si>
  <si>
    <r>
      <rPr>
        <b/>
        <i/>
        <sz val="11"/>
        <color rgb="FF000000"/>
        <rFont val="Calibri"/>
        <family val="2"/>
      </rPr>
      <t>Plug-in hybrid</t>
    </r>
    <r>
      <rPr>
        <i/>
        <sz val="11"/>
        <color rgb="FF000000"/>
        <rFont val="Calibri"/>
        <family val="2"/>
      </rPr>
      <t xml:space="preserve"> - Vehicles that can be charged by plugging into an electrical outlet and that use electricity in combination with another fuel, e.g. petrol or diesel. Plug-in hybrids also include those vehicles with "plug-in hybrid" in the emission class and/or electric vehicle variables.</t>
    </r>
  </si>
  <si>
    <r>
      <rPr>
        <b/>
        <i/>
        <sz val="11"/>
        <color rgb="FF000000"/>
        <rFont val="Calibri"/>
        <family val="2"/>
      </rPr>
      <t>Ethanol</t>
    </r>
    <r>
      <rPr>
        <i/>
        <sz val="11"/>
        <color rgb="FF000000"/>
        <rFont val="Calibri"/>
        <family val="2"/>
      </rPr>
      <t xml:space="preserve"> - Vehicles with ethanol, E85 or ED95 as their first or second fuel.</t>
    </r>
  </si>
  <si>
    <r>
      <rPr>
        <b/>
        <i/>
        <sz val="11"/>
        <color rgb="FF000000"/>
        <rFont val="Calibri"/>
        <family val="2"/>
      </rPr>
      <t>Other</t>
    </r>
    <r>
      <rPr>
        <i/>
        <sz val="11"/>
        <color rgb="FF000000"/>
        <rFont val="Calibri"/>
        <family val="2"/>
      </rPr>
      <t xml:space="preserve"> - Vehicles running on LPG, CNG, hydrogen or unknown fuel.</t>
    </r>
  </si>
  <si>
    <r>
      <rPr>
        <b/>
        <i/>
        <sz val="11"/>
        <color rgb="FF000000"/>
        <rFont val="Calibri"/>
        <family val="2"/>
      </rPr>
      <t>Mild hybrids</t>
    </r>
    <r>
      <rPr>
        <i/>
        <sz val="11"/>
        <color rgb="FF000000"/>
        <rFont val="Calibri"/>
        <family val="2"/>
      </rPr>
      <t xml:space="preserve"> are powered by an internal combustion engine and cannot run solely on electricity. The additional electric motor is so small in a mild hybrid that it cannot drive the car but helps the internal combustion engine, thus reducing fuel consumption.</t>
    </r>
  </si>
  <si>
    <t xml:space="preserve">Body codes are used in the road traffic register and registration documents to describe the body type of a car or a trailer, such as a flatbed, van or tank. However, some codes mainly indicate that the vehicle is designed for a specific purpose, such as fire or police vehicles. </t>
  </si>
  <si>
    <r>
      <rPr>
        <b/>
        <i/>
        <sz val="11"/>
        <color rgb="FF000000"/>
        <rFont val="Calibri"/>
        <family val="2"/>
      </rPr>
      <t>Electric hybrids</t>
    </r>
    <r>
      <rPr>
        <i/>
        <sz val="11"/>
        <color rgb="FF000000"/>
        <rFont val="Calibri"/>
        <family val="2"/>
      </rPr>
      <t xml:space="preserve"> are not externally chargeable - unlike plug-in hybrids - but are charged while driving by recovering kinetic energy. Electric hybrids do not include mild hybrids, which are reported under the main fuel. 'Regular' electric hybrids are powered by an internal combustion engine and an electric motor. The electric motor's battery is charged while driving. The motors work together or power the car separately.</t>
    </r>
  </si>
  <si>
    <t>Vehicle bodies</t>
  </si>
  <si>
    <t xml:space="preserve">A sole trader is a person who runs and is responsible for a business. According to the Swedish law, a sole trader is not a legal person/entity.  In the statistics on vehicles, however, all types of companies are reported under legal persons.    </t>
  </si>
  <si>
    <t>Maximilast är den högsta vikten (passagerare plus gods) som ett fordon får lastas med. Maximilast är också skillnaden mellan fordonets totalvikt och tjänstevikt.</t>
  </si>
  <si>
    <t>Weight of vehicle (or combination of vehicles) excluding its load when stationary and ready for the road, including driver and fuel.</t>
  </si>
  <si>
    <t>Tjänstevikten är den sammanlagda vikten av fordonet i normalt, fullt driftfärdigt skick inklusive förare och bränsle.</t>
  </si>
  <si>
    <t>Goods vehicles</t>
  </si>
  <si>
    <t>Sole trader</t>
  </si>
  <si>
    <t>Total of the weight of the vehicle (or combination of vehicles) including its load when stationary and ready for the road . This includes the weight of the driver and the maximum number of persons permitted to be carried. Gross vehicle weight is unladen vehicle weight plus load capacity.</t>
  </si>
  <si>
    <t>A light goods (road) vehicle (LGV) has a gross vehicle weight of 3,500 kilograms or less, while a heavy goods (road) vehicle (HGV) has a gross vehicle weight over 3,500 kilograms.</t>
  </si>
  <si>
    <t>-2005</t>
  </si>
  <si>
    <t>2023-</t>
  </si>
  <si>
    <t>Maximum weight of goods and passengers declared permissible by the competent authority of the country of registration of the vehicle</t>
  </si>
  <si>
    <t>Unladen vehicle weight</t>
  </si>
  <si>
    <t>Load capacity</t>
  </si>
  <si>
    <t>Gross vehicle weight (or legally permissible maximum weight)</t>
  </si>
  <si>
    <t>Maximilastvikt i kg</t>
  </si>
  <si>
    <t>Number of vehicles</t>
  </si>
  <si>
    <r>
      <rPr>
        <b/>
        <sz val="11"/>
        <rFont val="Calibri"/>
        <family val="2"/>
      </rPr>
      <t>Gas</t>
    </r>
    <r>
      <rPr>
        <sz val="11"/>
        <rFont val="Calibri"/>
        <family val="2"/>
      </rPr>
      <t xml:space="preserve"> - Vehicles using natural gas, biogas or methane gas as primary or secondary fuel. Vehicles where gas is used as an admixture and which cannot run on 100% gas are reported under the main fuel.</t>
    </r>
  </si>
  <si>
    <t>For vehicles designed for the carriage of more than 22 passengers in addition to the driver, the following classes of vehicles exist according to Regulation No 107 of the United Nations Economic Commission for Europe (the designation 'city bus' etc. is that of Transport Analysis):</t>
  </si>
  <si>
    <r>
      <rPr>
        <b/>
        <sz val="11"/>
        <color rgb="FF000000"/>
        <rFont val="Calibri"/>
        <family val="2"/>
      </rPr>
      <t xml:space="preserve">Class </t>
    </r>
    <r>
      <rPr>
        <sz val="11"/>
        <color rgb="FF000000"/>
        <rFont val="Calibri"/>
        <family val="2"/>
      </rPr>
      <t>I 'City bus' - Vehicle constructed with standing passenger spaces to permit frequent movement of passengers.</t>
    </r>
  </si>
  <si>
    <r>
      <rPr>
        <b/>
        <sz val="11"/>
        <color rgb="FF000000"/>
        <rFont val="Calibri"/>
        <family val="2"/>
      </rPr>
      <t>Class II</t>
    </r>
    <r>
      <rPr>
        <sz val="11"/>
        <color rgb="FF000000"/>
        <rFont val="Calibri"/>
        <family val="2"/>
      </rPr>
      <t xml:space="preserve"> 'Regional bus' - Vehicle constructed principally for the carriage of seated passengers and designed to permit the carriage of standing passengers in the gangway and/or in a space not exceeding the space occupied by two double seats. </t>
    </r>
  </si>
  <si>
    <r>
      <rPr>
        <b/>
        <sz val="11"/>
        <color rgb="FF000000"/>
        <rFont val="Calibri"/>
        <family val="2"/>
      </rPr>
      <t>Class III</t>
    </r>
    <r>
      <rPr>
        <sz val="11"/>
        <color rgb="FF000000"/>
        <rFont val="Calibri"/>
        <family val="2"/>
      </rPr>
      <t xml:space="preserve"> 'Coach' - Vehicles constructed exclusively for the carriage of seated passengers. </t>
    </r>
  </si>
  <si>
    <t>For vehicles designed to carry a maximum of 22 passengers in addition to the driver, the following classes of vehicles exist:</t>
  </si>
  <si>
    <r>
      <rPr>
        <b/>
        <sz val="11"/>
        <color rgb="FF000000"/>
        <rFont val="Calibri"/>
        <family val="2"/>
      </rPr>
      <t>Class A</t>
    </r>
    <r>
      <rPr>
        <sz val="11"/>
        <color rgb="FF000000"/>
        <rFont val="Calibri"/>
        <family val="2"/>
      </rPr>
      <t xml:space="preserve"> 'Small city bus' - Vehicles designed to carry standing passengers. A vehicle in this class is equipped with seats and shall have space for standing passengers.</t>
    </r>
  </si>
  <si>
    <r>
      <rPr>
        <b/>
        <sz val="11"/>
        <color rgb="FF000000"/>
        <rFont val="Calibri"/>
        <family val="2"/>
      </rPr>
      <t>Class B</t>
    </r>
    <r>
      <rPr>
        <sz val="11"/>
        <color rgb="FF000000"/>
        <rFont val="Calibri"/>
        <family val="2"/>
      </rPr>
      <t xml:space="preserve"> 'Small coach' - Vehicles not designed for the carriage of standing passengers. A vehicle of this class has no space for standing passengers.</t>
    </r>
  </si>
  <si>
    <t>Bus categories</t>
  </si>
  <si>
    <t>För fordon som är inrättade för befordran av fler än 22 passagerare utöver föraren finns följande fordonsklasser enligt föreskrift nr 107 från Förenta nationernas ekonomiska kommission för Europa (beteckning stadsbuss etc. är Trafikanalys egen):</t>
  </si>
  <si>
    <t>For vehicles designed to carry a maximum of 22 passengers in addition to the driver, there are the following vehicle classes:</t>
  </si>
  <si>
    <t>1) Bussklasser enligt enligt föreskrift nr 107 från Förenta nationernas ekonomiska kommission för Europa.</t>
  </si>
  <si>
    <t>1) På grund av hur dessa registrerats i Vägtrafikregistret kan man inte skilja elhybrider från laddhybrider.</t>
  </si>
  <si>
    <r>
      <t>Elhybrid/Laddhybrid</t>
    </r>
    <r>
      <rPr>
        <vertAlign val="superscript"/>
        <sz val="8"/>
        <color theme="1" tint="4.9989318521683403E-2"/>
        <rFont val="Arial"/>
        <family val="2"/>
      </rPr>
      <t>1</t>
    </r>
    <r>
      <rPr>
        <vertAlign val="superscript"/>
        <sz val="8"/>
        <rFont val="Arial"/>
        <family val="2"/>
      </rPr>
      <t>)</t>
    </r>
  </si>
  <si>
    <t xml:space="preserve">1) Exklusive mildhybrider, se "Definitioner" </t>
  </si>
  <si>
    <r>
      <t>Elhybrid</t>
    </r>
    <r>
      <rPr>
        <vertAlign val="superscript"/>
        <sz val="8"/>
        <rFont val="Arial"/>
        <family val="2"/>
      </rPr>
      <t>1)</t>
    </r>
  </si>
  <si>
    <t>Tabell MC1. Total körsträcka (mil), antal fordon och genomsnittlig körsträcka. Åren 1999–2023.</t>
  </si>
  <si>
    <t>Tabell MC2. Körsträckor (mil) och antal motorcyklar efter årsmodell/tillverkningsår och ägare. År 2023.</t>
  </si>
  <si>
    <t>Table MC2. Number of motorcycles and average 10 kilometres driven by year of model/construction and owner. Year 2023.</t>
  </si>
  <si>
    <t>Table MC1. Vehicle kilometers (10 kilometers), number of vehicles and average kilometers driven (10 kilometers). Years 1999–2023.</t>
  </si>
  <si>
    <t>Tabell MC3. Körsträckor (mil) och antal motorcyklar efter cylindervolym och ägare. År 2023.</t>
  </si>
  <si>
    <t>Table MC3. Vehicle kilometers (10 kilometers) and number of motorcycles by cylinder volume and owner. Year 2023.</t>
  </si>
  <si>
    <t>Tabell MC4. Körsträckor (mil) och antal motorcyklar efter ägare. År 2023.</t>
  </si>
  <si>
    <t>Table MC4. Vehicle kilometers (10 kilometers) and number of motorcycles by owner. Year 2023.</t>
  </si>
  <si>
    <t>-2006</t>
  </si>
  <si>
    <t>2024-</t>
  </si>
  <si>
    <t>Tabell BU2. Körsträckor (mil) och antal bussar efter årsmodell/tillverkningsår. År 2024.</t>
  </si>
  <si>
    <t>Table BU2. Vehicle kilometres (10 kilometres) and number of buses by year of model/construction. Year 2024.</t>
  </si>
  <si>
    <t>Tabell BU3. Körsträckor (mil) och antal bussar efter bussklass. År 2024.</t>
  </si>
  <si>
    <t>Table BU3. Vehicle kilometres (10 kilometres) by bus class. Year 2024.</t>
  </si>
  <si>
    <t>Tabell BU4. Körsträckor och antal bussar efter drivmedel. År 2024.</t>
  </si>
  <si>
    <t>Table BU4. Vehicle kilometers (10 kilometers) and number of buses by fuel. Year 2024.</t>
  </si>
  <si>
    <t>Övrigt</t>
  </si>
  <si>
    <t>Table LB1. Vehicle kilometers (10 kilometers), number of vehicles and average kilometers driven (10 kilometers). Years 1999–2024.</t>
  </si>
  <si>
    <t>Tabell LB2. Total körsträcka, antal tunga lastbilar och genomsnittlig körsträcka (mil). Åren 1999-2024.</t>
  </si>
  <si>
    <t>Table LB2. Vehicle kilometers (10 kilometers), number of vehicles and average kilometers driven (10 kilometers). Years 1999-2024.</t>
  </si>
  <si>
    <t>Tabell LB3. Körsträckor (mil) och antal lastbilar efter årsmodell/tillverkningsår och totalvikt. År 2024.</t>
  </si>
  <si>
    <t>Table LB3. Vehicle kilometers (10 kilometers) and number of lorries by year of model/construction and permissible maximum weight. Year 2024.</t>
  </si>
  <si>
    <t>Tabell LB4. Körsträckor och antal lastbilar efter ägare, yrkesmässig trafik, firmabilstrafik och totalvikt. År 2024.</t>
  </si>
  <si>
    <t>Table LB4. Vehicle kilometers (10 kilometers) and number of lorries by owner and used in transport for hire or reward or transport on own account. Year 2024.</t>
  </si>
  <si>
    <t>Tabell LB5. Körsträckor och antal lastbilar efter karosseri. År 2024.</t>
  </si>
  <si>
    <t>Table LB5. Vehicle kilometers (10 kilometers) and number of lorries by type of body. Year 2024.</t>
  </si>
  <si>
    <t>Tabell LB6. Körsträckor (mil) och antal lastbilar efter totalvikt. År 2024.</t>
  </si>
  <si>
    <t>Table LB6. Vehicle kilometers (10 kilometers) and number of lorries by permissible maximum weight. Year 2024.</t>
  </si>
  <si>
    <t>Tabell LB7. Körsträckor (mil) och antal lastbilar efter maximilastvikt. År 2024.</t>
  </si>
  <si>
    <t>Table LB7. Vehicle kilometers (10 kilometers) and number of lorries by load capacity. Year 2024.</t>
  </si>
  <si>
    <t>Tabell RS1. Genomsnittlig körsträcka i mil efter registreringslän och fordonsslag. År 2024.</t>
  </si>
  <si>
    <t>Table RS1. Average distance (10 kilometers) driven by kind of vehicle, and by county of registration. Year 2024.</t>
  </si>
  <si>
    <r>
      <t>Motorcyklar</t>
    </r>
    <r>
      <rPr>
        <vertAlign val="superscript"/>
        <sz val="8"/>
        <color theme="1"/>
        <rFont val="Arial"/>
        <family val="2"/>
      </rPr>
      <t>1)</t>
    </r>
  </si>
  <si>
    <t>1) Uppgifterna för motorcyklar avser år 2023</t>
  </si>
  <si>
    <t>Tabell PB3. Körsträckor (mil) och antal personbilar efter typ av ägare. År 2024.</t>
  </si>
  <si>
    <t>Table PB3. Vehicle kilometers (10 kilometers) and number of passenger cars by type of owner. Year 2024.</t>
  </si>
  <si>
    <t xml:space="preserve">– </t>
  </si>
  <si>
    <t>Tabell PB2. Körsträckor (mil) och antal personbilar efter tjänstevikt och ägare. År 2024.</t>
  </si>
  <si>
    <t>Table PB2. Vehicle kilometers (10 kilometers), number of passenger cars, by kerb weight and owner. Year 2024.</t>
  </si>
  <si>
    <t>Tabell PB5. Körsträckor (mil) och antal personbilar efter drivmedel och ägare. År 2024.</t>
  </si>
  <si>
    <t>Table PB5. Vehicle kilometres (10 kilometres) and number of passenger cars by fuel and owner. Year 2024.</t>
  </si>
  <si>
    <t>Tabell PB4. Körsträckor (mil) och antal personbilar efter årsmodell/tillverkningsår och ägare. År 2024.</t>
  </si>
  <si>
    <t>Table PB4. Vehicle kilometres (10 kilometres) and number of passenger cars by year of model/construction and by owner. Year 2024.</t>
  </si>
  <si>
    <t>Statistiken ska beskriva körsträckor mätt i antal mil som körs med svenskregistrerade besiktningspliktiga fordon. Statistiken omfattar personbilar, lastbilar, bussar och motorcyklar under 2024. Vissa tidsserier presenteras för åren 1999-2024. Statistiken publiceras i april men uppdateras för aktuellt år för motorcyklar först i september.</t>
  </si>
  <si>
    <t>The statistics describe vehicle kilometres driven with Swedish-registered vehicles subject to inspection. The statistics include passenger cars, light and heavy goods vehicles, buses and motorcycles during 2024. Some time series are presented for the years 1999-2024. The statistics are published in April but for motorcycles the update for the current year is made in September.</t>
  </si>
  <si>
    <t>Körsträckor 2024</t>
  </si>
  <si>
    <t>Vehicle kilometers 2024</t>
  </si>
  <si>
    <t>Tabell LB1. Total körsträcka (mil), antal lätta lastbilar och genomsnittlig körsträcka. Åren 1999–2024.</t>
  </si>
  <si>
    <t>Tabell PB1. Total körsträcka (mil), antal personbilar och genomsnittlig körsträcka. Åren 1999–2024.</t>
  </si>
  <si>
    <t>Table PB1. Vehicle kilometers (10 kilometers), number of vehicles and average kilometers driven. Years 1999–2024.</t>
  </si>
  <si>
    <r>
      <t xml:space="preserve">Tabellerna kompletteras med körsträckor 2024 för MC 2025-09-18 </t>
    </r>
    <r>
      <rPr>
        <i/>
        <sz val="10"/>
        <rFont val="Arial"/>
        <family val="2"/>
      </rPr>
      <t>/ The publication will be updated with mileage 2024 for MC September 18, 2025</t>
    </r>
  </si>
  <si>
    <t>Tabell BU1. Total körsträcka (mil), antal bussar och genomsnittlig körsträcka. Åren 1999–2024.</t>
  </si>
  <si>
    <t>Table BU1. Vehicle kilometers (10 kilometers), number of buses and average kilometers driven (10 kilometers). Years 1999–2024.</t>
  </si>
  <si>
    <r>
      <t>Publiceringsdatum: 2025-04-10 /</t>
    </r>
    <r>
      <rPr>
        <b/>
        <i/>
        <sz val="10"/>
        <rFont val="Arial"/>
        <family val="2"/>
      </rPr>
      <t xml:space="preserve"> Date of publication: April 10, 2025</t>
    </r>
  </si>
  <si>
    <t xml:space="preserve">                                                          Trafikanalys Statistik 2025:10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</si>
</sst>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0.00\ _k_r_-;\-* #,##0.00\ _k_r_-;_-* &quot;-&quot;??\ _k_r_-;_-@_-"/>
    <numFmt numFmtId="165" formatCode="0.0"/>
    <numFmt numFmtId="166" formatCode="0.0%"/>
    <numFmt numFmtId="167" formatCode="#,###,##0"/>
    <numFmt numFmtId="168" formatCode="_-* #,##0\ _k_r_-;\-* #,##0\ _k_r_-;_-* &quot;-&quot;??\ _k_r_-;_-@_-"/>
    <numFmt numFmtId="169" formatCode="_-* #,##0.00000000\ _k_r_-;\-* #,##0.00000000\ _k_r_-;_-* &quot;-&quot;??\ _k_r_-;_-@_-"/>
    <numFmt numFmtId="170" formatCode="#,##0.0"/>
  </numFmts>
  <fonts count="54" x14ac:knownFonts="1">
    <font>
      <sz val="10"/>
      <name val="Arial"/>
    </font>
    <font>
      <sz val="11"/>
      <color theme="1"/>
      <name val="Calibri"/>
      <family val="2"/>
      <scheme val="minor"/>
    </font>
    <font>
      <sz val="11"/>
      <color theme="1"/>
      <name val="Calibri"/>
      <family val="2"/>
      <scheme val="minor"/>
    </font>
    <font>
      <sz val="10"/>
      <name val="Arial"/>
      <family val="2"/>
    </font>
    <font>
      <u/>
      <sz val="10"/>
      <color indexed="36"/>
      <name val="Arial"/>
      <family val="2"/>
    </font>
    <font>
      <sz val="8"/>
      <name val="Arial"/>
      <family val="2"/>
    </font>
    <font>
      <b/>
      <sz val="10"/>
      <color indexed="8"/>
      <name val="Arial"/>
      <family val="2"/>
    </font>
    <font>
      <b/>
      <sz val="10"/>
      <name val="Arial"/>
      <family val="2"/>
    </font>
    <font>
      <b/>
      <sz val="9"/>
      <name val="Arial"/>
      <family val="2"/>
    </font>
    <font>
      <sz val="9"/>
      <name val="Arial"/>
      <family val="2"/>
    </font>
    <font>
      <sz val="8"/>
      <name val="Arial"/>
      <family val="2"/>
    </font>
    <font>
      <b/>
      <sz val="8"/>
      <name val="Arial"/>
      <family val="2"/>
    </font>
    <font>
      <i/>
      <sz val="8"/>
      <name val="Arial"/>
      <family val="2"/>
    </font>
    <font>
      <b/>
      <sz val="8"/>
      <color indexed="8"/>
      <name val="Arial"/>
      <family val="2"/>
    </font>
    <font>
      <vertAlign val="superscript"/>
      <sz val="8"/>
      <name val="Arial"/>
      <family val="2"/>
    </font>
    <font>
      <sz val="8"/>
      <color indexed="8"/>
      <name val="Arial"/>
      <family val="2"/>
    </font>
    <font>
      <b/>
      <sz val="9"/>
      <color indexed="57"/>
      <name val="Arial"/>
      <family val="2"/>
    </font>
    <font>
      <sz val="8"/>
      <color indexed="10"/>
      <name val="Arial"/>
      <family val="2"/>
    </font>
    <font>
      <b/>
      <sz val="16"/>
      <color indexed="9"/>
      <name val="Tahoma"/>
      <family val="2"/>
    </font>
    <font>
      <b/>
      <sz val="18"/>
      <name val="Arial"/>
      <family val="2"/>
    </font>
    <font>
      <b/>
      <i/>
      <sz val="14"/>
      <name val="Arial"/>
      <family val="2"/>
    </font>
    <font>
      <i/>
      <sz val="14"/>
      <name val="Arial"/>
      <family val="2"/>
    </font>
    <font>
      <u/>
      <sz val="10"/>
      <color theme="10"/>
      <name val="Arial"/>
      <family val="2"/>
    </font>
    <font>
      <sz val="8"/>
      <color rgb="FFFF0000"/>
      <name val="Arial"/>
      <family val="2"/>
    </font>
    <font>
      <i/>
      <sz val="9"/>
      <name val="Arial"/>
      <family val="2"/>
    </font>
    <font>
      <i/>
      <sz val="10"/>
      <name val="Arial"/>
      <family val="2"/>
    </font>
    <font>
      <b/>
      <sz val="8"/>
      <color indexed="10"/>
      <name val="Arial"/>
      <family val="2"/>
    </font>
    <font>
      <sz val="8"/>
      <name val="Helvetica"/>
      <family val="2"/>
    </font>
    <font>
      <sz val="10"/>
      <color rgb="FFFF0000"/>
      <name val="Arial"/>
      <family val="2"/>
    </font>
    <font>
      <sz val="8"/>
      <color theme="1" tint="4.9989318521683403E-2"/>
      <name val="Arial"/>
      <family val="2"/>
    </font>
    <font>
      <vertAlign val="superscript"/>
      <sz val="8"/>
      <color theme="1" tint="4.9989318521683403E-2"/>
      <name val="Arial"/>
      <family val="2"/>
    </font>
    <font>
      <b/>
      <sz val="8"/>
      <color theme="0"/>
      <name val="Arial"/>
      <family val="2"/>
    </font>
    <font>
      <b/>
      <i/>
      <sz val="10"/>
      <name val="Arial"/>
      <family val="2"/>
    </font>
    <font>
      <b/>
      <sz val="16"/>
      <color theme="0"/>
      <name val="Tahoma"/>
      <family val="2"/>
    </font>
    <font>
      <sz val="8"/>
      <name val="Verdana"/>
      <family val="2"/>
    </font>
    <font>
      <u/>
      <sz val="10"/>
      <color indexed="12"/>
      <name val="Arial"/>
      <family val="2"/>
    </font>
    <font>
      <u/>
      <sz val="10"/>
      <color theme="4" tint="-0.249977111117893"/>
      <name val="Arial"/>
      <family val="2"/>
    </font>
    <font>
      <b/>
      <i/>
      <sz val="16"/>
      <color indexed="9"/>
      <name val="Tahoma"/>
      <family val="2"/>
    </font>
    <font>
      <b/>
      <i/>
      <sz val="16"/>
      <color rgb="FFFFFFFF"/>
      <name val="Tahoma"/>
      <family val="2"/>
    </font>
    <font>
      <b/>
      <sz val="9.5"/>
      <name val="Arial"/>
      <family val="2"/>
    </font>
    <font>
      <sz val="10"/>
      <name val="Calibri"/>
      <family val="2"/>
    </font>
    <font>
      <u/>
      <sz val="10"/>
      <name val="Arial"/>
      <family val="2"/>
    </font>
    <font>
      <sz val="11"/>
      <color rgb="FFFF0000"/>
      <name val="Calibri"/>
      <family val="2"/>
      <scheme val="minor"/>
    </font>
    <font>
      <sz val="9"/>
      <color rgb="FFFF0000"/>
      <name val="Arial"/>
      <family val="2"/>
    </font>
    <font>
      <b/>
      <i/>
      <sz val="16"/>
      <color theme="0"/>
      <name val="Tahoma"/>
      <family val="2"/>
    </font>
    <font>
      <b/>
      <sz val="11"/>
      <color rgb="FF000000"/>
      <name val="Calibri"/>
      <family val="2"/>
    </font>
    <font>
      <sz val="11"/>
      <color rgb="FF000000"/>
      <name val="Calibri"/>
      <family val="2"/>
    </font>
    <font>
      <i/>
      <sz val="11"/>
      <color rgb="FF000000"/>
      <name val="Calibri"/>
      <family val="2"/>
    </font>
    <font>
      <b/>
      <i/>
      <sz val="11"/>
      <color rgb="FF000000"/>
      <name val="Calibri"/>
      <family val="2"/>
    </font>
    <font>
      <sz val="11"/>
      <name val="Calibri"/>
      <family val="2"/>
    </font>
    <font>
      <b/>
      <sz val="11"/>
      <name val="Calibri"/>
      <family val="2"/>
    </font>
    <font>
      <i/>
      <sz val="11"/>
      <name val="Calibri"/>
      <family val="2"/>
    </font>
    <font>
      <i/>
      <vertAlign val="superscript"/>
      <sz val="8"/>
      <name val="Arial"/>
      <family val="2"/>
    </font>
    <font>
      <vertAlign val="superscript"/>
      <sz val="8"/>
      <color theme="1"/>
      <name val="Arial"/>
      <family val="2"/>
    </font>
  </fonts>
  <fills count="7">
    <fill>
      <patternFill patternType="none"/>
    </fill>
    <fill>
      <patternFill patternType="gray125"/>
    </fill>
    <fill>
      <patternFill patternType="gray0625">
        <fgColor indexed="9"/>
      </patternFill>
    </fill>
    <fill>
      <patternFill patternType="solid">
        <fgColor rgb="FF52AF32"/>
        <bgColor indexed="64"/>
      </patternFill>
    </fill>
    <fill>
      <patternFill patternType="solid">
        <fgColor theme="0"/>
        <bgColor indexed="64"/>
      </patternFill>
    </fill>
    <fill>
      <patternFill patternType="solid">
        <fgColor indexed="9"/>
        <bgColor indexed="64"/>
      </patternFill>
    </fill>
    <fill>
      <patternFill patternType="solid">
        <fgColor theme="0"/>
        <bgColor rgb="FF000000"/>
      </patternFill>
    </fill>
  </fills>
  <borders count="9">
    <border>
      <left/>
      <right/>
      <top/>
      <bottom/>
      <diagonal/>
    </border>
    <border>
      <left/>
      <right/>
      <top style="thin">
        <color indexed="47"/>
      </top>
      <bottom style="thin">
        <color indexed="47"/>
      </bottom>
      <diagonal/>
    </border>
    <border>
      <left/>
      <right/>
      <top/>
      <bottom style="thin">
        <color indexed="64"/>
      </bottom>
      <diagonal/>
    </border>
    <border>
      <left/>
      <right/>
      <top style="thin">
        <color indexed="64"/>
      </top>
      <bottom style="thin">
        <color indexed="64"/>
      </bottom>
      <diagonal/>
    </border>
    <border>
      <left/>
      <right/>
      <top style="thin">
        <color indexed="47"/>
      </top>
      <bottom style="thin">
        <color indexed="64"/>
      </bottom>
      <diagonal/>
    </border>
    <border>
      <left/>
      <right/>
      <top style="thin">
        <color indexed="64"/>
      </top>
      <bottom style="thin">
        <color indexed="47"/>
      </bottom>
      <diagonal/>
    </border>
    <border>
      <left/>
      <right/>
      <top/>
      <bottom style="thin">
        <color indexed="47"/>
      </bottom>
      <diagonal/>
    </border>
    <border>
      <left/>
      <right/>
      <top style="thin">
        <color indexed="47"/>
      </top>
      <bottom/>
      <diagonal/>
    </border>
    <border>
      <left/>
      <right/>
      <top style="thin">
        <color indexed="64"/>
      </top>
      <bottom/>
      <diagonal/>
    </border>
  </borders>
  <cellStyleXfs count="21">
    <xf numFmtId="0" fontId="0" fillId="0" borderId="0"/>
    <xf numFmtId="0" fontId="4" fillId="0" borderId="0" applyNumberFormat="0" applyFill="0" applyBorder="0" applyAlignment="0" applyProtection="0">
      <alignment vertical="top"/>
      <protection locked="0"/>
    </xf>
    <xf numFmtId="0" fontId="22" fillId="0" borderId="0" applyNumberFormat="0" applyFill="0" applyBorder="0" applyAlignment="0" applyProtection="0">
      <alignment vertical="top"/>
      <protection locked="0"/>
    </xf>
    <xf numFmtId="0" fontId="3" fillId="0" borderId="0"/>
    <xf numFmtId="0" fontId="3" fillId="0" borderId="0" applyNumberFormat="0"/>
    <xf numFmtId="0" fontId="5" fillId="0" borderId="0"/>
    <xf numFmtId="9" fontId="3" fillId="0" borderId="0" applyFont="0" applyFill="0" applyBorder="0" applyAlignment="0" applyProtection="0"/>
    <xf numFmtId="167" fontId="6" fillId="2" borderId="0" applyNumberFormat="0" applyBorder="0">
      <protection locked="0"/>
    </xf>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2" fillId="0" borderId="0"/>
    <xf numFmtId="9" fontId="2" fillId="0" borderId="0" applyFont="0" applyFill="0" applyBorder="0" applyAlignment="0" applyProtection="0"/>
    <xf numFmtId="0" fontId="3" fillId="0" borderId="0"/>
    <xf numFmtId="0" fontId="34" fillId="0" borderId="0"/>
    <xf numFmtId="0" fontId="35" fillId="0" borderId="0" applyNumberFormat="0" applyFill="0" applyBorder="0" applyAlignment="0" applyProtection="0">
      <alignment vertical="top"/>
      <protection locked="0"/>
    </xf>
    <xf numFmtId="0" fontId="3" fillId="0" borderId="0"/>
    <xf numFmtId="0" fontId="5" fillId="0" borderId="0"/>
    <xf numFmtId="0" fontId="1" fillId="0" borderId="0"/>
    <xf numFmtId="0" fontId="1" fillId="0" borderId="0"/>
  </cellStyleXfs>
  <cellXfs count="281">
    <xf numFmtId="0" fontId="0" fillId="0" borderId="0" xfId="0"/>
    <xf numFmtId="0" fontId="10" fillId="0" borderId="0" xfId="0" applyFont="1"/>
    <xf numFmtId="0" fontId="8" fillId="0" borderId="0" xfId="0" applyFont="1"/>
    <xf numFmtId="0" fontId="10" fillId="0" borderId="0" xfId="0" applyFont="1" applyAlignment="1">
      <alignment horizontal="left" wrapText="1"/>
    </xf>
    <xf numFmtId="0" fontId="10" fillId="0" borderId="0" xfId="0" applyFont="1" applyAlignment="1">
      <alignment horizontal="right"/>
    </xf>
    <xf numFmtId="3" fontId="10" fillId="0" borderId="0" xfId="0" applyNumberFormat="1" applyFont="1"/>
    <xf numFmtId="0" fontId="10" fillId="0" borderId="2" xfId="0" applyFont="1" applyBorder="1"/>
    <xf numFmtId="0" fontId="12" fillId="0" borderId="0" xfId="0" applyFont="1"/>
    <xf numFmtId="0" fontId="11" fillId="0" borderId="0" xfId="0" applyFont="1"/>
    <xf numFmtId="0" fontId="10" fillId="0" borderId="2" xfId="0" applyFont="1" applyBorder="1" applyAlignment="1">
      <alignment horizontal="right" wrapText="1"/>
    </xf>
    <xf numFmtId="0" fontId="5" fillId="0" borderId="0" xfId="0" applyFont="1" applyAlignment="1">
      <alignment horizontal="left"/>
    </xf>
    <xf numFmtId="0" fontId="5" fillId="0" borderId="2" xfId="0" applyFont="1" applyBorder="1" applyAlignment="1">
      <alignment horizontal="right" wrapText="1"/>
    </xf>
    <xf numFmtId="3" fontId="5" fillId="0" borderId="0" xfId="0" applyNumberFormat="1" applyFont="1" applyAlignment="1">
      <alignment horizontal="right"/>
    </xf>
    <xf numFmtId="0" fontId="11" fillId="0" borderId="0" xfId="0" applyFont="1" applyAlignment="1">
      <alignment horizontal="right"/>
    </xf>
    <xf numFmtId="0" fontId="5" fillId="0" borderId="0" xfId="0" applyFont="1" applyAlignment="1">
      <alignment horizontal="right"/>
    </xf>
    <xf numFmtId="0" fontId="5" fillId="0" borderId="0" xfId="0" applyFont="1" applyAlignment="1">
      <alignment horizontal="right" wrapText="1"/>
    </xf>
    <xf numFmtId="0" fontId="11" fillId="0" borderId="0" xfId="0" applyFont="1" applyAlignment="1">
      <alignment horizontal="left"/>
    </xf>
    <xf numFmtId="0" fontId="5" fillId="0" borderId="0" xfId="0" applyFont="1"/>
    <xf numFmtId="0" fontId="5" fillId="0" borderId="0" xfId="0" applyFont="1" applyAlignment="1">
      <alignment horizontal="left" wrapText="1"/>
    </xf>
    <xf numFmtId="3" fontId="5" fillId="0" borderId="0" xfId="0" applyNumberFormat="1" applyFont="1" applyAlignment="1">
      <alignment horizontal="right" wrapText="1"/>
    </xf>
    <xf numFmtId="3" fontId="5" fillId="0" borderId="0" xfId="0" applyNumberFormat="1" applyFont="1"/>
    <xf numFmtId="0" fontId="19" fillId="0" borderId="0" xfId="0" applyFont="1"/>
    <xf numFmtId="0" fontId="20" fillId="0" borderId="0" xfId="0" applyFont="1"/>
    <xf numFmtId="0" fontId="12" fillId="0" borderId="2" xfId="0" applyFont="1" applyBorder="1" applyAlignment="1">
      <alignment horizontal="right"/>
    </xf>
    <xf numFmtId="0" fontId="8" fillId="0" borderId="0" xfId="0" applyFont="1" applyAlignment="1">
      <alignment horizontal="left"/>
    </xf>
    <xf numFmtId="0" fontId="10" fillId="0" borderId="2" xfId="0" applyFont="1" applyBorder="1" applyAlignment="1">
      <alignment horizontal="right"/>
    </xf>
    <xf numFmtId="0" fontId="5" fillId="0" borderId="1" xfId="0" applyFont="1" applyBorder="1" applyAlignment="1">
      <alignment horizontal="left"/>
    </xf>
    <xf numFmtId="0" fontId="5" fillId="0" borderId="0" xfId="0" applyFont="1" applyAlignment="1">
      <alignment wrapText="1"/>
    </xf>
    <xf numFmtId="0" fontId="11" fillId="0" borderId="4" xfId="0" applyFont="1" applyBorder="1" applyAlignment="1">
      <alignment horizontal="left"/>
    </xf>
    <xf numFmtId="0" fontId="16" fillId="0" borderId="0" xfId="0" applyFont="1"/>
    <xf numFmtId="0" fontId="10" fillId="0" borderId="2" xfId="0" applyFont="1" applyBorder="1" applyAlignment="1">
      <alignment horizontal="right" vertical="top" wrapText="1"/>
    </xf>
    <xf numFmtId="3" fontId="10" fillId="0" borderId="0" xfId="0" applyNumberFormat="1" applyFont="1" applyAlignment="1">
      <alignment wrapText="1"/>
    </xf>
    <xf numFmtId="3" fontId="5" fillId="0" borderId="0" xfId="0" applyNumberFormat="1" applyFont="1" applyAlignment="1">
      <alignment wrapText="1"/>
    </xf>
    <xf numFmtId="3" fontId="10" fillId="0" borderId="2" xfId="0" applyNumberFormat="1" applyFont="1" applyBorder="1" applyAlignment="1">
      <alignment horizontal="right"/>
    </xf>
    <xf numFmtId="0" fontId="5" fillId="0" borderId="3" xfId="0" applyFont="1" applyBorder="1" applyAlignment="1">
      <alignment horizontal="right"/>
    </xf>
    <xf numFmtId="0" fontId="5" fillId="0" borderId="3" xfId="0" applyFont="1" applyBorder="1" applyAlignment="1">
      <alignment wrapText="1"/>
    </xf>
    <xf numFmtId="0" fontId="5" fillId="0" borderId="2" xfId="0" applyFont="1" applyBorder="1" applyAlignment="1">
      <alignment horizontal="right" vertical="top" wrapText="1"/>
    </xf>
    <xf numFmtId="3" fontId="5" fillId="0" borderId="3" xfId="0" applyNumberFormat="1" applyFont="1" applyBorder="1" applyAlignment="1">
      <alignment horizontal="right"/>
    </xf>
    <xf numFmtId="1" fontId="5" fillId="0" borderId="0" xfId="0" applyNumberFormat="1" applyFont="1" applyAlignment="1">
      <alignment horizontal="right"/>
    </xf>
    <xf numFmtId="0" fontId="5" fillId="0" borderId="0" xfId="0" applyFont="1" applyAlignment="1">
      <alignment vertical="center"/>
    </xf>
    <xf numFmtId="3" fontId="5" fillId="0" borderId="0" xfId="0" applyNumberFormat="1" applyFont="1" applyAlignment="1">
      <alignment vertical="center"/>
    </xf>
    <xf numFmtId="1" fontId="0" fillId="0" borderId="0" xfId="0" applyNumberFormat="1"/>
    <xf numFmtId="3" fontId="10" fillId="0" borderId="5" xfId="5" applyNumberFormat="1" applyFont="1" applyBorder="1"/>
    <xf numFmtId="3" fontId="10" fillId="0" borderId="1" xfId="5" applyNumberFormat="1" applyFont="1" applyBorder="1"/>
    <xf numFmtId="3" fontId="10" fillId="0" borderId="1" xfId="5" applyNumberFormat="1" applyFont="1" applyBorder="1" applyAlignment="1">
      <alignment wrapText="1"/>
    </xf>
    <xf numFmtId="0" fontId="24" fillId="0" borderId="0" xfId="0" applyFont="1"/>
    <xf numFmtId="0" fontId="22" fillId="0" borderId="0" xfId="2" applyAlignment="1" applyProtection="1"/>
    <xf numFmtId="0" fontId="5" fillId="0" borderId="2" xfId="0" applyFont="1" applyBorder="1" applyAlignment="1">
      <alignment horizontal="left"/>
    </xf>
    <xf numFmtId="3" fontId="11" fillId="0" borderId="4" xfId="8" applyNumberFormat="1" applyFont="1" applyBorder="1"/>
    <xf numFmtId="3" fontId="5" fillId="0" borderId="1" xfId="8" applyNumberFormat="1" applyFont="1" applyBorder="1"/>
    <xf numFmtId="0" fontId="0" fillId="0" borderId="2" xfId="0" applyBorder="1"/>
    <xf numFmtId="0" fontId="5" fillId="0" borderId="3" xfId="0" applyFont="1" applyBorder="1" applyAlignment="1">
      <alignment horizontal="right" wrapText="1"/>
    </xf>
    <xf numFmtId="0" fontId="5" fillId="0" borderId="8" xfId="0" applyFont="1" applyBorder="1"/>
    <xf numFmtId="3" fontId="15" fillId="0" borderId="6" xfId="0" applyNumberFormat="1" applyFont="1" applyBorder="1" applyAlignment="1">
      <alignment horizontal="right" wrapText="1"/>
    </xf>
    <xf numFmtId="3" fontId="13" fillId="0" borderId="4" xfId="0" applyNumberFormat="1" applyFont="1" applyBorder="1" applyAlignment="1">
      <alignment horizontal="right" wrapText="1"/>
    </xf>
    <xf numFmtId="3" fontId="0" fillId="0" borderId="0" xfId="0" applyNumberFormat="1"/>
    <xf numFmtId="0" fontId="10" fillId="0" borderId="3" xfId="0" applyFont="1" applyBorder="1" applyAlignment="1">
      <alignment horizontal="right"/>
    </xf>
    <xf numFmtId="0" fontId="5" fillId="4" borderId="2" xfId="0" applyFont="1" applyFill="1" applyBorder="1" applyAlignment="1">
      <alignment horizontal="right" wrapText="1"/>
    </xf>
    <xf numFmtId="0" fontId="7" fillId="0" borderId="0" xfId="14" applyFont="1"/>
    <xf numFmtId="0" fontId="3" fillId="0" borderId="0" xfId="3"/>
    <xf numFmtId="0" fontId="7" fillId="0" borderId="0" xfId="3" applyFont="1"/>
    <xf numFmtId="0" fontId="20" fillId="0" borderId="0" xfId="3" applyFont="1"/>
    <xf numFmtId="0" fontId="3" fillId="4" borderId="0" xfId="3" applyFill="1"/>
    <xf numFmtId="0" fontId="21" fillId="0" borderId="0" xfId="3" applyFont="1"/>
    <xf numFmtId="0" fontId="3" fillId="5" borderId="0" xfId="15" applyFont="1" applyFill="1"/>
    <xf numFmtId="0" fontId="3" fillId="5" borderId="0" xfId="15" applyFont="1" applyFill="1" applyAlignment="1">
      <alignment wrapText="1"/>
    </xf>
    <xf numFmtId="0" fontId="7" fillId="5" borderId="0" xfId="15" applyFont="1" applyFill="1" applyAlignment="1">
      <alignment wrapText="1"/>
    </xf>
    <xf numFmtId="0" fontId="32" fillId="5" borderId="0" xfId="15" applyFont="1" applyFill="1" applyAlignment="1">
      <alignment wrapText="1"/>
    </xf>
    <xf numFmtId="0" fontId="22" fillId="5" borderId="0" xfId="2" applyFill="1" applyAlignment="1" applyProtection="1">
      <alignment vertical="top" wrapText="1"/>
    </xf>
    <xf numFmtId="0" fontId="35" fillId="5" borderId="0" xfId="16" applyFill="1" applyAlignment="1" applyProtection="1">
      <alignment vertical="top" wrapText="1"/>
    </xf>
    <xf numFmtId="0" fontId="32" fillId="0" borderId="0" xfId="15" applyFont="1" applyAlignment="1">
      <alignment wrapText="1"/>
    </xf>
    <xf numFmtId="0" fontId="18" fillId="3" borderId="0" xfId="14" applyFont="1" applyFill="1" applyAlignment="1">
      <alignment horizontal="center" vertical="center"/>
    </xf>
    <xf numFmtId="0" fontId="3" fillId="4" borderId="0" xfId="14" applyFill="1"/>
    <xf numFmtId="0" fontId="3" fillId="0" borderId="0" xfId="14"/>
    <xf numFmtId="0" fontId="3" fillId="0" borderId="0" xfId="14" applyAlignment="1">
      <alignment wrapText="1"/>
    </xf>
    <xf numFmtId="0" fontId="37" fillId="3" borderId="0" xfId="14" applyFont="1" applyFill="1" applyAlignment="1">
      <alignment horizontal="center" vertical="center"/>
    </xf>
    <xf numFmtId="0" fontId="3" fillId="4" borderId="0" xfId="17" applyFill="1"/>
    <xf numFmtId="0" fontId="39" fillId="4" borderId="0" xfId="17" applyFont="1" applyFill="1" applyAlignment="1">
      <alignment vertical="center"/>
    </xf>
    <xf numFmtId="0" fontId="32" fillId="4" borderId="0" xfId="17" applyFont="1" applyFill="1"/>
    <xf numFmtId="0" fontId="7" fillId="0" borderId="0" xfId="17" applyFont="1"/>
    <xf numFmtId="0" fontId="3" fillId="4" borderId="0" xfId="18" applyFont="1" applyFill="1" applyAlignment="1">
      <alignment horizontal="left"/>
    </xf>
    <xf numFmtId="0" fontId="40" fillId="4" borderId="0" xfId="18" applyFont="1" applyFill="1" applyAlignment="1">
      <alignment horizontal="left"/>
    </xf>
    <xf numFmtId="0" fontId="3" fillId="4" borderId="0" xfId="18" applyFont="1" applyFill="1"/>
    <xf numFmtId="0" fontId="3" fillId="4" borderId="0" xfId="18" quotePrefix="1" applyFont="1" applyFill="1" applyAlignment="1">
      <alignment horizontal="left"/>
    </xf>
    <xf numFmtId="0" fontId="41" fillId="4" borderId="0" xfId="18" applyFont="1" applyFill="1" applyAlignment="1">
      <alignment horizontal="left"/>
    </xf>
    <xf numFmtId="0" fontId="3" fillId="4" borderId="0" xfId="18" applyFont="1" applyFill="1" applyAlignment="1">
      <alignment wrapText="1"/>
    </xf>
    <xf numFmtId="0" fontId="3" fillId="4" borderId="0" xfId="17" applyFill="1" applyAlignment="1">
      <alignment wrapText="1"/>
    </xf>
    <xf numFmtId="0" fontId="18" fillId="3" borderId="0" xfId="17" applyFont="1" applyFill="1" applyAlignment="1">
      <alignment horizontal="center" vertical="center"/>
    </xf>
    <xf numFmtId="0" fontId="5" fillId="0" borderId="7" xfId="3" applyFont="1" applyBorder="1" applyAlignment="1">
      <alignment horizontal="left"/>
    </xf>
    <xf numFmtId="0" fontId="11" fillId="0" borderId="4" xfId="3" applyFont="1" applyBorder="1" applyAlignment="1">
      <alignment horizontal="left"/>
    </xf>
    <xf numFmtId="0" fontId="45" fillId="0" borderId="0" xfId="0" applyFont="1"/>
    <xf numFmtId="0" fontId="46" fillId="0" borderId="0" xfId="0" applyFont="1" applyAlignment="1">
      <alignment vertical="top" wrapText="1"/>
    </xf>
    <xf numFmtId="0" fontId="25" fillId="0" borderId="0" xfId="14" applyFont="1" applyAlignment="1">
      <alignment vertical="top" wrapText="1"/>
    </xf>
    <xf numFmtId="0" fontId="25" fillId="0" borderId="0" xfId="14" applyFont="1"/>
    <xf numFmtId="0" fontId="48" fillId="0" borderId="0" xfId="0" applyFont="1" applyAlignment="1">
      <alignment vertical="top"/>
    </xf>
    <xf numFmtId="0" fontId="45" fillId="0" borderId="0" xfId="0" applyFont="1" applyAlignment="1">
      <alignment vertical="top" wrapText="1"/>
    </xf>
    <xf numFmtId="0" fontId="3" fillId="0" borderId="0" xfId="14" applyAlignment="1">
      <alignment vertical="top"/>
    </xf>
    <xf numFmtId="0" fontId="25" fillId="0" borderId="0" xfId="14" applyFont="1" applyAlignment="1">
      <alignment vertical="top"/>
    </xf>
    <xf numFmtId="0" fontId="45" fillId="0" borderId="0" xfId="0" applyFont="1" applyAlignment="1">
      <alignment vertical="top"/>
    </xf>
    <xf numFmtId="0" fontId="49" fillId="0" borderId="0" xfId="0" applyFont="1" applyAlignment="1">
      <alignment vertical="top"/>
    </xf>
    <xf numFmtId="0" fontId="7" fillId="0" borderId="0" xfId="14" applyFont="1" applyAlignment="1">
      <alignment vertical="top"/>
    </xf>
    <xf numFmtId="0" fontId="3" fillId="0" borderId="0" xfId="14" applyAlignment="1">
      <alignment vertical="top" wrapText="1"/>
    </xf>
    <xf numFmtId="0" fontId="50" fillId="0" borderId="0" xfId="0" applyFont="1" applyAlignment="1">
      <alignment vertical="top"/>
    </xf>
    <xf numFmtId="0" fontId="32" fillId="0" borderId="0" xfId="14" applyFont="1" applyAlignment="1">
      <alignment vertical="top"/>
    </xf>
    <xf numFmtId="0" fontId="46" fillId="0" borderId="0" xfId="0" applyFont="1" applyAlignment="1">
      <alignment vertical="top"/>
    </xf>
    <xf numFmtId="0" fontId="47" fillId="0" borderId="0" xfId="0" applyFont="1" applyAlignment="1">
      <alignment vertical="top" wrapText="1"/>
    </xf>
    <xf numFmtId="0" fontId="48" fillId="0" borderId="0" xfId="0" applyFont="1" applyAlignment="1">
      <alignment vertical="top" wrapText="1"/>
    </xf>
    <xf numFmtId="0" fontId="51" fillId="0" borderId="0" xfId="14" applyFont="1" applyAlignment="1">
      <alignment vertical="top" wrapText="1"/>
    </xf>
    <xf numFmtId="0" fontId="32" fillId="0" borderId="0" xfId="0" applyFont="1" applyAlignment="1">
      <alignment vertical="top"/>
    </xf>
    <xf numFmtId="0" fontId="49" fillId="0" borderId="0" xfId="0" applyFont="1" applyAlignment="1">
      <alignment vertical="top" wrapText="1"/>
    </xf>
    <xf numFmtId="3" fontId="11" fillId="0" borderId="0" xfId="8" applyNumberFormat="1" applyFont="1" applyBorder="1"/>
    <xf numFmtId="3" fontId="5" fillId="0" borderId="1" xfId="0" applyNumberFormat="1" applyFont="1" applyBorder="1" applyAlignment="1">
      <alignment horizontal="right"/>
    </xf>
    <xf numFmtId="3" fontId="15" fillId="0" borderId="4" xfId="0" applyNumberFormat="1" applyFont="1" applyBorder="1" applyAlignment="1">
      <alignment horizontal="right"/>
    </xf>
    <xf numFmtId="3" fontId="5" fillId="0" borderId="4" xfId="0" applyNumberFormat="1" applyFont="1" applyBorder="1" applyAlignment="1">
      <alignment horizontal="right"/>
    </xf>
    <xf numFmtId="0" fontId="11" fillId="0" borderId="2" xfId="0" applyFont="1" applyBorder="1"/>
    <xf numFmtId="0" fontId="5" fillId="0" borderId="2" xfId="0" applyFont="1" applyBorder="1" applyAlignment="1">
      <alignment wrapText="1"/>
    </xf>
    <xf numFmtId="0" fontId="5" fillId="0" borderId="1" xfId="0" quotePrefix="1" applyFont="1" applyBorder="1" applyAlignment="1">
      <alignment horizontal="left"/>
    </xf>
    <xf numFmtId="2" fontId="0" fillId="0" borderId="0" xfId="0" applyNumberFormat="1"/>
    <xf numFmtId="0" fontId="11" fillId="0" borderId="0" xfId="0" applyFont="1" applyAlignment="1">
      <alignment vertical="center"/>
    </xf>
    <xf numFmtId="3" fontId="23" fillId="0" borderId="0" xfId="0" applyNumberFormat="1" applyFont="1" applyAlignment="1">
      <alignment horizontal="right"/>
    </xf>
    <xf numFmtId="168" fontId="0" fillId="0" borderId="0" xfId="8" applyNumberFormat="1" applyFont="1" applyFill="1"/>
    <xf numFmtId="1" fontId="10" fillId="0" borderId="0" xfId="0" applyNumberFormat="1" applyFont="1"/>
    <xf numFmtId="0" fontId="10" fillId="0" borderId="0" xfId="0" applyFont="1" applyAlignment="1">
      <alignment horizontal="left"/>
    </xf>
    <xf numFmtId="168" fontId="0" fillId="0" borderId="0" xfId="0" applyNumberFormat="1"/>
    <xf numFmtId="0" fontId="3" fillId="0" borderId="0" xfId="0" applyFont="1"/>
    <xf numFmtId="0" fontId="16" fillId="0" borderId="0" xfId="0" applyFont="1" applyAlignment="1">
      <alignment horizontal="left"/>
    </xf>
    <xf numFmtId="0" fontId="31" fillId="0" borderId="0" xfId="0" applyFont="1" applyAlignment="1">
      <alignment horizontal="left"/>
    </xf>
    <xf numFmtId="0" fontId="26" fillId="0" borderId="0" xfId="0" applyFont="1" applyAlignment="1">
      <alignment horizontal="left"/>
    </xf>
    <xf numFmtId="168" fontId="31" fillId="0" borderId="0" xfId="0" applyNumberFormat="1" applyFont="1" applyAlignment="1">
      <alignment horizontal="left"/>
    </xf>
    <xf numFmtId="0" fontId="24" fillId="0" borderId="0" xfId="0" applyFont="1" applyAlignment="1">
      <alignment horizontal="left"/>
    </xf>
    <xf numFmtId="168" fontId="26" fillId="0" borderId="0" xfId="0" applyNumberFormat="1" applyFont="1" applyAlignment="1">
      <alignment horizontal="left"/>
    </xf>
    <xf numFmtId="3" fontId="5" fillId="0" borderId="1" xfId="0" applyNumberFormat="1" applyFont="1" applyBorder="1" applyAlignment="1">
      <alignment horizontal="left"/>
    </xf>
    <xf numFmtId="3" fontId="5" fillId="0" borderId="0" xfId="0" applyNumberFormat="1" applyFont="1" applyAlignment="1">
      <alignment horizontal="left"/>
    </xf>
    <xf numFmtId="168" fontId="10" fillId="0" borderId="0" xfId="8" applyNumberFormat="1" applyFont="1" applyFill="1"/>
    <xf numFmtId="0" fontId="11" fillId="0" borderId="2" xfId="0" applyFont="1" applyBorder="1" applyAlignment="1">
      <alignment horizontal="left"/>
    </xf>
    <xf numFmtId="3" fontId="11" fillId="0" borderId="2" xfId="0" applyNumberFormat="1" applyFont="1" applyBorder="1" applyAlignment="1">
      <alignment horizontal="right" wrapText="1"/>
    </xf>
    <xf numFmtId="3" fontId="11" fillId="0" borderId="0" xfId="0" applyNumberFormat="1" applyFont="1" applyAlignment="1">
      <alignment horizontal="right" wrapText="1"/>
    </xf>
    <xf numFmtId="0" fontId="23" fillId="0" borderId="0" xfId="0" applyFont="1"/>
    <xf numFmtId="0" fontId="5" fillId="0" borderId="2" xfId="0" applyFont="1" applyBorder="1"/>
    <xf numFmtId="0" fontId="5" fillId="0" borderId="3" xfId="0" applyFont="1" applyBorder="1"/>
    <xf numFmtId="0" fontId="5" fillId="0" borderId="6" xfId="0" applyFont="1" applyBorder="1" applyAlignment="1">
      <alignment horizontal="left"/>
    </xf>
    <xf numFmtId="168" fontId="5" fillId="0" borderId="0" xfId="8" applyNumberFormat="1" applyFont="1" applyFill="1"/>
    <xf numFmtId="168" fontId="23" fillId="0" borderId="0" xfId="8" applyNumberFormat="1" applyFont="1" applyFill="1"/>
    <xf numFmtId="0" fontId="28" fillId="0" borderId="0" xfId="0" applyFont="1"/>
    <xf numFmtId="0" fontId="29" fillId="0" borderId="0" xfId="0" applyFont="1" applyAlignment="1">
      <alignment horizontal="left"/>
    </xf>
    <xf numFmtId="0" fontId="29" fillId="0" borderId="0" xfId="0" applyFont="1" applyAlignment="1">
      <alignment horizontal="right"/>
    </xf>
    <xf numFmtId="3" fontId="15" fillId="0" borderId="0" xfId="0" applyNumberFormat="1" applyFont="1" applyAlignment="1">
      <alignment horizontal="right"/>
    </xf>
    <xf numFmtId="0" fontId="5" fillId="0" borderId="7" xfId="0" applyFont="1" applyBorder="1" applyAlignment="1">
      <alignment horizontal="left"/>
    </xf>
    <xf numFmtId="3" fontId="5" fillId="0" borderId="7" xfId="0" applyNumberFormat="1" applyFont="1" applyBorder="1" applyAlignment="1">
      <alignment horizontal="right"/>
    </xf>
    <xf numFmtId="0" fontId="5" fillId="0" borderId="4" xfId="0" applyFont="1" applyBorder="1" applyAlignment="1">
      <alignment horizontal="left"/>
    </xf>
    <xf numFmtId="0" fontId="10" fillId="0" borderId="3" xfId="0" applyFont="1" applyBorder="1" applyAlignment="1">
      <alignment horizontal="left"/>
    </xf>
    <xf numFmtId="0" fontId="5" fillId="0" borderId="5" xfId="0" applyFont="1" applyBorder="1"/>
    <xf numFmtId="0" fontId="10" fillId="0" borderId="1" xfId="0" applyFont="1" applyBorder="1"/>
    <xf numFmtId="3" fontId="13" fillId="0" borderId="0" xfId="0" applyNumberFormat="1" applyFont="1" applyAlignment="1">
      <alignment horizontal="right"/>
    </xf>
    <xf numFmtId="165" fontId="15" fillId="0" borderId="0" xfId="0" applyNumberFormat="1" applyFont="1" applyAlignment="1">
      <alignment horizontal="right"/>
    </xf>
    <xf numFmtId="0" fontId="11" fillId="0" borderId="4" xfId="0" applyFont="1" applyBorder="1"/>
    <xf numFmtId="3" fontId="13" fillId="0" borderId="4" xfId="0" applyNumberFormat="1" applyFont="1" applyBorder="1" applyAlignment="1">
      <alignment horizontal="right"/>
    </xf>
    <xf numFmtId="9" fontId="10" fillId="0" borderId="0" xfId="6" applyFont="1" applyFill="1"/>
    <xf numFmtId="0" fontId="10" fillId="0" borderId="5" xfId="0" quotePrefix="1" applyFont="1" applyBorder="1" applyAlignment="1">
      <alignment horizontal="left"/>
    </xf>
    <xf numFmtId="0" fontId="10" fillId="0" borderId="1" xfId="0" applyFont="1" applyBorder="1" applyAlignment="1">
      <alignment horizontal="left"/>
    </xf>
    <xf numFmtId="0" fontId="15" fillId="0" borderId="0" xfId="0" applyFont="1" applyAlignment="1">
      <alignment horizontal="right"/>
    </xf>
    <xf numFmtId="3" fontId="11" fillId="0" borderId="0" xfId="0" applyNumberFormat="1" applyFont="1" applyAlignment="1">
      <alignment vertical="center"/>
    </xf>
    <xf numFmtId="3" fontId="11" fillId="0" borderId="0" xfId="6" applyNumberFormat="1" applyFont="1" applyFill="1" applyAlignment="1">
      <alignment vertical="center"/>
    </xf>
    <xf numFmtId="166" fontId="11" fillId="0" borderId="0" xfId="6" applyNumberFormat="1" applyFont="1" applyFill="1"/>
    <xf numFmtId="0" fontId="10" fillId="0" borderId="0" xfId="0" applyFont="1" applyAlignment="1">
      <alignment horizontal="center"/>
    </xf>
    <xf numFmtId="0" fontId="10" fillId="0" borderId="8" xfId="0" applyFont="1" applyBorder="1" applyAlignment="1">
      <alignment horizontal="left"/>
    </xf>
    <xf numFmtId="0" fontId="10" fillId="0" borderId="8" xfId="0" applyFont="1" applyBorder="1" applyAlignment="1">
      <alignment horizontal="left" wrapText="1"/>
    </xf>
    <xf numFmtId="0" fontId="10" fillId="0" borderId="8" xfId="0" applyFont="1" applyBorder="1" applyAlignment="1">
      <alignment horizontal="right" wrapText="1"/>
    </xf>
    <xf numFmtId="0" fontId="10" fillId="0" borderId="0" xfId="0" applyFont="1" applyAlignment="1">
      <alignment horizontal="right" wrapText="1"/>
    </xf>
    <xf numFmtId="0" fontId="10" fillId="0" borderId="0" xfId="0" applyFont="1" applyAlignment="1">
      <alignment wrapText="1"/>
    </xf>
    <xf numFmtId="3" fontId="5" fillId="0" borderId="1" xfId="0" quotePrefix="1" applyNumberFormat="1" applyFont="1" applyBorder="1" applyAlignment="1">
      <alignment horizontal="left"/>
    </xf>
    <xf numFmtId="3" fontId="15" fillId="0" borderId="6" xfId="0" applyNumberFormat="1" applyFont="1" applyBorder="1" applyAlignment="1">
      <alignment horizontal="right"/>
    </xf>
    <xf numFmtId="1" fontId="5" fillId="0" borderId="1" xfId="0" applyNumberFormat="1" applyFont="1" applyBorder="1" applyAlignment="1">
      <alignment horizontal="left"/>
    </xf>
    <xf numFmtId="3" fontId="13" fillId="0" borderId="2" xfId="0" applyNumberFormat="1" applyFont="1" applyBorder="1" applyAlignment="1">
      <alignment horizontal="right"/>
    </xf>
    <xf numFmtId="3" fontId="11" fillId="0" borderId="4" xfId="0" applyNumberFormat="1" applyFont="1" applyBorder="1" applyAlignment="1">
      <alignment horizontal="right"/>
    </xf>
    <xf numFmtId="10" fontId="10" fillId="0" borderId="0" xfId="6" applyNumberFormat="1" applyFont="1" applyFill="1"/>
    <xf numFmtId="169" fontId="7" fillId="0" borderId="0" xfId="8" applyNumberFormat="1" applyFont="1" applyFill="1"/>
    <xf numFmtId="0" fontId="10" fillId="0" borderId="8" xfId="0" applyFont="1" applyBorder="1" applyAlignment="1">
      <alignment horizontal="right"/>
    </xf>
    <xf numFmtId="0" fontId="10" fillId="0" borderId="2" xfId="0" applyFont="1" applyBorder="1" applyAlignment="1">
      <alignment horizontal="left" wrapText="1"/>
    </xf>
    <xf numFmtId="3" fontId="15" fillId="0" borderId="6" xfId="0" applyNumberFormat="1" applyFont="1" applyBorder="1" applyAlignment="1">
      <alignment horizontal="left"/>
    </xf>
    <xf numFmtId="0" fontId="3" fillId="0" borderId="0" xfId="0" applyFont="1" applyAlignment="1">
      <alignment horizontal="left"/>
    </xf>
    <xf numFmtId="3" fontId="15" fillId="0" borderId="4" xfId="0" applyNumberFormat="1" applyFont="1" applyBorder="1" applyAlignment="1">
      <alignment horizontal="left"/>
    </xf>
    <xf numFmtId="9" fontId="0" fillId="0" borderId="0" xfId="6" applyFont="1" applyFill="1"/>
    <xf numFmtId="3" fontId="11" fillId="0" borderId="0" xfId="0" applyNumberFormat="1" applyFont="1"/>
    <xf numFmtId="0" fontId="12" fillId="0" borderId="0" xfId="0" applyFont="1" applyAlignment="1">
      <alignment horizontal="left"/>
    </xf>
    <xf numFmtId="3" fontId="17" fillId="0" borderId="0" xfId="0" applyNumberFormat="1" applyFont="1"/>
    <xf numFmtId="3" fontId="5" fillId="0" borderId="1" xfId="0" applyNumberFormat="1" applyFont="1" applyBorder="1" applyAlignment="1">
      <alignment horizontal="right" wrapText="1"/>
    </xf>
    <xf numFmtId="3" fontId="15" fillId="0" borderId="0" xfId="0" applyNumberFormat="1" applyFont="1"/>
    <xf numFmtId="0" fontId="5" fillId="0" borderId="1" xfId="0" applyFont="1" applyBorder="1"/>
    <xf numFmtId="0" fontId="5" fillId="0" borderId="1" xfId="0" applyFont="1" applyBorder="1" applyAlignment="1">
      <alignment wrapText="1"/>
    </xf>
    <xf numFmtId="3" fontId="11" fillId="0" borderId="0" xfId="0" applyNumberFormat="1" applyFont="1" applyAlignment="1">
      <alignment horizontal="right"/>
    </xf>
    <xf numFmtId="0" fontId="5" fillId="0" borderId="0" xfId="0" applyFont="1" applyAlignment="1">
      <alignment horizontal="center"/>
    </xf>
    <xf numFmtId="0" fontId="5" fillId="0" borderId="0" xfId="0" applyFont="1" applyAlignment="1">
      <alignment horizontal="right" vertical="top" wrapText="1"/>
    </xf>
    <xf numFmtId="0" fontId="5" fillId="0" borderId="2" xfId="0" applyFont="1" applyBorder="1" applyAlignment="1">
      <alignment horizontal="right"/>
    </xf>
    <xf numFmtId="1" fontId="5" fillId="0" borderId="0" xfId="0" applyNumberFormat="1" applyFont="1"/>
    <xf numFmtId="1" fontId="11" fillId="0" borderId="0" xfId="0" applyNumberFormat="1" applyFont="1"/>
    <xf numFmtId="0" fontId="5" fillId="0" borderId="8" xfId="0" applyFont="1" applyBorder="1" applyAlignment="1">
      <alignment horizontal="left"/>
    </xf>
    <xf numFmtId="0" fontId="5" fillId="0" borderId="8" xfId="0" applyFont="1" applyBorder="1" applyAlignment="1">
      <alignment wrapText="1"/>
    </xf>
    <xf numFmtId="3" fontId="14" fillId="0" borderId="6" xfId="0" applyNumberFormat="1" applyFont="1" applyBorder="1" applyAlignment="1">
      <alignment horizontal="left" wrapText="1"/>
    </xf>
    <xf numFmtId="3" fontId="15" fillId="0" borderId="0" xfId="0" applyNumberFormat="1" applyFont="1" applyAlignment="1">
      <alignment horizontal="right" wrapText="1"/>
    </xf>
    <xf numFmtId="0" fontId="27" fillId="0" borderId="0" xfId="0" applyFont="1" applyAlignment="1">
      <alignment horizontal="left"/>
    </xf>
    <xf numFmtId="0" fontId="9" fillId="0" borderId="0" xfId="0" applyFont="1"/>
    <xf numFmtId="3" fontId="9" fillId="0" borderId="0" xfId="0" applyNumberFormat="1" applyFont="1"/>
    <xf numFmtId="3" fontId="1" fillId="0" borderId="0" xfId="19" applyNumberFormat="1"/>
    <xf numFmtId="3" fontId="43" fillId="0" borderId="0" xfId="0" applyNumberFormat="1" applyFont="1"/>
    <xf numFmtId="0" fontId="42" fillId="0" borderId="0" xfId="20" applyFont="1"/>
    <xf numFmtId="3" fontId="23" fillId="0" borderId="0" xfId="0" applyNumberFormat="1" applyFont="1"/>
    <xf numFmtId="3" fontId="10" fillId="0" borderId="0" xfId="0" applyNumberFormat="1" applyFont="1" applyAlignment="1">
      <alignment horizontal="right"/>
    </xf>
    <xf numFmtId="0" fontId="10" fillId="0" borderId="2" xfId="0" applyFont="1" applyBorder="1" applyAlignment="1">
      <alignment wrapText="1"/>
    </xf>
    <xf numFmtId="0" fontId="10" fillId="0" borderId="0" xfId="0" applyFont="1" applyAlignment="1">
      <alignment vertical="center"/>
    </xf>
    <xf numFmtId="3" fontId="5" fillId="0" borderId="4" xfId="0" applyNumberFormat="1" applyFont="1" applyBorder="1" applyAlignment="1">
      <alignment horizontal="left"/>
    </xf>
    <xf numFmtId="0" fontId="14" fillId="0" borderId="0" xfId="0" applyFont="1"/>
    <xf numFmtId="0" fontId="14" fillId="0" borderId="0" xfId="0" applyFont="1" applyAlignment="1">
      <alignment horizontal="left"/>
    </xf>
    <xf numFmtId="0" fontId="14" fillId="0" borderId="2" xfId="0" applyFont="1" applyBorder="1"/>
    <xf numFmtId="3" fontId="5" fillId="0" borderId="1" xfId="8" applyNumberFormat="1" applyFont="1" applyBorder="1" applyAlignment="1">
      <alignment horizontal="right"/>
    </xf>
    <xf numFmtId="3" fontId="0" fillId="0" borderId="0" xfId="0" applyNumberFormat="1" applyAlignment="1">
      <alignment horizontal="right"/>
    </xf>
    <xf numFmtId="3" fontId="10" fillId="0" borderId="1" xfId="8" applyNumberFormat="1" applyFont="1" applyFill="1" applyBorder="1" applyAlignment="1">
      <alignment horizontal="right"/>
    </xf>
    <xf numFmtId="3" fontId="10" fillId="0" borderId="7" xfId="8" applyNumberFormat="1" applyFont="1" applyFill="1" applyBorder="1" applyAlignment="1">
      <alignment horizontal="right"/>
    </xf>
    <xf numFmtId="3" fontId="11" fillId="0" borderId="4" xfId="8" applyNumberFormat="1" applyFont="1" applyFill="1" applyBorder="1" applyAlignment="1">
      <alignment horizontal="right"/>
    </xf>
    <xf numFmtId="3" fontId="10" fillId="0" borderId="4" xfId="8" applyNumberFormat="1" applyFont="1" applyFill="1" applyBorder="1" applyAlignment="1">
      <alignment horizontal="right"/>
    </xf>
    <xf numFmtId="3" fontId="10" fillId="0" borderId="2" xfId="0" applyNumberFormat="1" applyFont="1" applyBorder="1" applyAlignment="1">
      <alignment horizontal="right" wrapText="1"/>
    </xf>
    <xf numFmtId="3" fontId="5" fillId="0" borderId="2" xfId="0" applyNumberFormat="1" applyFont="1" applyBorder="1" applyAlignment="1">
      <alignment horizontal="right"/>
    </xf>
    <xf numFmtId="3" fontId="10" fillId="0" borderId="0" xfId="6" applyNumberFormat="1" applyFont="1" applyFill="1" applyAlignment="1">
      <alignment horizontal="right"/>
    </xf>
    <xf numFmtId="3" fontId="5" fillId="0" borderId="6" xfId="0" applyNumberFormat="1" applyFont="1" applyBorder="1" applyAlignment="1">
      <alignment horizontal="right"/>
    </xf>
    <xf numFmtId="3" fontId="52" fillId="0" borderId="1" xfId="0" applyNumberFormat="1" applyFont="1" applyBorder="1" applyAlignment="1">
      <alignment horizontal="left" vertical="top"/>
    </xf>
    <xf numFmtId="0" fontId="8" fillId="0" borderId="0" xfId="14" applyFont="1"/>
    <xf numFmtId="0" fontId="24" fillId="0" borderId="0" xfId="14" applyFont="1"/>
    <xf numFmtId="0" fontId="11" fillId="0" borderId="0" xfId="14" applyFont="1"/>
    <xf numFmtId="0" fontId="5" fillId="0" borderId="0" xfId="14" applyFont="1"/>
    <xf numFmtId="0" fontId="3" fillId="0" borderId="2" xfId="14" applyBorder="1"/>
    <xf numFmtId="0" fontId="5" fillId="0" borderId="3" xfId="14" applyFont="1" applyBorder="1" applyAlignment="1">
      <alignment wrapText="1"/>
    </xf>
    <xf numFmtId="0" fontId="5" fillId="0" borderId="3" xfId="14" applyFont="1" applyBorder="1" applyAlignment="1">
      <alignment horizontal="right" wrapText="1"/>
    </xf>
    <xf numFmtId="0" fontId="5" fillId="0" borderId="1" xfId="14" quotePrefix="1" applyFont="1" applyBorder="1" applyAlignment="1">
      <alignment horizontal="left"/>
    </xf>
    <xf numFmtId="3" fontId="5" fillId="0" borderId="1" xfId="14" applyNumberFormat="1" applyFont="1" applyBorder="1" applyAlignment="1">
      <alignment horizontal="right"/>
    </xf>
    <xf numFmtId="0" fontId="5" fillId="0" borderId="1" xfId="14" applyFont="1" applyBorder="1" applyAlignment="1">
      <alignment horizontal="left"/>
    </xf>
    <xf numFmtId="0" fontId="5" fillId="0" borderId="7" xfId="14" applyFont="1" applyBorder="1" applyAlignment="1">
      <alignment horizontal="left"/>
    </xf>
    <xf numFmtId="0" fontId="5" fillId="0" borderId="4" xfId="14" applyFont="1" applyBorder="1" applyAlignment="1">
      <alignment horizontal="left"/>
    </xf>
    <xf numFmtId="3" fontId="5" fillId="0" borderId="4" xfId="14" applyNumberFormat="1" applyFont="1" applyBorder="1" applyAlignment="1">
      <alignment horizontal="right"/>
    </xf>
    <xf numFmtId="0" fontId="12" fillId="0" borderId="0" xfId="14" applyFont="1"/>
    <xf numFmtId="0" fontId="5" fillId="0" borderId="0" xfId="14" applyFont="1" applyAlignment="1">
      <alignment horizontal="right" wrapText="1"/>
    </xf>
    <xf numFmtId="3" fontId="5" fillId="0" borderId="0" xfId="14" applyNumberFormat="1" applyFont="1" applyAlignment="1">
      <alignment horizontal="right"/>
    </xf>
    <xf numFmtId="170" fontId="5" fillId="0" borderId="1" xfId="0" applyNumberFormat="1" applyFont="1" applyBorder="1" applyAlignment="1">
      <alignment horizontal="right"/>
    </xf>
    <xf numFmtId="170" fontId="11" fillId="0" borderId="2" xfId="0" applyNumberFormat="1" applyFont="1" applyBorder="1"/>
    <xf numFmtId="170" fontId="11" fillId="0" borderId="4" xfId="0" applyNumberFormat="1" applyFont="1" applyBorder="1" applyAlignment="1">
      <alignment horizontal="right"/>
    </xf>
    <xf numFmtId="0" fontId="5" fillId="0" borderId="3" xfId="0" applyFont="1" applyBorder="1" applyAlignment="1">
      <alignment horizontal="left" wrapText="1"/>
    </xf>
    <xf numFmtId="0" fontId="5" fillId="0" borderId="3" xfId="0" applyFont="1" applyBorder="1" applyAlignment="1">
      <alignment horizontal="left"/>
    </xf>
    <xf numFmtId="170" fontId="0" fillId="0" borderId="0" xfId="0" applyNumberFormat="1"/>
    <xf numFmtId="170" fontId="10" fillId="0" borderId="1" xfId="8" applyNumberFormat="1" applyFont="1" applyFill="1" applyBorder="1" applyAlignment="1">
      <alignment horizontal="right"/>
    </xf>
    <xf numFmtId="170" fontId="11" fillId="0" borderId="4" xfId="8" applyNumberFormat="1" applyFont="1" applyFill="1" applyBorder="1" applyAlignment="1">
      <alignment horizontal="right"/>
    </xf>
    <xf numFmtId="0" fontId="32" fillId="0" borderId="0" xfId="14" applyFont="1"/>
    <xf numFmtId="0" fontId="49" fillId="0" borderId="0" xfId="0" applyFont="1" applyAlignment="1">
      <alignment wrapText="1"/>
    </xf>
    <xf numFmtId="0" fontId="46" fillId="0" borderId="0" xfId="0" applyFont="1" applyAlignment="1">
      <alignment wrapText="1"/>
    </xf>
    <xf numFmtId="0" fontId="18" fillId="4" borderId="0" xfId="17" applyFont="1" applyFill="1" applyAlignment="1">
      <alignment horizontal="center" vertical="center"/>
    </xf>
    <xf numFmtId="0" fontId="24" fillId="0" borderId="2" xfId="4" applyFont="1" applyBorder="1"/>
    <xf numFmtId="3" fontId="15" fillId="0" borderId="6" xfId="0" applyNumberFormat="1" applyFont="1" applyBorder="1" applyAlignment="1">
      <alignment horizontal="left" wrapText="1"/>
    </xf>
    <xf numFmtId="3" fontId="15" fillId="0" borderId="4" xfId="0" applyNumberFormat="1" applyFont="1" applyBorder="1" applyAlignment="1">
      <alignment horizontal="right" wrapText="1"/>
    </xf>
    <xf numFmtId="3" fontId="13" fillId="0" borderId="4" xfId="0" applyNumberFormat="1" applyFont="1" applyBorder="1" applyAlignment="1">
      <alignment horizontal="left" wrapText="1"/>
    </xf>
    <xf numFmtId="0" fontId="5" fillId="0" borderId="7" xfId="3" quotePrefix="1" applyFont="1" applyBorder="1" applyAlignment="1">
      <alignment horizontal="left"/>
    </xf>
    <xf numFmtId="0" fontId="0" fillId="0" borderId="0" xfId="0" applyAlignment="1">
      <alignment horizontal="left"/>
    </xf>
    <xf numFmtId="0" fontId="24" fillId="0" borderId="2" xfId="4" applyFont="1" applyBorder="1" applyAlignment="1">
      <alignment horizontal="left"/>
    </xf>
    <xf numFmtId="0" fontId="11" fillId="4" borderId="0" xfId="0" applyFont="1" applyFill="1" applyAlignment="1">
      <alignment horizontal="right"/>
    </xf>
    <xf numFmtId="0" fontId="10" fillId="4" borderId="0" xfId="0" applyFont="1" applyFill="1"/>
    <xf numFmtId="0" fontId="10" fillId="4" borderId="2" xfId="0" applyFont="1" applyFill="1" applyBorder="1"/>
    <xf numFmtId="0" fontId="10" fillId="4" borderId="2" xfId="0" applyFont="1" applyFill="1" applyBorder="1" applyAlignment="1">
      <alignment horizontal="right"/>
    </xf>
    <xf numFmtId="1" fontId="0" fillId="4" borderId="0" xfId="0" applyNumberFormat="1" applyFill="1"/>
    <xf numFmtId="0" fontId="0" fillId="4" borderId="0" xfId="0" applyFill="1"/>
    <xf numFmtId="1" fontId="15" fillId="0" borderId="6" xfId="0" applyNumberFormat="1" applyFont="1" applyBorder="1" applyAlignment="1">
      <alignment horizontal="left" wrapText="1"/>
    </xf>
    <xf numFmtId="1" fontId="15" fillId="0" borderId="4" xfId="0" applyNumberFormat="1" applyFont="1" applyBorder="1" applyAlignment="1">
      <alignment horizontal="left" wrapText="1"/>
    </xf>
    <xf numFmtId="3" fontId="15" fillId="0" borderId="3" xfId="0" applyNumberFormat="1" applyFont="1" applyBorder="1" applyAlignment="1">
      <alignment horizontal="left" wrapText="1"/>
    </xf>
    <xf numFmtId="3" fontId="15" fillId="0" borderId="3" xfId="0" applyNumberFormat="1" applyFont="1" applyBorder="1" applyAlignment="1">
      <alignment horizontal="right" wrapText="1"/>
    </xf>
    <xf numFmtId="3" fontId="10" fillId="4" borderId="0" xfId="0" applyNumberFormat="1" applyFont="1" applyFill="1"/>
    <xf numFmtId="170" fontId="10" fillId="0" borderId="7" xfId="8" applyNumberFormat="1" applyFont="1" applyFill="1" applyBorder="1" applyAlignment="1">
      <alignment horizontal="right"/>
    </xf>
    <xf numFmtId="3" fontId="15" fillId="0" borderId="0" xfId="0" applyNumberFormat="1" applyFont="1" applyBorder="1" applyAlignment="1">
      <alignment horizontal="right" wrapText="1"/>
    </xf>
    <xf numFmtId="3" fontId="3" fillId="0" borderId="0" xfId="14" applyNumberFormat="1"/>
    <xf numFmtId="0" fontId="3" fillId="6" borderId="0" xfId="0" applyFont="1" applyFill="1"/>
    <xf numFmtId="0" fontId="33" fillId="3" borderId="0" xfId="3" applyFont="1" applyFill="1" applyAlignment="1">
      <alignment vertical="center"/>
    </xf>
    <xf numFmtId="0" fontId="33" fillId="3" borderId="0" xfId="0" applyFont="1" applyFill="1" applyAlignment="1">
      <alignment horizontal="center" vertical="center"/>
    </xf>
    <xf numFmtId="0" fontId="18" fillId="3" borderId="0" xfId="17" applyFont="1" applyFill="1" applyAlignment="1">
      <alignment horizontal="center" vertical="center"/>
    </xf>
    <xf numFmtId="0" fontId="0" fillId="0" borderId="0" xfId="0" applyAlignment="1">
      <alignment horizontal="center" vertical="center"/>
    </xf>
    <xf numFmtId="0" fontId="10" fillId="0" borderId="3" xfId="0" applyFont="1" applyBorder="1" applyAlignment="1">
      <alignment horizontal="center"/>
    </xf>
    <xf numFmtId="0" fontId="5" fillId="0" borderId="3" xfId="0" applyFont="1" applyBorder="1" applyAlignment="1">
      <alignment horizontal="center"/>
    </xf>
  </cellXfs>
  <cellStyles count="21">
    <cellStyle name="Följde hyperlänken" xfId="1" xr:uid="{00000000-0005-0000-0000-000000000000}"/>
    <cellStyle name="Hyperlänk" xfId="2" builtinId="8"/>
    <cellStyle name="Hyperlänk 2" xfId="16" xr:uid="{0E6355C0-774D-49BD-ACB1-2E3D04B6129B}"/>
    <cellStyle name="Normal" xfId="0" builtinId="0"/>
    <cellStyle name="Normal 11" xfId="14" xr:uid="{12C1675F-0BA7-4D00-85E6-0FD8265B4891}"/>
    <cellStyle name="Normal 2" xfId="3" xr:uid="{00000000-0005-0000-0000-000003000000}"/>
    <cellStyle name="Normal 3" xfId="4" xr:uid="{00000000-0005-0000-0000-000004000000}"/>
    <cellStyle name="Normal 4" xfId="12" xr:uid="{00000000-0005-0000-0000-000005000000}"/>
    <cellStyle name="Normal 5" xfId="20" xr:uid="{937D3743-A445-443F-8C8A-3C0BC8A03235}"/>
    <cellStyle name="Normal 5 4" xfId="17" xr:uid="{89D8F35A-0D35-4E95-8F4C-FBF8E87FFFD4}"/>
    <cellStyle name="Normal 6" xfId="19" xr:uid="{8B7AA5D0-EDDF-4023-8F8E-8F9ACC2D173F}"/>
    <cellStyle name="Normal 6 4" xfId="18" xr:uid="{4A05A457-12A9-4D51-AD15-84E869FEF553}"/>
    <cellStyle name="Normal_ADP_0.3_Tabellmall" xfId="15" xr:uid="{B1EF7434-4EFE-4C18-B073-6FAE35A3A8A3}"/>
    <cellStyle name="Normal_Blad1" xfId="5" xr:uid="{00000000-0005-0000-0000-000006000000}"/>
    <cellStyle name="Procent" xfId="6" builtinId="5"/>
    <cellStyle name="Procent 2" xfId="13" xr:uid="{00000000-0005-0000-0000-000008000000}"/>
    <cellStyle name="Total intermediaire" xfId="7" xr:uid="{00000000-0005-0000-0000-000009000000}"/>
    <cellStyle name="Tusental" xfId="8" builtinId="3"/>
    <cellStyle name="Tusental 2" xfId="9" xr:uid="{00000000-0005-0000-0000-00000B000000}"/>
    <cellStyle name="Tusental 2 2" xfId="11" xr:uid="{00000000-0005-0000-0000-00000C000000}"/>
    <cellStyle name="Tusental 3" xfId="10" xr:uid="{00000000-0005-0000-0000-00000D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externalLink" Target="externalLinks/externalLink5.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editAs="oneCell">
    <xdr:from>
      <xdr:col>1</xdr:col>
      <xdr:colOff>163830</xdr:colOff>
      <xdr:row>6</xdr:row>
      <xdr:rowOff>28575</xdr:rowOff>
    </xdr:from>
    <xdr:to>
      <xdr:col>3</xdr:col>
      <xdr:colOff>742341</xdr:colOff>
      <xdr:row>9</xdr:row>
      <xdr:rowOff>141868</xdr:rowOff>
    </xdr:to>
    <xdr:pic>
      <xdr:nvPicPr>
        <xdr:cNvPr id="2" name="Bildobjekt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4405" y="1285875"/>
          <a:ext cx="2159661" cy="627643"/>
        </a:xfrm>
        <a:prstGeom prst="rect">
          <a:avLst/>
        </a:prstGeom>
      </xdr:spPr>
    </xdr:pic>
    <xdr:clientData/>
  </xdr:twoCellAnchor>
  <xdr:twoCellAnchor editAs="oneCell">
    <xdr:from>
      <xdr:col>4</xdr:col>
      <xdr:colOff>670198</xdr:colOff>
      <xdr:row>7</xdr:row>
      <xdr:rowOff>120015</xdr:rowOff>
    </xdr:from>
    <xdr:to>
      <xdr:col>8</xdr:col>
      <xdr:colOff>436881</xdr:colOff>
      <xdr:row>10</xdr:row>
      <xdr:rowOff>32274</xdr:rowOff>
    </xdr:to>
    <xdr:pic>
      <xdr:nvPicPr>
        <xdr:cNvPr id="3" name="Bildobjekt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stretch>
          <a:fillRect/>
        </a:stretch>
      </xdr:blipFill>
      <xdr:spPr>
        <a:xfrm>
          <a:off x="3832498" y="1548765"/>
          <a:ext cx="2928983" cy="426609"/>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34925</xdr:colOff>
      <xdr:row>31</xdr:row>
      <xdr:rowOff>76200</xdr:rowOff>
    </xdr:from>
    <xdr:to>
      <xdr:col>1</xdr:col>
      <xdr:colOff>815975</xdr:colOff>
      <xdr:row>32</xdr:row>
      <xdr:rowOff>129596</xdr:rowOff>
    </xdr:to>
    <xdr:pic>
      <xdr:nvPicPr>
        <xdr:cNvPr id="2" name="Bildobjekt 1">
          <a:extLst>
            <a:ext uri="{FF2B5EF4-FFF2-40B4-BE49-F238E27FC236}">
              <a16:creationId xmlns:a16="http://schemas.microsoft.com/office/drawing/2014/main" id="{00000000-0008-0000-0D00-000002000000}"/>
            </a:ext>
          </a:extLst>
        </xdr:cNvPr>
        <xdr:cNvPicPr>
          <a:picLocks noChangeAspect="1"/>
        </xdr:cNvPicPr>
      </xdr:nvPicPr>
      <xdr:blipFill>
        <a:blip xmlns:r="http://schemas.openxmlformats.org/officeDocument/2006/relationships" r:embed="rId1"/>
        <a:stretch>
          <a:fillRect/>
        </a:stretch>
      </xdr:blipFill>
      <xdr:spPr>
        <a:xfrm>
          <a:off x="34925" y="5095875"/>
          <a:ext cx="1390650" cy="215321"/>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28</xdr:row>
          <xdr:rowOff>0</xdr:rowOff>
        </xdr:from>
        <xdr:to>
          <xdr:col>0</xdr:col>
          <xdr:colOff>9525</xdr:colOff>
          <xdr:row>28</xdr:row>
          <xdr:rowOff>0</xdr:rowOff>
        </xdr:to>
        <xdr:sp macro="" textlink="">
          <xdr:nvSpPr>
            <xdr:cNvPr id="57345" name="Bild 2" hidden="1">
              <a:extLst>
                <a:ext uri="{63B3BB69-23CF-44E3-9099-C40C66FF867C}">
                  <a14:compatExt spid="_x0000_s57345"/>
                </a:ext>
                <a:ext uri="{FF2B5EF4-FFF2-40B4-BE49-F238E27FC236}">
                  <a16:creationId xmlns:a16="http://schemas.microsoft.com/office/drawing/2014/main" id="{00000000-0008-0000-0E00-000001E0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28</xdr:row>
          <xdr:rowOff>0</xdr:rowOff>
        </xdr:from>
        <xdr:to>
          <xdr:col>0</xdr:col>
          <xdr:colOff>9525</xdr:colOff>
          <xdr:row>28</xdr:row>
          <xdr:rowOff>0</xdr:rowOff>
        </xdr:to>
        <xdr:sp macro="" textlink="">
          <xdr:nvSpPr>
            <xdr:cNvPr id="57355" name="Bild 2" hidden="1">
              <a:extLst>
                <a:ext uri="{63B3BB69-23CF-44E3-9099-C40C66FF867C}">
                  <a14:compatExt spid="_x0000_s57355"/>
                </a:ext>
                <a:ext uri="{FF2B5EF4-FFF2-40B4-BE49-F238E27FC236}">
                  <a16:creationId xmlns:a16="http://schemas.microsoft.com/office/drawing/2014/main" id="{00000000-0008-0000-0E00-00000BE0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28</xdr:row>
          <xdr:rowOff>0</xdr:rowOff>
        </xdr:from>
        <xdr:to>
          <xdr:col>0</xdr:col>
          <xdr:colOff>9525</xdr:colOff>
          <xdr:row>28</xdr:row>
          <xdr:rowOff>0</xdr:rowOff>
        </xdr:to>
        <xdr:sp macro="" textlink="">
          <xdr:nvSpPr>
            <xdr:cNvPr id="57360" name="Bild 2" hidden="1">
              <a:extLst>
                <a:ext uri="{63B3BB69-23CF-44E3-9099-C40C66FF867C}">
                  <a14:compatExt spid="_x0000_s57360"/>
                </a:ext>
                <a:ext uri="{FF2B5EF4-FFF2-40B4-BE49-F238E27FC236}">
                  <a16:creationId xmlns:a16="http://schemas.microsoft.com/office/drawing/2014/main" id="{00000000-0008-0000-0E00-000010E0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28</xdr:row>
          <xdr:rowOff>0</xdr:rowOff>
        </xdr:from>
        <xdr:to>
          <xdr:col>0</xdr:col>
          <xdr:colOff>9525</xdr:colOff>
          <xdr:row>28</xdr:row>
          <xdr:rowOff>0</xdr:rowOff>
        </xdr:to>
        <xdr:sp macro="" textlink="">
          <xdr:nvSpPr>
            <xdr:cNvPr id="57365" name="Object 21" hidden="1">
              <a:extLst>
                <a:ext uri="{63B3BB69-23CF-44E3-9099-C40C66FF867C}">
                  <a14:compatExt spid="_x0000_s57365"/>
                </a:ext>
                <a:ext uri="{FF2B5EF4-FFF2-40B4-BE49-F238E27FC236}">
                  <a16:creationId xmlns:a16="http://schemas.microsoft.com/office/drawing/2014/main" id="{00000000-0008-0000-0E00-000015E0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0</xdr:col>
      <xdr:colOff>28575</xdr:colOff>
      <xdr:row>28</xdr:row>
      <xdr:rowOff>76200</xdr:rowOff>
    </xdr:from>
    <xdr:to>
      <xdr:col>1</xdr:col>
      <xdr:colOff>323850</xdr:colOff>
      <xdr:row>29</xdr:row>
      <xdr:rowOff>129596</xdr:rowOff>
    </xdr:to>
    <xdr:pic>
      <xdr:nvPicPr>
        <xdr:cNvPr id="2" name="Bildobjekt 1">
          <a:extLst>
            <a:ext uri="{FF2B5EF4-FFF2-40B4-BE49-F238E27FC236}">
              <a16:creationId xmlns:a16="http://schemas.microsoft.com/office/drawing/2014/main" id="{00000000-0008-0000-0E00-000002000000}"/>
            </a:ext>
          </a:extLst>
        </xdr:cNvPr>
        <xdr:cNvPicPr>
          <a:picLocks noChangeAspect="1"/>
        </xdr:cNvPicPr>
      </xdr:nvPicPr>
      <xdr:blipFill>
        <a:blip xmlns:r="http://schemas.openxmlformats.org/officeDocument/2006/relationships" r:embed="rId1"/>
        <a:stretch>
          <a:fillRect/>
        </a:stretch>
      </xdr:blipFill>
      <xdr:spPr>
        <a:xfrm>
          <a:off x="28575" y="4610100"/>
          <a:ext cx="1438275" cy="215321"/>
        </a:xfrm>
        <a:prstGeom prst="rect">
          <a:avLst/>
        </a:prstGeom>
      </xdr:spPr>
    </xdr:pic>
    <xdr:clientData/>
  </xdr:twoCellAnchor>
  <xdr:twoCellAnchor editAs="oneCell">
    <xdr:from>
      <xdr:col>0</xdr:col>
      <xdr:colOff>53975</xdr:colOff>
      <xdr:row>47</xdr:row>
      <xdr:rowOff>34925</xdr:rowOff>
    </xdr:from>
    <xdr:to>
      <xdr:col>1</xdr:col>
      <xdr:colOff>349250</xdr:colOff>
      <xdr:row>48</xdr:row>
      <xdr:rowOff>88321</xdr:rowOff>
    </xdr:to>
    <xdr:pic>
      <xdr:nvPicPr>
        <xdr:cNvPr id="3" name="Bildobjekt 2">
          <a:extLst>
            <a:ext uri="{FF2B5EF4-FFF2-40B4-BE49-F238E27FC236}">
              <a16:creationId xmlns:a16="http://schemas.microsoft.com/office/drawing/2014/main" id="{00000000-0008-0000-0E00-000003000000}"/>
            </a:ext>
          </a:extLst>
        </xdr:cNvPr>
        <xdr:cNvPicPr>
          <a:picLocks noChangeAspect="1"/>
        </xdr:cNvPicPr>
      </xdr:nvPicPr>
      <xdr:blipFill>
        <a:blip xmlns:r="http://schemas.openxmlformats.org/officeDocument/2006/relationships" r:embed="rId1"/>
        <a:stretch>
          <a:fillRect/>
        </a:stretch>
      </xdr:blipFill>
      <xdr:spPr>
        <a:xfrm>
          <a:off x="53975" y="7807325"/>
          <a:ext cx="1438275" cy="215321"/>
        </a:xfrm>
        <a:prstGeom prst="rect">
          <a:avLst/>
        </a:prstGeom>
      </xdr:spPr>
    </xdr:pic>
    <xdr:clientData/>
  </xdr:twoCellAnchor>
  <xdr:twoCellAnchor editAs="oneCell">
    <xdr:from>
      <xdr:col>0</xdr:col>
      <xdr:colOff>57150</xdr:colOff>
      <xdr:row>61</xdr:row>
      <xdr:rowOff>60325</xdr:rowOff>
    </xdr:from>
    <xdr:to>
      <xdr:col>1</xdr:col>
      <xdr:colOff>320675</xdr:colOff>
      <xdr:row>62</xdr:row>
      <xdr:rowOff>113721</xdr:rowOff>
    </xdr:to>
    <xdr:pic>
      <xdr:nvPicPr>
        <xdr:cNvPr id="4" name="Bildobjekt 3">
          <a:extLst>
            <a:ext uri="{FF2B5EF4-FFF2-40B4-BE49-F238E27FC236}">
              <a16:creationId xmlns:a16="http://schemas.microsoft.com/office/drawing/2014/main" id="{00000000-0008-0000-0E00-000004000000}"/>
            </a:ext>
          </a:extLst>
        </xdr:cNvPr>
        <xdr:cNvPicPr>
          <a:picLocks noChangeAspect="1"/>
        </xdr:cNvPicPr>
      </xdr:nvPicPr>
      <xdr:blipFill>
        <a:blip xmlns:r="http://schemas.openxmlformats.org/officeDocument/2006/relationships" r:embed="rId1"/>
        <a:stretch>
          <a:fillRect/>
        </a:stretch>
      </xdr:blipFill>
      <xdr:spPr>
        <a:xfrm>
          <a:off x="57150" y="9937750"/>
          <a:ext cx="1406525" cy="215321"/>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15875</xdr:colOff>
      <xdr:row>31</xdr:row>
      <xdr:rowOff>117475</xdr:rowOff>
    </xdr:from>
    <xdr:to>
      <xdr:col>1</xdr:col>
      <xdr:colOff>273050</xdr:colOff>
      <xdr:row>33</xdr:row>
      <xdr:rowOff>8946</xdr:rowOff>
    </xdr:to>
    <xdr:pic>
      <xdr:nvPicPr>
        <xdr:cNvPr id="2" name="Bildobjekt 1">
          <a:extLst>
            <a:ext uri="{FF2B5EF4-FFF2-40B4-BE49-F238E27FC236}">
              <a16:creationId xmlns:a16="http://schemas.microsoft.com/office/drawing/2014/main" id="{00000000-0008-0000-0F00-000002000000}"/>
            </a:ext>
          </a:extLst>
        </xdr:cNvPr>
        <xdr:cNvPicPr>
          <a:picLocks noChangeAspect="1"/>
        </xdr:cNvPicPr>
      </xdr:nvPicPr>
      <xdr:blipFill>
        <a:blip xmlns:r="http://schemas.openxmlformats.org/officeDocument/2006/relationships" r:embed="rId1"/>
        <a:stretch>
          <a:fillRect/>
        </a:stretch>
      </xdr:blipFill>
      <xdr:spPr>
        <a:xfrm>
          <a:off x="15875" y="5099050"/>
          <a:ext cx="1438275" cy="21532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88900</xdr:colOff>
      <xdr:row>32</xdr:row>
      <xdr:rowOff>25400</xdr:rowOff>
    </xdr:from>
    <xdr:to>
      <xdr:col>1</xdr:col>
      <xdr:colOff>917575</xdr:colOff>
      <xdr:row>33</xdr:row>
      <xdr:rowOff>81971</xdr:rowOff>
    </xdr:to>
    <xdr:pic>
      <xdr:nvPicPr>
        <xdr:cNvPr id="2" name="Bildobjekt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stretch>
          <a:fillRect/>
        </a:stretch>
      </xdr:blipFill>
      <xdr:spPr>
        <a:xfrm>
          <a:off x="88900" y="5207000"/>
          <a:ext cx="1438275" cy="21849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50800</xdr:colOff>
      <xdr:row>23</xdr:row>
      <xdr:rowOff>136525</xdr:rowOff>
    </xdr:from>
    <xdr:to>
      <xdr:col>1</xdr:col>
      <xdr:colOff>441325</xdr:colOff>
      <xdr:row>25</xdr:row>
      <xdr:rowOff>31171</xdr:rowOff>
    </xdr:to>
    <xdr:pic>
      <xdr:nvPicPr>
        <xdr:cNvPr id="2" name="Bildobjekt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a:stretch>
          <a:fillRect/>
        </a:stretch>
      </xdr:blipFill>
      <xdr:spPr>
        <a:xfrm>
          <a:off x="50800" y="3787775"/>
          <a:ext cx="1489075" cy="212146"/>
        </a:xfrm>
        <a:prstGeom prst="rect">
          <a:avLst/>
        </a:prstGeom>
      </xdr:spPr>
    </xdr:pic>
    <xdr:clientData/>
  </xdr:twoCellAnchor>
  <xdr:twoCellAnchor editAs="oneCell">
    <xdr:from>
      <xdr:col>0</xdr:col>
      <xdr:colOff>117475</xdr:colOff>
      <xdr:row>41</xdr:row>
      <xdr:rowOff>95250</xdr:rowOff>
    </xdr:from>
    <xdr:to>
      <xdr:col>1</xdr:col>
      <xdr:colOff>508000</xdr:colOff>
      <xdr:row>42</xdr:row>
      <xdr:rowOff>148646</xdr:rowOff>
    </xdr:to>
    <xdr:pic>
      <xdr:nvPicPr>
        <xdr:cNvPr id="3" name="Bildobjekt 2">
          <a:extLst>
            <a:ext uri="{FF2B5EF4-FFF2-40B4-BE49-F238E27FC236}">
              <a16:creationId xmlns:a16="http://schemas.microsoft.com/office/drawing/2014/main" id="{00000000-0008-0000-0600-000003000000}"/>
            </a:ext>
          </a:extLst>
        </xdr:cNvPr>
        <xdr:cNvPicPr>
          <a:picLocks noChangeAspect="1"/>
        </xdr:cNvPicPr>
      </xdr:nvPicPr>
      <xdr:blipFill>
        <a:blip xmlns:r="http://schemas.openxmlformats.org/officeDocument/2006/relationships" r:embed="rId1"/>
        <a:stretch>
          <a:fillRect/>
        </a:stretch>
      </xdr:blipFill>
      <xdr:spPr>
        <a:xfrm>
          <a:off x="117475" y="6604000"/>
          <a:ext cx="1489075" cy="21214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2540</xdr:colOff>
      <xdr:row>28</xdr:row>
      <xdr:rowOff>68580</xdr:rowOff>
    </xdr:from>
    <xdr:to>
      <xdr:col>1</xdr:col>
      <xdr:colOff>642620</xdr:colOff>
      <xdr:row>29</xdr:row>
      <xdr:rowOff>125786</xdr:rowOff>
    </xdr:to>
    <xdr:pic>
      <xdr:nvPicPr>
        <xdr:cNvPr id="2" name="Bildobjekt 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a:stretch>
          <a:fillRect/>
        </a:stretch>
      </xdr:blipFill>
      <xdr:spPr>
        <a:xfrm>
          <a:off x="2540" y="4549140"/>
          <a:ext cx="1440180" cy="217226"/>
        </a:xfrm>
        <a:prstGeom prst="rect">
          <a:avLst/>
        </a:prstGeom>
      </xdr:spPr>
    </xdr:pic>
    <xdr:clientData/>
  </xdr:twoCellAnchor>
  <xdr:twoCellAnchor editAs="oneCell">
    <xdr:from>
      <xdr:col>0</xdr:col>
      <xdr:colOff>51435</xdr:colOff>
      <xdr:row>50</xdr:row>
      <xdr:rowOff>71120</xdr:rowOff>
    </xdr:from>
    <xdr:to>
      <xdr:col>1</xdr:col>
      <xdr:colOff>689610</xdr:colOff>
      <xdr:row>51</xdr:row>
      <xdr:rowOff>124516</xdr:rowOff>
    </xdr:to>
    <xdr:pic>
      <xdr:nvPicPr>
        <xdr:cNvPr id="6" name="Bildobjekt 5">
          <a:extLst>
            <a:ext uri="{FF2B5EF4-FFF2-40B4-BE49-F238E27FC236}">
              <a16:creationId xmlns:a16="http://schemas.microsoft.com/office/drawing/2014/main" id="{00000000-0008-0000-0700-000006000000}"/>
            </a:ext>
          </a:extLst>
        </xdr:cNvPr>
        <xdr:cNvPicPr>
          <a:picLocks noChangeAspect="1"/>
        </xdr:cNvPicPr>
      </xdr:nvPicPr>
      <xdr:blipFill>
        <a:blip xmlns:r="http://schemas.openxmlformats.org/officeDocument/2006/relationships" r:embed="rId1"/>
        <a:stretch>
          <a:fillRect/>
        </a:stretch>
      </xdr:blipFill>
      <xdr:spPr>
        <a:xfrm>
          <a:off x="51435" y="8008620"/>
          <a:ext cx="1476375" cy="21214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44450</xdr:colOff>
      <xdr:row>67</xdr:row>
      <xdr:rowOff>73025</xdr:rowOff>
    </xdr:from>
    <xdr:to>
      <xdr:col>1</xdr:col>
      <xdr:colOff>873125</xdr:colOff>
      <xdr:row>68</xdr:row>
      <xdr:rowOff>126421</xdr:rowOff>
    </xdr:to>
    <xdr:pic>
      <xdr:nvPicPr>
        <xdr:cNvPr id="2" name="Bildobjekt 1">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a:stretch>
          <a:fillRect/>
        </a:stretch>
      </xdr:blipFill>
      <xdr:spPr>
        <a:xfrm>
          <a:off x="44450" y="10274300"/>
          <a:ext cx="1438275" cy="215321"/>
        </a:xfrm>
        <a:prstGeom prst="rect">
          <a:avLst/>
        </a:prstGeom>
      </xdr:spPr>
    </xdr:pic>
    <xdr:clientData/>
  </xdr:twoCellAnchor>
  <xdr:twoCellAnchor editAs="oneCell">
    <xdr:from>
      <xdr:col>0</xdr:col>
      <xdr:colOff>88900</xdr:colOff>
      <xdr:row>32</xdr:row>
      <xdr:rowOff>53975</xdr:rowOff>
    </xdr:from>
    <xdr:to>
      <xdr:col>1</xdr:col>
      <xdr:colOff>917575</xdr:colOff>
      <xdr:row>33</xdr:row>
      <xdr:rowOff>107371</xdr:rowOff>
    </xdr:to>
    <xdr:pic>
      <xdr:nvPicPr>
        <xdr:cNvPr id="3" name="Bildobjekt 2">
          <a:extLst>
            <a:ext uri="{FF2B5EF4-FFF2-40B4-BE49-F238E27FC236}">
              <a16:creationId xmlns:a16="http://schemas.microsoft.com/office/drawing/2014/main" id="{00000000-0008-0000-0800-000003000000}"/>
            </a:ext>
          </a:extLst>
        </xdr:cNvPr>
        <xdr:cNvPicPr>
          <a:picLocks noChangeAspect="1"/>
        </xdr:cNvPicPr>
      </xdr:nvPicPr>
      <xdr:blipFill>
        <a:blip xmlns:r="http://schemas.openxmlformats.org/officeDocument/2006/relationships" r:embed="rId1"/>
        <a:stretch>
          <a:fillRect/>
        </a:stretch>
      </xdr:blipFill>
      <xdr:spPr>
        <a:xfrm>
          <a:off x="88900" y="4911725"/>
          <a:ext cx="1438275" cy="21532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53975</xdr:colOff>
      <xdr:row>29</xdr:row>
      <xdr:rowOff>92075</xdr:rowOff>
    </xdr:from>
    <xdr:to>
      <xdr:col>0</xdr:col>
      <xdr:colOff>1492250</xdr:colOff>
      <xdr:row>30</xdr:row>
      <xdr:rowOff>145471</xdr:rowOff>
    </xdr:to>
    <xdr:pic>
      <xdr:nvPicPr>
        <xdr:cNvPr id="2" name="Bildobjekt 1">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1"/>
        <a:stretch>
          <a:fillRect/>
        </a:stretch>
      </xdr:blipFill>
      <xdr:spPr>
        <a:xfrm>
          <a:off x="53975" y="4787900"/>
          <a:ext cx="1438275" cy="215321"/>
        </a:xfrm>
        <a:prstGeom prst="rect">
          <a:avLst/>
        </a:prstGeom>
      </xdr:spPr>
    </xdr:pic>
    <xdr:clientData/>
  </xdr:twoCellAnchor>
  <xdr:twoCellAnchor editAs="oneCell">
    <xdr:from>
      <xdr:col>0</xdr:col>
      <xdr:colOff>53975</xdr:colOff>
      <xdr:row>44</xdr:row>
      <xdr:rowOff>25400</xdr:rowOff>
    </xdr:from>
    <xdr:to>
      <xdr:col>0</xdr:col>
      <xdr:colOff>1492250</xdr:colOff>
      <xdr:row>45</xdr:row>
      <xdr:rowOff>78796</xdr:rowOff>
    </xdr:to>
    <xdr:pic>
      <xdr:nvPicPr>
        <xdr:cNvPr id="3" name="Bildobjekt 2">
          <a:extLst>
            <a:ext uri="{FF2B5EF4-FFF2-40B4-BE49-F238E27FC236}">
              <a16:creationId xmlns:a16="http://schemas.microsoft.com/office/drawing/2014/main" id="{00000000-0008-0000-0900-000003000000}"/>
            </a:ext>
          </a:extLst>
        </xdr:cNvPr>
        <xdr:cNvPicPr>
          <a:picLocks noChangeAspect="1"/>
        </xdr:cNvPicPr>
      </xdr:nvPicPr>
      <xdr:blipFill>
        <a:blip xmlns:r="http://schemas.openxmlformats.org/officeDocument/2006/relationships" r:embed="rId1"/>
        <a:stretch>
          <a:fillRect/>
        </a:stretch>
      </xdr:blipFill>
      <xdr:spPr>
        <a:xfrm>
          <a:off x="53975" y="7010400"/>
          <a:ext cx="1504950" cy="212146"/>
        </a:xfrm>
        <a:prstGeom prst="rect">
          <a:avLst/>
        </a:prstGeom>
      </xdr:spPr>
    </xdr:pic>
    <xdr:clientData/>
  </xdr:twoCellAnchor>
  <xdr:twoCellAnchor editAs="oneCell">
    <xdr:from>
      <xdr:col>0</xdr:col>
      <xdr:colOff>60325</xdr:colOff>
      <xdr:row>63</xdr:row>
      <xdr:rowOff>66675</xdr:rowOff>
    </xdr:from>
    <xdr:to>
      <xdr:col>0</xdr:col>
      <xdr:colOff>1498600</xdr:colOff>
      <xdr:row>64</xdr:row>
      <xdr:rowOff>123246</xdr:rowOff>
    </xdr:to>
    <xdr:pic>
      <xdr:nvPicPr>
        <xdr:cNvPr id="4" name="Bildobjekt 3">
          <a:extLst>
            <a:ext uri="{FF2B5EF4-FFF2-40B4-BE49-F238E27FC236}">
              <a16:creationId xmlns:a16="http://schemas.microsoft.com/office/drawing/2014/main" id="{00000000-0008-0000-0900-000004000000}"/>
            </a:ext>
          </a:extLst>
        </xdr:cNvPr>
        <xdr:cNvPicPr>
          <a:picLocks noChangeAspect="1"/>
        </xdr:cNvPicPr>
      </xdr:nvPicPr>
      <xdr:blipFill>
        <a:blip xmlns:r="http://schemas.openxmlformats.org/officeDocument/2006/relationships" r:embed="rId1"/>
        <a:stretch>
          <a:fillRect/>
        </a:stretch>
      </xdr:blipFill>
      <xdr:spPr>
        <a:xfrm>
          <a:off x="60325" y="10439400"/>
          <a:ext cx="1438275" cy="218496"/>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60325</xdr:colOff>
      <xdr:row>23</xdr:row>
      <xdr:rowOff>114300</xdr:rowOff>
    </xdr:from>
    <xdr:to>
      <xdr:col>1</xdr:col>
      <xdr:colOff>527050</xdr:colOff>
      <xdr:row>24</xdr:row>
      <xdr:rowOff>129596</xdr:rowOff>
    </xdr:to>
    <xdr:pic>
      <xdr:nvPicPr>
        <xdr:cNvPr id="2" name="Bildobjekt 1">
          <a:extLst>
            <a:ext uri="{FF2B5EF4-FFF2-40B4-BE49-F238E27FC236}">
              <a16:creationId xmlns:a16="http://schemas.microsoft.com/office/drawing/2014/main" id="{00000000-0008-0000-0A00-000002000000}"/>
            </a:ext>
          </a:extLst>
        </xdr:cNvPr>
        <xdr:cNvPicPr>
          <a:picLocks noChangeAspect="1"/>
        </xdr:cNvPicPr>
      </xdr:nvPicPr>
      <xdr:blipFill>
        <a:blip xmlns:r="http://schemas.openxmlformats.org/officeDocument/2006/relationships" r:embed="rId1"/>
        <a:stretch>
          <a:fillRect/>
        </a:stretch>
      </xdr:blipFill>
      <xdr:spPr>
        <a:xfrm>
          <a:off x="60325" y="3838575"/>
          <a:ext cx="1438275" cy="215321"/>
        </a:xfrm>
        <a:prstGeom prst="rect">
          <a:avLst/>
        </a:prstGeom>
      </xdr:spPr>
    </xdr:pic>
    <xdr:clientData/>
  </xdr:twoCellAnchor>
  <xdr:twoCellAnchor editAs="oneCell">
    <xdr:from>
      <xdr:col>0</xdr:col>
      <xdr:colOff>41275</xdr:colOff>
      <xdr:row>56</xdr:row>
      <xdr:rowOff>73025</xdr:rowOff>
    </xdr:from>
    <xdr:to>
      <xdr:col>1</xdr:col>
      <xdr:colOff>508000</xdr:colOff>
      <xdr:row>57</xdr:row>
      <xdr:rowOff>129596</xdr:rowOff>
    </xdr:to>
    <xdr:pic>
      <xdr:nvPicPr>
        <xdr:cNvPr id="3" name="Bildobjekt 2">
          <a:extLst>
            <a:ext uri="{FF2B5EF4-FFF2-40B4-BE49-F238E27FC236}">
              <a16:creationId xmlns:a16="http://schemas.microsoft.com/office/drawing/2014/main" id="{00000000-0008-0000-0A00-000003000000}"/>
            </a:ext>
          </a:extLst>
        </xdr:cNvPr>
        <xdr:cNvPicPr>
          <a:picLocks noChangeAspect="1"/>
        </xdr:cNvPicPr>
      </xdr:nvPicPr>
      <xdr:blipFill>
        <a:blip xmlns:r="http://schemas.openxmlformats.org/officeDocument/2006/relationships" r:embed="rId1"/>
        <a:stretch>
          <a:fillRect/>
        </a:stretch>
      </xdr:blipFill>
      <xdr:spPr>
        <a:xfrm>
          <a:off x="41275" y="9217025"/>
          <a:ext cx="1438275" cy="218496"/>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57150</xdr:colOff>
      <xdr:row>32</xdr:row>
      <xdr:rowOff>69850</xdr:rowOff>
    </xdr:from>
    <xdr:to>
      <xdr:col>1</xdr:col>
      <xdr:colOff>885825</xdr:colOff>
      <xdr:row>33</xdr:row>
      <xdr:rowOff>123246</xdr:rowOff>
    </xdr:to>
    <xdr:pic>
      <xdr:nvPicPr>
        <xdr:cNvPr id="2" name="Bildobjekt 1">
          <a:extLst>
            <a:ext uri="{FF2B5EF4-FFF2-40B4-BE49-F238E27FC236}">
              <a16:creationId xmlns:a16="http://schemas.microsoft.com/office/drawing/2014/main" id="{00000000-0008-0000-0B00-000002000000}"/>
            </a:ext>
          </a:extLst>
        </xdr:cNvPr>
        <xdr:cNvPicPr>
          <a:picLocks noChangeAspect="1"/>
        </xdr:cNvPicPr>
      </xdr:nvPicPr>
      <xdr:blipFill>
        <a:blip xmlns:r="http://schemas.openxmlformats.org/officeDocument/2006/relationships" r:embed="rId1"/>
        <a:stretch>
          <a:fillRect/>
        </a:stretch>
      </xdr:blipFill>
      <xdr:spPr>
        <a:xfrm>
          <a:off x="57150" y="4927600"/>
          <a:ext cx="1438275" cy="215321"/>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15875</xdr:colOff>
      <xdr:row>27</xdr:row>
      <xdr:rowOff>57150</xdr:rowOff>
    </xdr:from>
    <xdr:to>
      <xdr:col>1</xdr:col>
      <xdr:colOff>396875</xdr:colOff>
      <xdr:row>28</xdr:row>
      <xdr:rowOff>116896</xdr:rowOff>
    </xdr:to>
    <xdr:pic>
      <xdr:nvPicPr>
        <xdr:cNvPr id="2" name="Bildobjekt 1">
          <a:extLst>
            <a:ext uri="{FF2B5EF4-FFF2-40B4-BE49-F238E27FC236}">
              <a16:creationId xmlns:a16="http://schemas.microsoft.com/office/drawing/2014/main" id="{00000000-0008-0000-0C00-000002000000}"/>
            </a:ext>
          </a:extLst>
        </xdr:cNvPr>
        <xdr:cNvPicPr>
          <a:picLocks noChangeAspect="1"/>
        </xdr:cNvPicPr>
      </xdr:nvPicPr>
      <xdr:blipFill>
        <a:blip xmlns:r="http://schemas.openxmlformats.org/officeDocument/2006/relationships" r:embed="rId1"/>
        <a:stretch>
          <a:fillRect/>
        </a:stretch>
      </xdr:blipFill>
      <xdr:spPr>
        <a:xfrm>
          <a:off x="15875" y="4429125"/>
          <a:ext cx="1466850" cy="221671"/>
        </a:xfrm>
        <a:prstGeom prst="rect">
          <a:avLst/>
        </a:prstGeom>
      </xdr:spPr>
    </xdr:pic>
    <xdr:clientData/>
  </xdr:twoCellAnchor>
  <xdr:twoCellAnchor editAs="oneCell">
    <xdr:from>
      <xdr:col>0</xdr:col>
      <xdr:colOff>114300</xdr:colOff>
      <xdr:row>44</xdr:row>
      <xdr:rowOff>63500</xdr:rowOff>
    </xdr:from>
    <xdr:to>
      <xdr:col>1</xdr:col>
      <xdr:colOff>492125</xdr:colOff>
      <xdr:row>45</xdr:row>
      <xdr:rowOff>116896</xdr:rowOff>
    </xdr:to>
    <xdr:pic>
      <xdr:nvPicPr>
        <xdr:cNvPr id="7" name="Bildobjekt 6">
          <a:extLst>
            <a:ext uri="{FF2B5EF4-FFF2-40B4-BE49-F238E27FC236}">
              <a16:creationId xmlns:a16="http://schemas.microsoft.com/office/drawing/2014/main" id="{00000000-0008-0000-0C00-000007000000}"/>
            </a:ext>
          </a:extLst>
        </xdr:cNvPr>
        <xdr:cNvPicPr>
          <a:picLocks noChangeAspect="1"/>
        </xdr:cNvPicPr>
      </xdr:nvPicPr>
      <xdr:blipFill>
        <a:blip xmlns:r="http://schemas.openxmlformats.org/officeDocument/2006/relationships" r:embed="rId1"/>
        <a:stretch>
          <a:fillRect/>
        </a:stretch>
      </xdr:blipFill>
      <xdr:spPr>
        <a:xfrm>
          <a:off x="114300" y="7340600"/>
          <a:ext cx="1463675" cy="215321"/>
        </a:xfrm>
        <a:prstGeom prst="rect">
          <a:avLst/>
        </a:prstGeom>
      </xdr:spPr>
    </xdr:pic>
    <xdr:clientData/>
  </xdr:twoCellAnchor>
  <xdr:twoCellAnchor editAs="oneCell">
    <xdr:from>
      <xdr:col>0</xdr:col>
      <xdr:colOff>19050</xdr:colOff>
      <xdr:row>62</xdr:row>
      <xdr:rowOff>57150</xdr:rowOff>
    </xdr:from>
    <xdr:to>
      <xdr:col>1</xdr:col>
      <xdr:colOff>400050</xdr:colOff>
      <xdr:row>63</xdr:row>
      <xdr:rowOff>116896</xdr:rowOff>
    </xdr:to>
    <xdr:pic>
      <xdr:nvPicPr>
        <xdr:cNvPr id="8" name="Bildobjekt 7">
          <a:extLst>
            <a:ext uri="{FF2B5EF4-FFF2-40B4-BE49-F238E27FC236}">
              <a16:creationId xmlns:a16="http://schemas.microsoft.com/office/drawing/2014/main" id="{00000000-0008-0000-0C00-000008000000}"/>
            </a:ext>
          </a:extLst>
        </xdr:cNvPr>
        <xdr:cNvPicPr>
          <a:picLocks noChangeAspect="1"/>
        </xdr:cNvPicPr>
      </xdr:nvPicPr>
      <xdr:blipFill>
        <a:blip xmlns:r="http://schemas.openxmlformats.org/officeDocument/2006/relationships" r:embed="rId1"/>
        <a:stretch>
          <a:fillRect/>
        </a:stretch>
      </xdr:blipFill>
      <xdr:spPr>
        <a:xfrm>
          <a:off x="19050" y="10248900"/>
          <a:ext cx="1466850" cy="22167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Information\Publikationer\Statistik\Fordon\2013\Fordon%20i%20l&#228;n%20och%20kommuner%20201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Statistikproduktion\2100_V&#228;gtrafik\Fordon\Fordon%20i%20l&#228;n%20och%20kommuner\2021_2022\Publicering\old\ZZZZZZ.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trafa.se/Information/Publikationer/Statistik/Fordon/2013/Fordon%20i%20l&#228;n%20och%20kommuner%20201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Statistikproduktion\2100_V&#228;gtrafik\Fordon\Fordon%20i%20l&#228;n%20och%20kommuner\2011_2012\Fordon%20i%20lan%20och%20kommuner%202011.xls" TargetMode="External"/></Relationships>
</file>

<file path=xl/externalLinks/_rels/externalLink5.xml.rels><?xml version="1.0" encoding="UTF-8" standalone="yes"?>
<Relationships xmlns="http://schemas.openxmlformats.org/package/2006/relationships"><Relationship Id="rId2" Type="http://schemas.openxmlformats.org/officeDocument/2006/relationships/externalLinkPath" Target="file:///U:\Statistikprodukter\K&#246;rstr&#228;ckor,%20TK1009\Publiceringstillf&#228;llen\2023\K&#246;rstr&#228;ckor%202023%20-%20leverans%20fr&#229;n%20SCB.xlsx" TargetMode="External"/><Relationship Id="rId1" Type="http://schemas.openxmlformats.org/officeDocument/2006/relationships/externalLinkPath" Target="file:///\\fs01\nyaavdelning$\Statistikprodukter\K&#246;rstr&#228;ckor,%20TK1009\Publiceringstillf&#228;llen\2023\K&#246;rstr&#228;ckor%202023%20-%20leverans%20fr&#229;n%20SCB.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nehåll_Content"/>
      <sheetName val="RSK-Tabell 1_2012"/>
      <sheetName val="RSK-Tabell 3 2012"/>
      <sheetName val="RSK-Tabell 2_2012"/>
      <sheetName val="RSK-Tabell 4 2012"/>
    </sheetNames>
    <sheetDataSet>
      <sheetData sheetId="0" refreshError="1"/>
      <sheetData sheetId="1"/>
      <sheetData sheetId="2" refreshError="1"/>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itel _ Title"/>
      <sheetName val="Innehåll _ Content"/>
      <sheetName val="Kort om statistiken"/>
      <sheetName val="Definitioner"/>
      <sheetName val="Teckenförklaring _ Legends"/>
      <sheetName val="Tabell 1"/>
      <sheetName val="Tabell 2"/>
      <sheetName val="Tabell 3"/>
      <sheetName val="Tabell 4"/>
      <sheetName val="Tabell 5"/>
      <sheetName val="Tabell 6"/>
      <sheetName val="Tabell 7"/>
      <sheetName val="Tabell 8"/>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nehåll_Content"/>
      <sheetName val="RSK-Tabell 1_2012"/>
      <sheetName val="RSK-Tabell 3 2012"/>
      <sheetName val="RSK-Tabell 2_2012"/>
      <sheetName val="RSK-Tabell 4 2012"/>
    </sheetNames>
    <sheetDataSet>
      <sheetData sheetId="0" refreshError="1"/>
      <sheetData sheetId="1"/>
      <sheetData sheetId="2" refreshError="1"/>
      <sheetData sheetId="3" refreshError="1"/>
      <sheetData sheetId="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SK-Tabell 1_2011"/>
      <sheetName val="RSK-Tabell 2_2011"/>
      <sheetName val="RSK-Tabell 3-2011"/>
      <sheetName val="RSK-Tabell 4-2011"/>
    </sheetNames>
    <sheetDataSet>
      <sheetData sheetId="0"/>
      <sheetData sheetId="1"/>
      <sheetData sheetId="2"/>
      <sheetData sheetId="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Titel _ Title"/>
      <sheetName val="Innehåll _ Content"/>
      <sheetName val="Kort om statistiken _ In brief"/>
      <sheetName val="Definitioner _ Definitions"/>
      <sheetName val="Teckenförklaring _ Legends"/>
      <sheetName val="PB Tab 1"/>
      <sheetName val="PB Tab 2-3"/>
      <sheetName val="PB Tab 4-5"/>
      <sheetName val="LB Tab 1-2"/>
      <sheetName val="LB Tab 3-5"/>
      <sheetName val="LB Tab 6-7"/>
      <sheetName val="BU Tab 1"/>
      <sheetName val="BU Tab 2-4"/>
      <sheetName val="MC Tab 1"/>
      <sheetName val="MC Tab 2-4"/>
      <sheetName val="RS Tab 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8" Type="http://schemas.openxmlformats.org/officeDocument/2006/relationships/oleObject" Target="../embeddings/Microsoft_Word_97_-_2003_Document2.doc"/><Relationship Id="rId3" Type="http://schemas.openxmlformats.org/officeDocument/2006/relationships/vmlDrawing" Target="../drawings/vmlDrawing1.vml"/><Relationship Id="rId7" Type="http://schemas.openxmlformats.org/officeDocument/2006/relationships/oleObject" Target="../embeddings/Microsoft_Word_97_-_2003_Document1.doc"/><Relationship Id="rId2" Type="http://schemas.openxmlformats.org/officeDocument/2006/relationships/drawing" Target="../drawings/drawing11.xml"/><Relationship Id="rId1" Type="http://schemas.openxmlformats.org/officeDocument/2006/relationships/printerSettings" Target="../printerSettings/printerSettings13.bin"/><Relationship Id="rId6" Type="http://schemas.openxmlformats.org/officeDocument/2006/relationships/oleObject" Target="../embeddings/Microsoft_Word_97_-_2003_Document.doc"/><Relationship Id="rId5" Type="http://schemas.openxmlformats.org/officeDocument/2006/relationships/image" Target="../media/image3.emf"/><Relationship Id="rId4" Type="http://schemas.openxmlformats.org/officeDocument/2006/relationships/oleObject" Target="../embeddings/oleObject1.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F3D35C-B03E-4CD7-8DAF-4EF66E46B9AB}">
  <sheetPr>
    <pageSetUpPr fitToPage="1"/>
  </sheetPr>
  <dimension ref="A1:R24"/>
  <sheetViews>
    <sheetView showGridLines="0" tabSelected="1" zoomScaleNormal="100" zoomScaleSheetLayoutView="100" workbookViewId="0">
      <selection activeCell="K9" sqref="K9"/>
    </sheetView>
  </sheetViews>
  <sheetFormatPr defaultColWidth="9.140625" defaultRowHeight="12.75" x14ac:dyDescent="0.2"/>
  <cols>
    <col min="1" max="12" width="11.5703125" style="59" customWidth="1"/>
    <col min="13" max="16384" width="9.140625" style="59"/>
  </cols>
  <sheetData>
    <row r="1" spans="1:18" ht="32.25" customHeight="1" x14ac:dyDescent="0.2">
      <c r="A1" s="275" t="s">
        <v>354</v>
      </c>
      <c r="B1" s="275"/>
      <c r="C1" s="275"/>
      <c r="D1" s="275"/>
      <c r="E1" s="275"/>
      <c r="F1" s="275"/>
      <c r="G1" s="275"/>
      <c r="H1" s="275"/>
      <c r="I1" s="275"/>
      <c r="J1" s="275"/>
      <c r="K1" s="275"/>
      <c r="L1" s="275"/>
    </row>
    <row r="11" spans="1:18" ht="43.5" customHeight="1" x14ac:dyDescent="0.35">
      <c r="B11" s="21" t="s">
        <v>345</v>
      </c>
    </row>
    <row r="12" spans="1:18" ht="18.75" x14ac:dyDescent="0.3">
      <c r="B12" s="22" t="s">
        <v>346</v>
      </c>
    </row>
    <row r="13" spans="1:18" ht="18.75" x14ac:dyDescent="0.3">
      <c r="B13" s="61"/>
    </row>
    <row r="14" spans="1:18" ht="14.25" customHeight="1" x14ac:dyDescent="0.2">
      <c r="B14" s="58" t="s">
        <v>353</v>
      </c>
      <c r="O14" s="62"/>
      <c r="P14" s="62"/>
      <c r="Q14" s="62"/>
      <c r="R14" s="62"/>
    </row>
    <row r="15" spans="1:18" ht="14.25" customHeight="1" x14ac:dyDescent="0.2">
      <c r="B15" s="274" t="s">
        <v>350</v>
      </c>
      <c r="C15" s="274"/>
      <c r="D15" s="274"/>
      <c r="E15" s="274"/>
      <c r="F15" s="274"/>
      <c r="G15" s="274"/>
      <c r="H15" s="274"/>
      <c r="I15" s="274"/>
      <c r="J15" s="274"/>
      <c r="K15" s="274"/>
      <c r="L15" s="274"/>
    </row>
    <row r="16" spans="1:18" ht="14.25" customHeight="1" x14ac:dyDescent="0.2"/>
    <row r="17" spans="2:2" ht="16.5" customHeight="1" x14ac:dyDescent="0.2">
      <c r="B17" s="60" t="s">
        <v>163</v>
      </c>
    </row>
    <row r="18" spans="2:2" x14ac:dyDescent="0.2">
      <c r="B18" s="59" t="s">
        <v>166</v>
      </c>
    </row>
    <row r="19" spans="2:2" x14ac:dyDescent="0.2">
      <c r="B19" s="59" t="s">
        <v>167</v>
      </c>
    </row>
    <row r="21" spans="2:2" x14ac:dyDescent="0.2">
      <c r="B21" s="60" t="s">
        <v>164</v>
      </c>
    </row>
    <row r="22" spans="2:2" x14ac:dyDescent="0.2">
      <c r="B22" s="59" t="s">
        <v>138</v>
      </c>
    </row>
    <row r="23" spans="2:2" x14ac:dyDescent="0.2">
      <c r="B23" s="59" t="s">
        <v>165</v>
      </c>
    </row>
    <row r="24" spans="2:2" ht="18.75" x14ac:dyDescent="0.3">
      <c r="B24" s="63"/>
    </row>
  </sheetData>
  <mergeCells count="1">
    <mergeCell ref="A1:L1"/>
  </mergeCells>
  <pageMargins left="0.70866141732283472" right="0.70866141732283472" top="0.74803149606299213" bottom="0.74803149606299213" header="0.31496062992125984" footer="0.31496062992125984"/>
  <pageSetup paperSize="9" scale="64"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Blad18">
    <pageSetUpPr fitToPage="1"/>
  </sheetPr>
  <dimension ref="A1:Y104"/>
  <sheetViews>
    <sheetView showGridLines="0" zoomScaleNormal="100" workbookViewId="0">
      <selection activeCell="G32" sqref="G32"/>
    </sheetView>
  </sheetViews>
  <sheetFormatPr defaultColWidth="9.140625" defaultRowHeight="12.75" customHeight="1" x14ac:dyDescent="0.2"/>
  <cols>
    <col min="1" max="1" width="24.85546875" style="122" customWidth="1"/>
    <col min="2" max="2" width="16.42578125" style="1" customWidth="1"/>
    <col min="3" max="3" width="17.5703125" style="1" customWidth="1"/>
    <col min="4" max="4" width="16.28515625" style="1" customWidth="1"/>
    <col min="5" max="5" width="3.28515625" style="1" customWidth="1"/>
    <col min="6" max="8" width="10.7109375" style="1" customWidth="1"/>
    <col min="9" max="9" width="2.5703125" style="1" customWidth="1"/>
    <col min="10" max="12" width="10.7109375" style="1" customWidth="1"/>
    <col min="13" max="13" width="9.42578125" style="1" customWidth="1"/>
    <col min="14" max="14" width="10.140625" style="1" customWidth="1"/>
    <col min="15" max="15" width="12" style="1" customWidth="1"/>
    <col min="16" max="17" width="16.7109375" customWidth="1"/>
    <col min="18" max="18" width="12" customWidth="1"/>
    <col min="19" max="19" width="12.28515625" customWidth="1"/>
    <col min="24" max="16384" width="9.140625" style="1"/>
  </cols>
  <sheetData>
    <row r="1" spans="1:25" s="17" customFormat="1" ht="12.75" customHeight="1" x14ac:dyDescent="0.2">
      <c r="A1" s="2" t="s">
        <v>320</v>
      </c>
      <c r="N1" s="1"/>
      <c r="O1" s="1"/>
      <c r="P1"/>
      <c r="Q1"/>
      <c r="R1"/>
      <c r="S1"/>
      <c r="T1"/>
      <c r="U1"/>
      <c r="V1"/>
      <c r="W1"/>
    </row>
    <row r="2" spans="1:25" ht="12.75" customHeight="1" x14ac:dyDescent="0.2">
      <c r="A2" s="45" t="s">
        <v>321</v>
      </c>
      <c r="B2" s="8"/>
      <c r="C2" s="8"/>
      <c r="D2" s="8"/>
      <c r="E2" s="8"/>
      <c r="F2" s="8"/>
      <c r="G2" s="8"/>
      <c r="H2" s="8"/>
      <c r="I2" s="8"/>
    </row>
    <row r="3" spans="1:25" ht="12.75" customHeight="1" x14ac:dyDescent="0.2">
      <c r="A3" s="6"/>
      <c r="B3" s="114"/>
      <c r="C3" s="114"/>
      <c r="D3" s="114"/>
      <c r="E3" s="114"/>
      <c r="F3" s="114"/>
      <c r="G3" s="114"/>
      <c r="H3" s="114"/>
      <c r="I3" s="114"/>
      <c r="J3" s="6"/>
      <c r="K3" s="6"/>
      <c r="L3" s="6"/>
      <c r="M3" s="6"/>
      <c r="N3" s="6"/>
    </row>
    <row r="4" spans="1:25" ht="12.75" customHeight="1" x14ac:dyDescent="0.2">
      <c r="B4" s="279" t="s">
        <v>67</v>
      </c>
      <c r="C4" s="279"/>
      <c r="D4" s="279"/>
      <c r="E4" s="122"/>
      <c r="F4" s="279" t="s">
        <v>68</v>
      </c>
      <c r="G4" s="279"/>
      <c r="H4" s="279"/>
      <c r="I4" s="122"/>
      <c r="J4" s="280" t="s">
        <v>14</v>
      </c>
      <c r="K4" s="280"/>
      <c r="L4" s="280"/>
      <c r="M4" s="164"/>
      <c r="N4" s="17" t="s">
        <v>145</v>
      </c>
      <c r="O4" s="137"/>
      <c r="X4"/>
      <c r="Y4"/>
    </row>
    <row r="5" spans="1:25" ht="12.75" customHeight="1" x14ac:dyDescent="0.2">
      <c r="A5" s="1" t="s">
        <v>18</v>
      </c>
      <c r="B5" s="165" t="s">
        <v>65</v>
      </c>
      <c r="C5" s="166"/>
      <c r="D5" s="166"/>
      <c r="E5" s="3"/>
      <c r="F5" s="167"/>
      <c r="G5" s="167"/>
      <c r="H5" s="167"/>
      <c r="I5" s="168"/>
      <c r="J5" s="167"/>
      <c r="K5" s="167"/>
      <c r="L5" s="167"/>
      <c r="M5" s="168"/>
      <c r="N5" s="27" t="s">
        <v>147</v>
      </c>
      <c r="O5" s="169"/>
      <c r="X5"/>
      <c r="Y5"/>
    </row>
    <row r="6" spans="1:25" ht="12.75" customHeight="1" x14ac:dyDescent="0.2">
      <c r="A6" s="6" t="s">
        <v>20</v>
      </c>
      <c r="B6" s="33">
        <v>-3500</v>
      </c>
      <c r="C6" s="33" t="s">
        <v>24</v>
      </c>
      <c r="D6" s="193" t="s">
        <v>1</v>
      </c>
      <c r="E6" s="33"/>
      <c r="F6" s="33">
        <v>-3500</v>
      </c>
      <c r="G6" s="25" t="s">
        <v>24</v>
      </c>
      <c r="H6" s="193" t="s">
        <v>1</v>
      </c>
      <c r="I6" s="25"/>
      <c r="J6" s="33">
        <v>-3500</v>
      </c>
      <c r="K6" s="25" t="s">
        <v>24</v>
      </c>
      <c r="L6" s="25" t="s">
        <v>1</v>
      </c>
      <c r="M6" s="25"/>
      <c r="N6" s="138" t="s">
        <v>148</v>
      </c>
      <c r="X6"/>
      <c r="Y6"/>
    </row>
    <row r="7" spans="1:25" ht="12.75" customHeight="1" x14ac:dyDescent="0.2">
      <c r="A7" s="170" t="s">
        <v>308</v>
      </c>
      <c r="B7" s="171">
        <v>53757692.399999999</v>
      </c>
      <c r="C7" s="171">
        <v>11914960</v>
      </c>
      <c r="D7" s="171">
        <v>65672652.399999999</v>
      </c>
      <c r="E7" s="111"/>
      <c r="F7" s="171">
        <v>113296</v>
      </c>
      <c r="G7" s="171">
        <v>21247</v>
      </c>
      <c r="H7" s="171">
        <f>F7+G7</f>
        <v>134543</v>
      </c>
      <c r="I7" s="111"/>
      <c r="J7" s="111">
        <f>B7/F7</f>
        <v>474.4888822200254</v>
      </c>
      <c r="K7" s="111">
        <f>C7/G7</f>
        <v>560.78316938861963</v>
      </c>
      <c r="L7" s="111">
        <f>D7/H7</f>
        <v>488.11645644886761</v>
      </c>
      <c r="M7" s="111"/>
      <c r="N7" s="241">
        <v>1.8118609999999999</v>
      </c>
      <c r="O7" s="146"/>
      <c r="X7"/>
      <c r="Y7"/>
    </row>
    <row r="8" spans="1:25" ht="12.75" customHeight="1" x14ac:dyDescent="0.2">
      <c r="A8" s="172">
        <v>2007</v>
      </c>
      <c r="B8" s="171">
        <v>14219324.6</v>
      </c>
      <c r="C8" s="171">
        <v>2920092.8</v>
      </c>
      <c r="D8" s="171">
        <v>17139417.399999999</v>
      </c>
      <c r="E8" s="111"/>
      <c r="F8" s="171">
        <v>18211</v>
      </c>
      <c r="G8" s="171">
        <v>2102</v>
      </c>
      <c r="H8" s="171">
        <f t="shared" ref="H8:H25" si="0">F8+G8</f>
        <v>20313</v>
      </c>
      <c r="I8" s="111"/>
      <c r="J8" s="111">
        <f t="shared" ref="J8:J25" si="1">B8/F8</f>
        <v>780.80965350612269</v>
      </c>
      <c r="K8" s="111">
        <f t="shared" ref="K8:K26" si="2">C8/G8</f>
        <v>1389.1973358705993</v>
      </c>
      <c r="L8" s="111">
        <f t="shared" ref="L8:L26" si="3">D8/H8</f>
        <v>843.76593314626098</v>
      </c>
      <c r="M8" s="111"/>
      <c r="N8" s="241">
        <v>2.8031470000000001</v>
      </c>
      <c r="O8" s="146"/>
      <c r="X8"/>
      <c r="Y8"/>
    </row>
    <row r="9" spans="1:25" ht="12.75" customHeight="1" x14ac:dyDescent="0.2">
      <c r="A9" s="172">
        <v>2008</v>
      </c>
      <c r="B9" s="171">
        <v>18814880.100000001</v>
      </c>
      <c r="C9" s="171">
        <v>3795379.5</v>
      </c>
      <c r="D9" s="171">
        <v>22610259.600000001</v>
      </c>
      <c r="E9" s="111"/>
      <c r="F9" s="171">
        <v>22039</v>
      </c>
      <c r="G9" s="171">
        <v>2428</v>
      </c>
      <c r="H9" s="171">
        <f t="shared" si="0"/>
        <v>24467</v>
      </c>
      <c r="I9" s="111"/>
      <c r="J9" s="111">
        <f t="shared" si="1"/>
        <v>853.70843050955136</v>
      </c>
      <c r="K9" s="111">
        <f t="shared" si="2"/>
        <v>1563.1711285008237</v>
      </c>
      <c r="L9" s="111">
        <f t="shared" si="3"/>
        <v>924.11246168308344</v>
      </c>
      <c r="M9" s="111"/>
      <c r="N9" s="241">
        <v>2.982583</v>
      </c>
      <c r="O9" s="146"/>
      <c r="X9"/>
      <c r="Y9"/>
    </row>
    <row r="10" spans="1:25" ht="12.75" customHeight="1" x14ac:dyDescent="0.2">
      <c r="A10" s="172">
        <v>2009</v>
      </c>
      <c r="B10" s="171">
        <v>11748179.6</v>
      </c>
      <c r="C10" s="171">
        <v>3211498.1</v>
      </c>
      <c r="D10" s="171">
        <v>14959677.699999999</v>
      </c>
      <c r="E10" s="111"/>
      <c r="F10" s="171">
        <v>12393</v>
      </c>
      <c r="G10" s="171">
        <v>1914</v>
      </c>
      <c r="H10" s="171">
        <f t="shared" si="0"/>
        <v>14307</v>
      </c>
      <c r="I10" s="111"/>
      <c r="J10" s="111">
        <f t="shared" si="1"/>
        <v>947.96898249011531</v>
      </c>
      <c r="K10" s="111">
        <f t="shared" si="2"/>
        <v>1677.8986938349008</v>
      </c>
      <c r="L10" s="111">
        <f t="shared" si="3"/>
        <v>1045.6194659956664</v>
      </c>
      <c r="M10" s="111"/>
      <c r="N10" s="241">
        <v>3.3295379999999999</v>
      </c>
      <c r="O10" s="146"/>
      <c r="X10"/>
      <c r="Y10"/>
    </row>
    <row r="11" spans="1:25" ht="12.75" customHeight="1" x14ac:dyDescent="0.2">
      <c r="A11" s="172">
        <v>2010</v>
      </c>
      <c r="B11" s="171">
        <v>27684496.600000001</v>
      </c>
      <c r="C11" s="171">
        <v>2977381.7</v>
      </c>
      <c r="D11" s="171">
        <v>30661878.300000001</v>
      </c>
      <c r="E11" s="111"/>
      <c r="F11" s="171">
        <v>26833</v>
      </c>
      <c r="G11" s="171">
        <v>1637</v>
      </c>
      <c r="H11" s="171">
        <f t="shared" si="0"/>
        <v>28470</v>
      </c>
      <c r="I11" s="111"/>
      <c r="J11" s="111">
        <f t="shared" si="1"/>
        <v>1031.7331867476614</v>
      </c>
      <c r="K11" s="111">
        <f t="shared" si="2"/>
        <v>1818.8037263286501</v>
      </c>
      <c r="L11" s="111">
        <f t="shared" si="3"/>
        <v>1076.9890516332982</v>
      </c>
      <c r="M11" s="111"/>
      <c r="N11" s="241">
        <v>3.3251569999999999</v>
      </c>
      <c r="O11" s="146"/>
      <c r="X11"/>
      <c r="Y11"/>
    </row>
    <row r="12" spans="1:25" ht="12.75" customHeight="1" x14ac:dyDescent="0.2">
      <c r="A12" s="172">
        <v>2011</v>
      </c>
      <c r="B12" s="171">
        <v>36790962.700000003</v>
      </c>
      <c r="C12" s="171">
        <v>5588518.9000000004</v>
      </c>
      <c r="D12" s="171">
        <v>42379481.600000001</v>
      </c>
      <c r="E12" s="111"/>
      <c r="F12" s="171">
        <v>33553</v>
      </c>
      <c r="G12" s="171">
        <v>2641</v>
      </c>
      <c r="H12" s="171">
        <f t="shared" si="0"/>
        <v>36194</v>
      </c>
      <c r="I12" s="111"/>
      <c r="J12" s="111">
        <f t="shared" si="1"/>
        <v>1096.5029267129617</v>
      </c>
      <c r="K12" s="111">
        <f t="shared" si="2"/>
        <v>2116.0616811813707</v>
      </c>
      <c r="L12" s="111">
        <f t="shared" si="3"/>
        <v>1170.8979830911201</v>
      </c>
      <c r="M12" s="111"/>
      <c r="N12" s="241">
        <v>3.6074290000000002</v>
      </c>
      <c r="O12" s="146"/>
      <c r="X12"/>
      <c r="Y12"/>
    </row>
    <row r="13" spans="1:25" ht="12.75" customHeight="1" x14ac:dyDescent="0.2">
      <c r="A13" s="172">
        <v>2012</v>
      </c>
      <c r="B13" s="171">
        <v>31582654.899999999</v>
      </c>
      <c r="C13" s="171">
        <v>6797577.4000000004</v>
      </c>
      <c r="D13" s="171">
        <v>38380232.299999997</v>
      </c>
      <c r="E13" s="111"/>
      <c r="F13" s="171">
        <v>27224</v>
      </c>
      <c r="G13" s="171">
        <v>2856</v>
      </c>
      <c r="H13" s="171">
        <f t="shared" si="0"/>
        <v>30080</v>
      </c>
      <c r="I13" s="111"/>
      <c r="J13" s="111">
        <f t="shared" si="1"/>
        <v>1160.1033977372906</v>
      </c>
      <c r="K13" s="111">
        <f t="shared" si="2"/>
        <v>2380.1041316526612</v>
      </c>
      <c r="L13" s="111">
        <f t="shared" si="3"/>
        <v>1275.9385738031915</v>
      </c>
      <c r="M13" s="111"/>
      <c r="N13" s="241">
        <v>3.8771870000000002</v>
      </c>
      <c r="O13" s="146"/>
      <c r="X13"/>
      <c r="Y13"/>
    </row>
    <row r="14" spans="1:25" ht="12.75" customHeight="1" x14ac:dyDescent="0.2">
      <c r="A14" s="172">
        <v>2013</v>
      </c>
      <c r="B14" s="171">
        <v>34798139.100000001</v>
      </c>
      <c r="C14" s="171">
        <v>7610580.2000000002</v>
      </c>
      <c r="D14" s="171">
        <v>42408719.299999997</v>
      </c>
      <c r="E14" s="111"/>
      <c r="F14" s="171">
        <v>27799</v>
      </c>
      <c r="G14" s="171">
        <v>2757</v>
      </c>
      <c r="H14" s="171">
        <f t="shared" si="0"/>
        <v>30556</v>
      </c>
      <c r="I14" s="111"/>
      <c r="J14" s="111">
        <f t="shared" si="1"/>
        <v>1251.7766502392174</v>
      </c>
      <c r="K14" s="111">
        <f t="shared" si="2"/>
        <v>2760.4570910409866</v>
      </c>
      <c r="L14" s="111">
        <f t="shared" si="3"/>
        <v>1387.9015348867651</v>
      </c>
      <c r="M14" s="111"/>
      <c r="N14" s="241">
        <v>4.1691989999999999</v>
      </c>
      <c r="O14" s="146"/>
      <c r="X14"/>
      <c r="Y14"/>
    </row>
    <row r="15" spans="1:25" ht="12.75" customHeight="1" x14ac:dyDescent="0.2">
      <c r="A15" s="172">
        <v>2014</v>
      </c>
      <c r="B15" s="171">
        <v>48414031.899999999</v>
      </c>
      <c r="C15" s="171">
        <v>14471342.199999999</v>
      </c>
      <c r="D15" s="171">
        <v>62885374.100000001</v>
      </c>
      <c r="E15" s="111"/>
      <c r="F15" s="171">
        <v>35707</v>
      </c>
      <c r="G15" s="171">
        <v>4233</v>
      </c>
      <c r="H15" s="171">
        <f t="shared" si="0"/>
        <v>39940</v>
      </c>
      <c r="I15" s="111"/>
      <c r="J15" s="111">
        <f t="shared" si="1"/>
        <v>1355.8694905760774</v>
      </c>
      <c r="K15" s="111">
        <f t="shared" si="2"/>
        <v>3418.6964800377982</v>
      </c>
      <c r="L15" s="111">
        <f t="shared" si="3"/>
        <v>1574.4960966449676</v>
      </c>
      <c r="M15" s="111"/>
      <c r="N15" s="241">
        <v>4.6727299999999996</v>
      </c>
      <c r="O15" s="146"/>
      <c r="X15"/>
      <c r="Y15"/>
    </row>
    <row r="16" spans="1:25" ht="12.75" customHeight="1" x14ac:dyDescent="0.2">
      <c r="A16" s="172">
        <v>2015</v>
      </c>
      <c r="B16" s="171">
        <v>59213949.799999997</v>
      </c>
      <c r="C16" s="171">
        <v>23469931.300000001</v>
      </c>
      <c r="D16" s="171">
        <v>82683881.099999994</v>
      </c>
      <c r="E16" s="111"/>
      <c r="F16" s="171">
        <v>40478</v>
      </c>
      <c r="G16" s="171">
        <v>5966</v>
      </c>
      <c r="H16" s="171">
        <f t="shared" si="0"/>
        <v>46444</v>
      </c>
      <c r="I16" s="111"/>
      <c r="J16" s="111">
        <f t="shared" si="1"/>
        <v>1462.867478630367</v>
      </c>
      <c r="K16" s="111">
        <f t="shared" si="2"/>
        <v>3933.9475863224943</v>
      </c>
      <c r="L16" s="111">
        <f t="shared" si="3"/>
        <v>1780.2919882008439</v>
      </c>
      <c r="M16" s="111"/>
      <c r="N16" s="241">
        <v>5.2695999999999996</v>
      </c>
      <c r="O16" s="146"/>
      <c r="X16"/>
      <c r="Y16"/>
    </row>
    <row r="17" spans="1:25" ht="12.75" customHeight="1" x14ac:dyDescent="0.2">
      <c r="A17" s="172">
        <v>2016</v>
      </c>
      <c r="B17" s="171">
        <v>77558741.200000003</v>
      </c>
      <c r="C17" s="171">
        <v>28251851.100000001</v>
      </c>
      <c r="D17" s="171">
        <v>105810592.3</v>
      </c>
      <c r="E17" s="111"/>
      <c r="F17" s="171">
        <v>49999</v>
      </c>
      <c r="G17" s="171">
        <v>6362</v>
      </c>
      <c r="H17" s="171">
        <f t="shared" si="0"/>
        <v>56361</v>
      </c>
      <c r="I17" s="111"/>
      <c r="J17" s="111">
        <f t="shared" si="1"/>
        <v>1551.2058481169624</v>
      </c>
      <c r="K17" s="111">
        <f t="shared" si="2"/>
        <v>4440.7185004715502</v>
      </c>
      <c r="L17" s="111">
        <f t="shared" si="3"/>
        <v>1877.3725146821382</v>
      </c>
      <c r="M17" s="111"/>
      <c r="N17" s="241">
        <v>5.509379</v>
      </c>
      <c r="O17" s="146"/>
      <c r="X17"/>
      <c r="Y17"/>
    </row>
    <row r="18" spans="1:25" ht="12.75" customHeight="1" x14ac:dyDescent="0.2">
      <c r="A18" s="172">
        <v>2017</v>
      </c>
      <c r="B18" s="171">
        <v>89203323.200000003</v>
      </c>
      <c r="C18" s="171">
        <v>33105019.300000001</v>
      </c>
      <c r="D18" s="171">
        <v>122308342.5</v>
      </c>
      <c r="E18" s="111"/>
      <c r="F18" s="171">
        <v>53915</v>
      </c>
      <c r="G18" s="171">
        <v>6630</v>
      </c>
      <c r="H18" s="171">
        <f t="shared" si="0"/>
        <v>60545</v>
      </c>
      <c r="I18" s="111"/>
      <c r="J18" s="111">
        <f t="shared" si="1"/>
        <v>1654.5177260502644</v>
      </c>
      <c r="K18" s="111">
        <f t="shared" si="2"/>
        <v>4993.2155806938163</v>
      </c>
      <c r="L18" s="111">
        <f t="shared" si="3"/>
        <v>2020.1229250970352</v>
      </c>
      <c r="M18" s="111"/>
      <c r="N18" s="241">
        <v>5.8898390000000003</v>
      </c>
      <c r="O18" s="146"/>
      <c r="X18"/>
      <c r="Y18"/>
    </row>
    <row r="19" spans="1:25" ht="12.75" customHeight="1" x14ac:dyDescent="0.2">
      <c r="A19" s="172">
        <v>2018</v>
      </c>
      <c r="B19" s="171">
        <v>90119166.400000006</v>
      </c>
      <c r="C19" s="171">
        <v>39998413.299999997</v>
      </c>
      <c r="D19" s="171">
        <v>130117579.7</v>
      </c>
      <c r="E19" s="111"/>
      <c r="F19" s="171">
        <v>50079</v>
      </c>
      <c r="G19" s="171">
        <v>7114</v>
      </c>
      <c r="H19" s="171">
        <f t="shared" si="0"/>
        <v>57193</v>
      </c>
      <c r="I19" s="111"/>
      <c r="J19" s="111">
        <f t="shared" si="1"/>
        <v>1799.5400547135528</v>
      </c>
      <c r="K19" s="111">
        <f t="shared" si="2"/>
        <v>5622.4927326398647</v>
      </c>
      <c r="L19" s="111">
        <f t="shared" si="3"/>
        <v>2275.0612784781356</v>
      </c>
      <c r="M19" s="111"/>
      <c r="N19" s="241">
        <v>6.6314770000000003</v>
      </c>
      <c r="O19" s="146"/>
      <c r="X19"/>
      <c r="Y19"/>
    </row>
    <row r="20" spans="1:25" ht="12.75" customHeight="1" x14ac:dyDescent="0.2">
      <c r="A20" s="172">
        <v>2019</v>
      </c>
      <c r="B20" s="171">
        <v>91038352.700000003</v>
      </c>
      <c r="C20" s="171">
        <v>45811196.399999999</v>
      </c>
      <c r="D20" s="171">
        <v>136849549.09999999</v>
      </c>
      <c r="E20" s="111"/>
      <c r="F20" s="171">
        <v>48334</v>
      </c>
      <c r="G20" s="171">
        <v>7315</v>
      </c>
      <c r="H20" s="171">
        <f t="shared" si="0"/>
        <v>55649</v>
      </c>
      <c r="I20" s="111"/>
      <c r="J20" s="111">
        <f t="shared" si="1"/>
        <v>1883.5261451566187</v>
      </c>
      <c r="K20" s="111">
        <f t="shared" si="2"/>
        <v>6262.6379220779218</v>
      </c>
      <c r="L20" s="111">
        <f t="shared" si="3"/>
        <v>2459.155584107531</v>
      </c>
      <c r="M20" s="111"/>
      <c r="N20" s="241">
        <v>7.1052730000000004</v>
      </c>
      <c r="O20" s="146"/>
      <c r="X20"/>
      <c r="Y20"/>
    </row>
    <row r="21" spans="1:25" ht="12.75" customHeight="1" x14ac:dyDescent="0.2">
      <c r="A21" s="172">
        <v>2020</v>
      </c>
      <c r="B21" s="171">
        <v>57478555.5</v>
      </c>
      <c r="C21" s="171">
        <v>35336136.600000001</v>
      </c>
      <c r="D21" s="171">
        <v>92814692.099999994</v>
      </c>
      <c r="E21" s="111"/>
      <c r="F21" s="171">
        <v>31301</v>
      </c>
      <c r="G21" s="171">
        <v>5453</v>
      </c>
      <c r="H21" s="171">
        <f t="shared" si="0"/>
        <v>36754</v>
      </c>
      <c r="I21" s="111"/>
      <c r="J21" s="111">
        <f t="shared" si="1"/>
        <v>1836.3169068080892</v>
      </c>
      <c r="K21" s="111">
        <f t="shared" si="2"/>
        <v>6480.1277461947557</v>
      </c>
      <c r="L21" s="111">
        <f t="shared" si="3"/>
        <v>2525.2949910213852</v>
      </c>
      <c r="M21" s="111"/>
      <c r="N21" s="241">
        <v>7.3366800000000003</v>
      </c>
      <c r="O21" s="146"/>
      <c r="X21"/>
      <c r="Y21"/>
    </row>
    <row r="22" spans="1:25" ht="12.75" customHeight="1" x14ac:dyDescent="0.2">
      <c r="A22" s="172">
        <v>2021</v>
      </c>
      <c r="B22" s="171">
        <v>69865717.900000006</v>
      </c>
      <c r="C22" s="171">
        <v>42713694.200000003</v>
      </c>
      <c r="D22" s="171">
        <v>112579412.09999999</v>
      </c>
      <c r="E22" s="111"/>
      <c r="F22" s="171">
        <v>34393</v>
      </c>
      <c r="G22" s="171">
        <v>5927</v>
      </c>
      <c r="H22" s="171">
        <f t="shared" si="0"/>
        <v>40320</v>
      </c>
      <c r="I22" s="111"/>
      <c r="J22" s="111">
        <f t="shared" si="1"/>
        <v>2031.3935364754457</v>
      </c>
      <c r="K22" s="111">
        <f t="shared" si="2"/>
        <v>7206.6296946178509</v>
      </c>
      <c r="L22" s="111">
        <f t="shared" si="3"/>
        <v>2792.1481175595236</v>
      </c>
      <c r="M22" s="111"/>
      <c r="N22" s="241">
        <v>7.9774050000000001</v>
      </c>
      <c r="O22" s="146"/>
      <c r="X22"/>
      <c r="Y22"/>
    </row>
    <row r="23" spans="1:25" ht="12.75" customHeight="1" x14ac:dyDescent="0.2">
      <c r="A23" s="172">
        <v>2022</v>
      </c>
      <c r="B23" s="171">
        <v>61834541.799999997</v>
      </c>
      <c r="C23" s="171">
        <v>55492979</v>
      </c>
      <c r="D23" s="171">
        <v>117327520.8</v>
      </c>
      <c r="E23" s="111"/>
      <c r="F23" s="171">
        <v>37507</v>
      </c>
      <c r="G23" s="171">
        <v>7298</v>
      </c>
      <c r="H23" s="171">
        <f t="shared" si="0"/>
        <v>44805</v>
      </c>
      <c r="I23" s="111"/>
      <c r="J23" s="111">
        <f t="shared" si="1"/>
        <v>1648.6133735036126</v>
      </c>
      <c r="K23" s="111">
        <f t="shared" si="2"/>
        <v>7603.8611948479038</v>
      </c>
      <c r="L23" s="111">
        <f t="shared" si="3"/>
        <v>2618.6256176765987</v>
      </c>
      <c r="M23" s="111"/>
      <c r="N23" s="241">
        <v>7.4906240000000004</v>
      </c>
      <c r="O23" s="146"/>
      <c r="X23"/>
      <c r="Y23"/>
    </row>
    <row r="24" spans="1:25" ht="12.75" customHeight="1" x14ac:dyDescent="0.2">
      <c r="A24" s="122">
        <v>2023</v>
      </c>
      <c r="B24" s="171">
        <v>71267411.900000006</v>
      </c>
      <c r="C24" s="171">
        <v>47362954.100000001</v>
      </c>
      <c r="D24" s="171">
        <v>118630366</v>
      </c>
      <c r="E24" s="111"/>
      <c r="F24" s="171">
        <v>51391</v>
      </c>
      <c r="G24" s="171">
        <v>7070</v>
      </c>
      <c r="H24" s="171">
        <f t="shared" si="0"/>
        <v>58461</v>
      </c>
      <c r="I24" s="111"/>
      <c r="J24" s="111">
        <f t="shared" si="1"/>
        <v>1386.7683427059214</v>
      </c>
      <c r="K24" s="111">
        <f t="shared" si="2"/>
        <v>6699.144851485149</v>
      </c>
      <c r="L24" s="111">
        <f t="shared" si="3"/>
        <v>2029.2223191529395</v>
      </c>
      <c r="M24" s="111"/>
      <c r="N24" s="241">
        <v>6.6352130000000002</v>
      </c>
      <c r="O24" s="146"/>
      <c r="X24"/>
      <c r="Y24"/>
    </row>
    <row r="25" spans="1:25" ht="12.75" customHeight="1" x14ac:dyDescent="0.2">
      <c r="A25" s="170" t="s">
        <v>309</v>
      </c>
      <c r="B25" s="171">
        <v>12703150.6</v>
      </c>
      <c r="C25" s="171">
        <v>6378564.9000000004</v>
      </c>
      <c r="D25" s="171">
        <v>19081715.5</v>
      </c>
      <c r="E25" s="111"/>
      <c r="F25" s="171">
        <v>20596</v>
      </c>
      <c r="G25" s="171">
        <v>3206</v>
      </c>
      <c r="H25" s="171">
        <f t="shared" si="0"/>
        <v>23802</v>
      </c>
      <c r="I25" s="111"/>
      <c r="J25" s="111">
        <f t="shared" si="1"/>
        <v>616.77755874927163</v>
      </c>
      <c r="K25" s="111">
        <f t="shared" si="2"/>
        <v>1989.5710854647537</v>
      </c>
      <c r="L25" s="111">
        <f t="shared" si="3"/>
        <v>801.68538358121168</v>
      </c>
      <c r="M25" s="111"/>
      <c r="N25" s="241">
        <v>6.1296689999999998</v>
      </c>
      <c r="O25" s="146"/>
      <c r="Q25" s="55"/>
      <c r="R25" s="55"/>
      <c r="S25" s="55"/>
      <c r="T25" s="55"/>
      <c r="U25" s="55"/>
      <c r="V25" s="55"/>
      <c r="W25" s="55"/>
      <c r="X25"/>
      <c r="Y25"/>
    </row>
    <row r="26" spans="1:25" ht="12.75" customHeight="1" x14ac:dyDescent="0.2">
      <c r="A26" s="155" t="s">
        <v>10</v>
      </c>
      <c r="B26" s="173">
        <f>SUM(B7:B25)</f>
        <v>958093272.89999998</v>
      </c>
      <c r="C26" s="173">
        <f t="shared" ref="C26:H26" si="4">SUM(C7:C25)</f>
        <v>417208071</v>
      </c>
      <c r="D26" s="173">
        <f t="shared" si="4"/>
        <v>1375301343.9000001</v>
      </c>
      <c r="E26" s="173"/>
      <c r="F26" s="173">
        <f t="shared" si="4"/>
        <v>735048</v>
      </c>
      <c r="G26" s="173">
        <f t="shared" si="4"/>
        <v>104156</v>
      </c>
      <c r="H26" s="173">
        <f t="shared" si="4"/>
        <v>839204</v>
      </c>
      <c r="I26" s="173"/>
      <c r="J26" s="173">
        <f>B26/F26</f>
        <v>1303.4431396316975</v>
      </c>
      <c r="K26" s="173">
        <f t="shared" si="2"/>
        <v>4005.6076558239565</v>
      </c>
      <c r="L26" s="173">
        <f t="shared" si="3"/>
        <v>1638.8164783532968</v>
      </c>
      <c r="M26" s="173"/>
      <c r="N26" s="243">
        <v>5.1529879999999997</v>
      </c>
      <c r="O26" s="146"/>
      <c r="X26"/>
      <c r="Y26"/>
    </row>
    <row r="27" spans="1:25" s="118" customFormat="1" ht="12.75" customHeight="1" x14ac:dyDescent="0.2">
      <c r="A27" s="17" t="s">
        <v>218</v>
      </c>
      <c r="B27" s="1"/>
      <c r="C27" s="1"/>
      <c r="D27" s="1"/>
      <c r="E27" s="1"/>
      <c r="F27" s="1"/>
      <c r="G27" s="1"/>
      <c r="H27" s="1"/>
      <c r="I27" s="1"/>
      <c r="J27" s="1"/>
      <c r="K27" s="1"/>
      <c r="L27" s="1"/>
      <c r="M27" s="1"/>
      <c r="O27" s="146"/>
      <c r="P27"/>
      <c r="Q27" s="55"/>
      <c r="R27" s="55"/>
      <c r="S27" s="55"/>
      <c r="T27" s="55"/>
      <c r="U27" s="55"/>
      <c r="V27" s="55"/>
      <c r="W27" s="55"/>
      <c r="X27"/>
      <c r="Y27"/>
    </row>
    <row r="28" spans="1:25" ht="12.75" customHeight="1" x14ac:dyDescent="0.2">
      <c r="A28" s="7" t="s">
        <v>219</v>
      </c>
      <c r="Q28" s="55"/>
      <c r="R28" s="55"/>
      <c r="S28" s="55"/>
      <c r="T28" s="55"/>
      <c r="U28" s="55"/>
      <c r="V28" s="55"/>
      <c r="W28" s="55"/>
      <c r="X28"/>
      <c r="Y28"/>
    </row>
    <row r="29" spans="1:25" ht="12.75" customHeight="1" x14ac:dyDescent="0.2">
      <c r="A29" s="212"/>
      <c r="D29" s="175"/>
      <c r="E29" s="175"/>
      <c r="F29" s="4"/>
      <c r="G29" s="4"/>
      <c r="H29" s="4"/>
      <c r="I29" s="4"/>
      <c r="J29" s="121"/>
      <c r="K29" s="41"/>
      <c r="L29" s="41"/>
      <c r="M29"/>
      <c r="Q29" s="1"/>
      <c r="X29"/>
      <c r="Y29"/>
    </row>
    <row r="30" spans="1:25" ht="12.75" customHeight="1" x14ac:dyDescent="0.2">
      <c r="A30" s="212"/>
      <c r="D30" s="175"/>
      <c r="E30" s="175"/>
      <c r="F30" s="4"/>
      <c r="G30" s="4"/>
      <c r="H30" s="4"/>
      <c r="I30" s="4"/>
      <c r="J30" s="121"/>
      <c r="K30" s="41"/>
      <c r="L30" s="41"/>
      <c r="M30"/>
      <c r="Q30" s="1"/>
      <c r="X30"/>
      <c r="Y30"/>
    </row>
    <row r="31" spans="1:25" customFormat="1" ht="12.75" customHeight="1" x14ac:dyDescent="0.2">
      <c r="A31" s="2"/>
      <c r="B31" s="8"/>
      <c r="C31" s="8"/>
      <c r="D31" s="8"/>
      <c r="E31" s="1"/>
      <c r="F31" s="1"/>
      <c r="G31" s="1"/>
      <c r="H31" s="1"/>
      <c r="I31" s="1"/>
      <c r="J31" s="176"/>
      <c r="K31" s="176"/>
      <c r="L31" s="176"/>
      <c r="M31" s="176"/>
      <c r="N31" s="17"/>
      <c r="O31" s="1"/>
    </row>
    <row r="32" spans="1:25" customFormat="1" ht="12.75" customHeight="1" x14ac:dyDescent="0.2">
      <c r="A32" s="2" t="s">
        <v>322</v>
      </c>
      <c r="B32" s="8"/>
      <c r="C32" s="8"/>
      <c r="D32" s="8"/>
      <c r="E32" s="1"/>
      <c r="F32" s="1"/>
      <c r="G32" s="1"/>
      <c r="H32" s="1"/>
      <c r="I32" s="1"/>
      <c r="J32" s="176"/>
      <c r="K32" s="176"/>
      <c r="L32" s="176"/>
      <c r="M32" s="176"/>
      <c r="N32" s="17"/>
      <c r="O32" s="1"/>
    </row>
    <row r="33" spans="1:25" ht="12.75" customHeight="1" x14ac:dyDescent="0.2">
      <c r="A33" s="45" t="s">
        <v>323</v>
      </c>
      <c r="B33" s="8"/>
      <c r="C33" s="8"/>
      <c r="D33" s="8"/>
      <c r="E33" s="8"/>
      <c r="F33" s="8"/>
      <c r="G33" s="8"/>
      <c r="H33" s="8"/>
      <c r="I33" s="8"/>
      <c r="X33"/>
      <c r="Y33"/>
    </row>
    <row r="34" spans="1:25" customFormat="1" ht="12.75" customHeight="1" x14ac:dyDescent="0.2">
      <c r="A34" s="6"/>
      <c r="B34" s="114"/>
      <c r="C34" s="114"/>
      <c r="D34" s="114"/>
      <c r="E34" s="6"/>
      <c r="F34" s="6"/>
      <c r="G34" s="6"/>
      <c r="H34" s="6"/>
      <c r="I34" s="6"/>
      <c r="J34" s="6"/>
      <c r="K34" s="6"/>
      <c r="L34" s="6"/>
      <c r="M34" s="1"/>
    </row>
    <row r="35" spans="1:25" customFormat="1" ht="12.75" customHeight="1" x14ac:dyDescent="0.2">
      <c r="A35" s="52" t="s">
        <v>149</v>
      </c>
      <c r="B35" s="279" t="s">
        <v>12</v>
      </c>
      <c r="C35" s="279"/>
      <c r="D35" s="279"/>
      <c r="E35" s="166"/>
      <c r="F35" s="280" t="s">
        <v>68</v>
      </c>
      <c r="G35" s="279"/>
      <c r="H35" s="279"/>
      <c r="I35" s="177"/>
      <c r="J35" s="279" t="s">
        <v>14</v>
      </c>
      <c r="K35" s="279"/>
      <c r="L35" s="279"/>
      <c r="M35" s="164"/>
      <c r="Q35" s="1"/>
      <c r="R35" s="1"/>
      <c r="S35" s="1"/>
      <c r="T35" s="1"/>
      <c r="U35" s="1"/>
      <c r="V35" s="1"/>
      <c r="W35" s="1"/>
    </row>
    <row r="36" spans="1:25" customFormat="1" ht="12.75" customHeight="1" x14ac:dyDescent="0.2">
      <c r="A36" s="17"/>
      <c r="B36" s="165" t="s">
        <v>65</v>
      </c>
      <c r="C36" s="166"/>
      <c r="D36" s="166"/>
      <c r="E36" s="3"/>
      <c r="F36" s="165" t="s">
        <v>65</v>
      </c>
      <c r="G36" s="166"/>
      <c r="H36" s="166"/>
      <c r="I36" s="4"/>
      <c r="J36" s="165" t="s">
        <v>65</v>
      </c>
      <c r="K36" s="166"/>
      <c r="L36" s="166"/>
      <c r="M36" s="3"/>
      <c r="Q36" s="1"/>
      <c r="R36" s="1"/>
    </row>
    <row r="37" spans="1:25" customFormat="1" ht="12.75" customHeight="1" x14ac:dyDescent="0.2">
      <c r="A37" s="138"/>
      <c r="B37" s="33">
        <v>-3500</v>
      </c>
      <c r="C37" s="25" t="s">
        <v>24</v>
      </c>
      <c r="D37" s="25" t="s">
        <v>1</v>
      </c>
      <c r="E37" s="178"/>
      <c r="F37" s="33">
        <v>-3500</v>
      </c>
      <c r="G37" s="25" t="s">
        <v>24</v>
      </c>
      <c r="H37" s="25" t="s">
        <v>1</v>
      </c>
      <c r="I37" s="25"/>
      <c r="J37" s="33">
        <v>-3500</v>
      </c>
      <c r="K37" s="25" t="s">
        <v>24</v>
      </c>
      <c r="L37" s="25" t="s">
        <v>1</v>
      </c>
      <c r="M37" s="4"/>
      <c r="Q37" s="1"/>
      <c r="R37" s="1"/>
    </row>
    <row r="38" spans="1:25" customFormat="1" ht="12.75" customHeight="1" x14ac:dyDescent="0.2">
      <c r="A38" s="179" t="s">
        <v>4</v>
      </c>
      <c r="B38" s="171">
        <v>820713160.10000002</v>
      </c>
      <c r="C38" s="171">
        <v>415247125.39999998</v>
      </c>
      <c r="D38" s="171">
        <f>B38+C38</f>
        <v>1235960285.5</v>
      </c>
      <c r="E38" s="171"/>
      <c r="F38" s="171">
        <v>572596</v>
      </c>
      <c r="G38" s="171">
        <v>98604</v>
      </c>
      <c r="H38" s="171">
        <f>F38+G38</f>
        <v>671200</v>
      </c>
      <c r="I38" s="171"/>
      <c r="J38" s="171">
        <f>B38/F38</f>
        <v>1433.3197579095906</v>
      </c>
      <c r="K38" s="171">
        <f>C38/G38</f>
        <v>4211.2604498803294</v>
      </c>
      <c r="L38" s="171">
        <f>D38/H38</f>
        <v>1841.4187805423123</v>
      </c>
      <c r="M38" s="146"/>
      <c r="Q38" s="1"/>
      <c r="R38" s="180"/>
    </row>
    <row r="39" spans="1:25" customFormat="1" ht="12.75" customHeight="1" x14ac:dyDescent="0.2">
      <c r="A39" s="179" t="s">
        <v>150</v>
      </c>
      <c r="B39" s="171">
        <v>48798555.299999997</v>
      </c>
      <c r="C39" s="171">
        <v>347546165.5</v>
      </c>
      <c r="D39" s="171">
        <f t="shared" ref="D39:D41" si="5">B39+C39</f>
        <v>396344720.80000001</v>
      </c>
      <c r="E39" s="171"/>
      <c r="F39" s="171">
        <v>22947</v>
      </c>
      <c r="G39" s="171">
        <v>57973</v>
      </c>
      <c r="H39" s="171">
        <f t="shared" ref="H39:H41" si="6">F39+G39</f>
        <v>80920</v>
      </c>
      <c r="I39" s="171"/>
      <c r="J39" s="171">
        <f t="shared" ref="J39:J41" si="7">B39/F39</f>
        <v>2126.5766897633675</v>
      </c>
      <c r="K39" s="171">
        <f t="shared" ref="K39:K41" si="8">C39/G39</f>
        <v>5994.9660272885658</v>
      </c>
      <c r="L39" s="171">
        <f t="shared" ref="L39:L42" si="9">D39/H39</f>
        <v>4897.9822145328717</v>
      </c>
      <c r="M39" s="146"/>
      <c r="Q39" s="1"/>
      <c r="R39" s="180"/>
    </row>
    <row r="40" spans="1:25" customFormat="1" ht="12.75" customHeight="1" x14ac:dyDescent="0.2">
      <c r="A40" s="179" t="s">
        <v>151</v>
      </c>
      <c r="B40" s="171">
        <f>B38-B39</f>
        <v>771914604.80000007</v>
      </c>
      <c r="C40" s="171">
        <f>C38-C39</f>
        <v>67700959.899999976</v>
      </c>
      <c r="D40" s="171">
        <f t="shared" si="5"/>
        <v>839615564.70000005</v>
      </c>
      <c r="E40" s="171"/>
      <c r="F40" s="171">
        <f>F38-F39</f>
        <v>549649</v>
      </c>
      <c r="G40" s="171">
        <f>G38-G39</f>
        <v>40631</v>
      </c>
      <c r="H40" s="171">
        <f t="shared" si="6"/>
        <v>590280</v>
      </c>
      <c r="I40" s="171"/>
      <c r="J40" s="171">
        <f t="shared" si="7"/>
        <v>1404.3773477255486</v>
      </c>
      <c r="K40" s="171">
        <f t="shared" si="8"/>
        <v>1666.2390760749176</v>
      </c>
      <c r="L40" s="171">
        <f t="shared" si="9"/>
        <v>1422.4021899776378</v>
      </c>
      <c r="M40" s="146"/>
      <c r="Q40" s="1"/>
      <c r="R40" s="180"/>
    </row>
    <row r="41" spans="1:25" customFormat="1" ht="12.75" customHeight="1" x14ac:dyDescent="0.2">
      <c r="A41" s="179" t="s">
        <v>3</v>
      </c>
      <c r="B41" s="171">
        <v>137380112.80000001</v>
      </c>
      <c r="C41" s="171">
        <v>1960945.6</v>
      </c>
      <c r="D41" s="171">
        <f t="shared" si="5"/>
        <v>139341058.40000001</v>
      </c>
      <c r="E41" s="171"/>
      <c r="F41" s="171">
        <v>162452</v>
      </c>
      <c r="G41" s="171">
        <v>5552</v>
      </c>
      <c r="H41" s="171">
        <f t="shared" si="6"/>
        <v>168004</v>
      </c>
      <c r="I41" s="171"/>
      <c r="J41" s="171">
        <f t="shared" si="7"/>
        <v>845.66587545859704</v>
      </c>
      <c r="K41" s="171">
        <f t="shared" si="8"/>
        <v>353.19625360230549</v>
      </c>
      <c r="L41" s="171">
        <f t="shared" si="9"/>
        <v>829.39131449251215</v>
      </c>
      <c r="M41" s="146"/>
      <c r="Q41" s="1"/>
      <c r="R41" s="1"/>
    </row>
    <row r="42" spans="1:25" customFormat="1" ht="12.75" customHeight="1" x14ac:dyDescent="0.2">
      <c r="A42" s="181" t="s">
        <v>1</v>
      </c>
      <c r="B42" s="156">
        <f>B38+B41</f>
        <v>958093272.9000001</v>
      </c>
      <c r="C42" s="156">
        <f>C38+C41</f>
        <v>417208071</v>
      </c>
      <c r="D42" s="156">
        <f>D38+D41</f>
        <v>1375301343.9000001</v>
      </c>
      <c r="E42" s="156"/>
      <c r="F42" s="156">
        <f t="shared" ref="F42" si="10">F38+F41</f>
        <v>735048</v>
      </c>
      <c r="G42" s="156">
        <f>G38+G41</f>
        <v>104156</v>
      </c>
      <c r="H42" s="156">
        <f>F42+G42</f>
        <v>839204</v>
      </c>
      <c r="I42" s="156"/>
      <c r="J42" s="156">
        <f>B42/F42</f>
        <v>1303.4431396316977</v>
      </c>
      <c r="K42" s="156">
        <f>C42/G42</f>
        <v>4005.6076558239565</v>
      </c>
      <c r="L42" s="156">
        <f t="shared" si="9"/>
        <v>1638.8164783532968</v>
      </c>
      <c r="M42" s="146"/>
      <c r="Q42" s="1"/>
      <c r="R42" s="180"/>
    </row>
    <row r="43" spans="1:25" customFormat="1" ht="12.75" customHeight="1" x14ac:dyDescent="0.2">
      <c r="A43" s="17" t="s">
        <v>218</v>
      </c>
      <c r="B43" s="1"/>
      <c r="C43" s="1"/>
      <c r="D43" s="1"/>
      <c r="E43" s="1"/>
      <c r="F43" s="1"/>
      <c r="G43" s="1"/>
      <c r="H43" s="1"/>
      <c r="I43" s="1"/>
      <c r="N43" s="1"/>
      <c r="O43" s="180"/>
    </row>
    <row r="44" spans="1:25" customFormat="1" ht="12.75" customHeight="1" x14ac:dyDescent="0.2">
      <c r="A44" s="7" t="s">
        <v>219</v>
      </c>
      <c r="B44" s="1"/>
      <c r="C44" s="1"/>
      <c r="D44" s="1"/>
      <c r="E44" s="1"/>
      <c r="F44" s="1"/>
      <c r="G44" s="1"/>
      <c r="H44" s="1"/>
      <c r="I44" s="1"/>
      <c r="N44" s="137"/>
      <c r="O44" s="180"/>
    </row>
    <row r="45" spans="1:25" customFormat="1" ht="12.75" customHeight="1" x14ac:dyDescent="0.2">
      <c r="B45" s="182"/>
      <c r="C45" s="182"/>
    </row>
    <row r="46" spans="1:25" customFormat="1" ht="12.75" customHeight="1" x14ac:dyDescent="0.2"/>
    <row r="47" spans="1:25" s="8" customFormat="1" ht="12.75" customHeight="1" x14ac:dyDescent="0.2">
      <c r="A47" s="29"/>
      <c r="I47"/>
      <c r="J47"/>
      <c r="K47"/>
      <c r="L47"/>
      <c r="M47"/>
      <c r="N47"/>
      <c r="O47"/>
      <c r="P47"/>
      <c r="Q47"/>
      <c r="R47"/>
      <c r="S47"/>
      <c r="T47"/>
      <c r="U47"/>
      <c r="V47"/>
      <c r="W47"/>
    </row>
    <row r="48" spans="1:25" s="8" customFormat="1" ht="12.75" customHeight="1" x14ac:dyDescent="0.2">
      <c r="A48" s="2" t="s">
        <v>324</v>
      </c>
      <c r="I48"/>
      <c r="J48"/>
      <c r="K48"/>
      <c r="L48"/>
      <c r="M48"/>
      <c r="N48"/>
      <c r="O48"/>
      <c r="P48"/>
      <c r="Q48"/>
      <c r="R48"/>
      <c r="S48"/>
      <c r="T48"/>
      <c r="U48"/>
      <c r="V48"/>
      <c r="W48"/>
    </row>
    <row r="49" spans="1:23" s="8" customFormat="1" ht="12.75" customHeight="1" x14ac:dyDescent="0.2">
      <c r="A49" s="45" t="s">
        <v>325</v>
      </c>
      <c r="I49"/>
      <c r="J49"/>
      <c r="K49"/>
      <c r="L49"/>
      <c r="M49"/>
      <c r="N49"/>
      <c r="O49"/>
      <c r="P49"/>
      <c r="Q49"/>
      <c r="R49"/>
      <c r="S49"/>
      <c r="T49"/>
      <c r="U49"/>
      <c r="V49"/>
      <c r="W49"/>
    </row>
    <row r="50" spans="1:23" s="8" customFormat="1" ht="12.75" customHeight="1" x14ac:dyDescent="0.2">
      <c r="A50" s="138"/>
      <c r="B50" s="114"/>
      <c r="C50" s="114"/>
      <c r="D50" s="114"/>
      <c r="E50" s="183"/>
      <c r="F50" s="183"/>
      <c r="G50" s="183"/>
      <c r="H50" s="184"/>
      <c r="I50"/>
      <c r="J50"/>
      <c r="K50"/>
      <c r="L50"/>
      <c r="M50"/>
      <c r="N50"/>
      <c r="O50"/>
      <c r="P50"/>
      <c r="Q50"/>
      <c r="R50"/>
      <c r="S50"/>
      <c r="T50"/>
      <c r="U50"/>
      <c r="V50"/>
      <c r="W50"/>
    </row>
    <row r="51" spans="1:23" s="8" customFormat="1" ht="12.75" customHeight="1" x14ac:dyDescent="0.2">
      <c r="A51" s="139" t="s">
        <v>70</v>
      </c>
      <c r="B51" s="34" t="s">
        <v>12</v>
      </c>
      <c r="C51" s="34" t="s">
        <v>68</v>
      </c>
      <c r="D51" s="34" t="s">
        <v>14</v>
      </c>
      <c r="E51" s="20"/>
      <c r="F51" s="185"/>
      <c r="G51" s="183"/>
      <c r="H51" s="184"/>
      <c r="I51"/>
      <c r="J51"/>
      <c r="K51"/>
      <c r="L51"/>
      <c r="M51"/>
      <c r="N51"/>
      <c r="O51"/>
      <c r="P51"/>
      <c r="Q51"/>
      <c r="R51"/>
      <c r="S51"/>
      <c r="T51"/>
      <c r="U51"/>
      <c r="V51"/>
      <c r="W51"/>
    </row>
    <row r="52" spans="1:23" ht="12.75" customHeight="1" x14ac:dyDescent="0.2">
      <c r="A52" s="151" t="s">
        <v>25</v>
      </c>
      <c r="B52" s="187">
        <v>73755844.299999997</v>
      </c>
      <c r="C52" s="186">
        <v>82727</v>
      </c>
      <c r="D52" s="186">
        <f>B52/C52</f>
        <v>891.55710106736615</v>
      </c>
      <c r="E52" s="20"/>
      <c r="F52" s="187"/>
      <c r="G52" s="187"/>
      <c r="H52" s="184"/>
      <c r="I52"/>
      <c r="J52"/>
      <c r="K52"/>
      <c r="L52"/>
      <c r="M52"/>
      <c r="N52"/>
      <c r="O52"/>
    </row>
    <row r="53" spans="1:23" ht="12.75" customHeight="1" x14ac:dyDescent="0.2">
      <c r="A53" s="188" t="s">
        <v>26</v>
      </c>
      <c r="B53" s="187">
        <v>890714078.39999998</v>
      </c>
      <c r="C53" s="186">
        <v>596132</v>
      </c>
      <c r="D53" s="186">
        <f t="shared" ref="D53:D61" si="11">B53/C53</f>
        <v>1494.1557883153396</v>
      </c>
      <c r="E53" s="20"/>
      <c r="G53" s="17"/>
      <c r="H53" s="184"/>
      <c r="I53"/>
      <c r="J53"/>
      <c r="K53"/>
      <c r="L53"/>
      <c r="M53"/>
      <c r="N53"/>
      <c r="O53"/>
    </row>
    <row r="54" spans="1:23" ht="12.75" customHeight="1" x14ac:dyDescent="0.2">
      <c r="A54" s="188" t="s">
        <v>71</v>
      </c>
      <c r="B54" s="187">
        <v>72907016.200000003</v>
      </c>
      <c r="C54" s="186">
        <v>14260</v>
      </c>
      <c r="D54" s="186">
        <f t="shared" si="11"/>
        <v>5112.6939831697055</v>
      </c>
      <c r="E54" s="20"/>
      <c r="H54" s="184"/>
      <c r="I54"/>
      <c r="J54"/>
      <c r="K54"/>
      <c r="L54"/>
      <c r="M54"/>
      <c r="N54"/>
      <c r="O54"/>
    </row>
    <row r="55" spans="1:23" ht="12.75" customHeight="1" x14ac:dyDescent="0.2">
      <c r="A55" s="188" t="s">
        <v>162</v>
      </c>
      <c r="B55" s="186">
        <v>24491777</v>
      </c>
      <c r="C55" s="186">
        <v>2744</v>
      </c>
      <c r="D55" s="186">
        <f t="shared" si="11"/>
        <v>8925.5747084548111</v>
      </c>
      <c r="E55" s="20"/>
      <c r="H55" s="184"/>
      <c r="I55"/>
      <c r="J55"/>
      <c r="K55"/>
      <c r="L55"/>
      <c r="M55"/>
      <c r="N55"/>
      <c r="O55"/>
    </row>
    <row r="56" spans="1:23" ht="12.75" customHeight="1" x14ac:dyDescent="0.2">
      <c r="A56" s="188" t="s">
        <v>27</v>
      </c>
      <c r="B56" s="186">
        <v>16708942.4</v>
      </c>
      <c r="C56" s="186">
        <v>3004</v>
      </c>
      <c r="D56" s="186">
        <f t="shared" si="11"/>
        <v>5562.2311584553927</v>
      </c>
      <c r="E56" s="20"/>
      <c r="F56" s="7"/>
      <c r="G56" s="7"/>
      <c r="H56" s="184"/>
      <c r="I56"/>
      <c r="J56"/>
      <c r="K56"/>
      <c r="L56"/>
      <c r="M56"/>
      <c r="N56"/>
      <c r="O56"/>
    </row>
    <row r="57" spans="1:23" ht="12.75" customHeight="1" x14ac:dyDescent="0.2">
      <c r="A57" s="188" t="s">
        <v>72</v>
      </c>
      <c r="B57" s="186">
        <v>247410.4</v>
      </c>
      <c r="C57" s="186">
        <v>106</v>
      </c>
      <c r="D57" s="186">
        <f t="shared" si="11"/>
        <v>2334.0603773584903</v>
      </c>
      <c r="E57" s="20"/>
      <c r="F57" s="187"/>
      <c r="G57" s="187"/>
      <c r="H57" s="184"/>
      <c r="I57"/>
      <c r="J57"/>
      <c r="K57"/>
      <c r="L57"/>
      <c r="M57"/>
      <c r="N57"/>
      <c r="O57"/>
    </row>
    <row r="58" spans="1:23" ht="12.75" customHeight="1" x14ac:dyDescent="0.2">
      <c r="A58" s="188" t="s">
        <v>129</v>
      </c>
      <c r="B58" s="186">
        <v>76110352.599999994</v>
      </c>
      <c r="C58" s="186">
        <v>12723</v>
      </c>
      <c r="D58" s="186">
        <f t="shared" si="11"/>
        <v>5982.1074117739527</v>
      </c>
      <c r="E58" s="20"/>
      <c r="F58" s="187"/>
      <c r="G58" s="187"/>
      <c r="H58" s="184"/>
      <c r="I58"/>
      <c r="J58"/>
      <c r="K58"/>
      <c r="L58"/>
      <c r="M58"/>
      <c r="N58"/>
      <c r="O58"/>
    </row>
    <row r="59" spans="1:23" ht="26.25" customHeight="1" x14ac:dyDescent="0.2">
      <c r="A59" s="189" t="s">
        <v>73</v>
      </c>
      <c r="B59" s="186">
        <v>28684656.399999999</v>
      </c>
      <c r="C59" s="186">
        <v>5604</v>
      </c>
      <c r="D59" s="186">
        <f t="shared" si="11"/>
        <v>5118.6039257673092</v>
      </c>
      <c r="E59" s="20"/>
      <c r="F59" s="187"/>
      <c r="G59" s="187"/>
      <c r="H59" s="184"/>
      <c r="I59" s="55"/>
      <c r="J59" s="55"/>
      <c r="K59"/>
      <c r="L59"/>
      <c r="M59"/>
      <c r="N59"/>
      <c r="O59"/>
    </row>
    <row r="60" spans="1:23" ht="12.75" customHeight="1" x14ac:dyDescent="0.2">
      <c r="A60" s="188" t="s">
        <v>66</v>
      </c>
      <c r="B60" s="186">
        <v>264835692.80000001</v>
      </c>
      <c r="C60" s="186">
        <v>136270</v>
      </c>
      <c r="D60" s="186">
        <f t="shared" si="11"/>
        <v>1943.4629250752184</v>
      </c>
      <c r="E60" s="20"/>
      <c r="F60" s="187"/>
      <c r="G60" s="187"/>
      <c r="H60" s="184"/>
      <c r="I60"/>
      <c r="J60"/>
      <c r="K60"/>
      <c r="L60"/>
      <c r="M60"/>
      <c r="N60"/>
      <c r="O60"/>
    </row>
    <row r="61" spans="1:23" s="118" customFormat="1" ht="12.75" customHeight="1" x14ac:dyDescent="0.2">
      <c r="A61" s="155" t="s">
        <v>10</v>
      </c>
      <c r="B61" s="174">
        <f>B52+B53+B55+B56+B58+B59+B60</f>
        <v>1375301343.8999999</v>
      </c>
      <c r="C61" s="174">
        <f>C52+C53+C55+C56+C58+C59+C60</f>
        <v>839204</v>
      </c>
      <c r="D61" s="174">
        <f t="shared" si="11"/>
        <v>1638.8164783532966</v>
      </c>
      <c r="E61" s="20"/>
      <c r="F61" s="161"/>
      <c r="G61" s="161"/>
      <c r="H61" s="184"/>
      <c r="I61"/>
      <c r="J61"/>
      <c r="K61"/>
      <c r="L61"/>
      <c r="M61"/>
      <c r="N61"/>
      <c r="O61"/>
      <c r="P61"/>
      <c r="Q61"/>
      <c r="R61"/>
      <c r="S61"/>
      <c r="T61"/>
      <c r="U61"/>
      <c r="V61"/>
      <c r="W61"/>
    </row>
    <row r="62" spans="1:23" ht="12.75" customHeight="1" x14ac:dyDescent="0.2">
      <c r="A62" s="17" t="s">
        <v>218</v>
      </c>
      <c r="B62" s="17"/>
      <c r="C62" s="17"/>
      <c r="D62" s="17"/>
      <c r="E62" s="20"/>
      <c r="F62" s="5"/>
      <c r="H62" s="184"/>
      <c r="I62"/>
      <c r="J62"/>
      <c r="K62"/>
      <c r="L62"/>
      <c r="M62"/>
      <c r="N62"/>
      <c r="O62"/>
    </row>
    <row r="63" spans="1:23" s="8" customFormat="1" ht="12.75" customHeight="1" x14ac:dyDescent="0.2">
      <c r="A63" s="7" t="s">
        <v>219</v>
      </c>
      <c r="B63" s="190"/>
      <c r="C63" s="190"/>
      <c r="D63" s="190"/>
      <c r="E63" s="183"/>
      <c r="I63"/>
      <c r="J63"/>
      <c r="K63"/>
      <c r="L63"/>
      <c r="M63"/>
      <c r="N63"/>
      <c r="O63"/>
      <c r="P63"/>
      <c r="Q63"/>
      <c r="R63"/>
      <c r="S63"/>
      <c r="T63"/>
      <c r="U63"/>
      <c r="V63"/>
      <c r="W63"/>
    </row>
    <row r="64" spans="1:23" ht="12.75" customHeight="1" x14ac:dyDescent="0.2">
      <c r="A64" s="1"/>
      <c r="E64" s="5"/>
      <c r="I64"/>
      <c r="J64"/>
      <c r="K64"/>
      <c r="L64"/>
      <c r="M64"/>
      <c r="N64"/>
      <c r="O64"/>
    </row>
    <row r="65" spans="9:15" ht="12.75" customHeight="1" x14ac:dyDescent="0.2">
      <c r="I65"/>
      <c r="J65"/>
      <c r="K65"/>
      <c r="L65"/>
      <c r="M65"/>
      <c r="N65"/>
      <c r="O65"/>
    </row>
    <row r="66" spans="9:15" ht="12.75" customHeight="1" x14ac:dyDescent="0.2">
      <c r="I66"/>
      <c r="J66"/>
      <c r="K66"/>
      <c r="L66"/>
      <c r="M66"/>
      <c r="N66"/>
      <c r="O66"/>
    </row>
    <row r="67" spans="9:15" ht="12.75" customHeight="1" x14ac:dyDescent="0.2">
      <c r="I67"/>
      <c r="J67"/>
      <c r="K67"/>
      <c r="L67"/>
      <c r="M67"/>
      <c r="N67"/>
      <c r="O67"/>
    </row>
    <row r="68" spans="9:15" ht="12.75" customHeight="1" x14ac:dyDescent="0.2">
      <c r="I68"/>
      <c r="J68"/>
      <c r="K68"/>
      <c r="L68"/>
      <c r="M68"/>
      <c r="N68"/>
      <c r="O68"/>
    </row>
    <row r="69" spans="9:15" ht="12.75" customHeight="1" x14ac:dyDescent="0.2">
      <c r="I69"/>
      <c r="J69"/>
      <c r="K69"/>
      <c r="L69"/>
      <c r="M69"/>
      <c r="N69"/>
      <c r="O69"/>
    </row>
    <row r="70" spans="9:15" ht="12.75" customHeight="1" x14ac:dyDescent="0.2">
      <c r="I70"/>
      <c r="J70"/>
      <c r="K70"/>
      <c r="L70"/>
      <c r="M70"/>
      <c r="N70"/>
      <c r="O70"/>
    </row>
    <row r="71" spans="9:15" ht="12.75" customHeight="1" x14ac:dyDescent="0.2">
      <c r="I71"/>
      <c r="J71"/>
      <c r="K71"/>
      <c r="L71"/>
      <c r="M71"/>
      <c r="N71"/>
      <c r="O71"/>
    </row>
    <row r="72" spans="9:15" ht="12.75" customHeight="1" x14ac:dyDescent="0.2">
      <c r="I72"/>
      <c r="J72"/>
      <c r="K72"/>
      <c r="L72"/>
      <c r="M72"/>
      <c r="N72"/>
      <c r="O72"/>
    </row>
    <row r="73" spans="9:15" ht="12.75" customHeight="1" x14ac:dyDescent="0.2">
      <c r="I73"/>
      <c r="J73"/>
      <c r="K73"/>
      <c r="L73"/>
      <c r="M73"/>
      <c r="N73"/>
      <c r="O73"/>
    </row>
    <row r="74" spans="9:15" ht="12.75" customHeight="1" x14ac:dyDescent="0.2">
      <c r="I74"/>
      <c r="J74"/>
      <c r="K74"/>
      <c r="L74"/>
      <c r="M74"/>
      <c r="N74"/>
      <c r="O74"/>
    </row>
    <row r="75" spans="9:15" ht="12.75" customHeight="1" x14ac:dyDescent="0.2">
      <c r="I75"/>
      <c r="J75"/>
      <c r="K75"/>
      <c r="L75"/>
      <c r="M75"/>
      <c r="N75"/>
      <c r="O75"/>
    </row>
    <row r="76" spans="9:15" ht="12.75" customHeight="1" x14ac:dyDescent="0.2">
      <c r="I76"/>
      <c r="J76"/>
      <c r="K76"/>
      <c r="L76"/>
      <c r="M76"/>
      <c r="N76"/>
      <c r="O76"/>
    </row>
    <row r="77" spans="9:15" ht="12.75" customHeight="1" x14ac:dyDescent="0.2">
      <c r="I77"/>
      <c r="J77"/>
      <c r="K77"/>
      <c r="L77"/>
      <c r="M77"/>
      <c r="N77"/>
      <c r="O77"/>
    </row>
    <row r="78" spans="9:15" ht="12.75" customHeight="1" x14ac:dyDescent="0.2">
      <c r="I78"/>
      <c r="J78"/>
      <c r="K78"/>
      <c r="L78"/>
      <c r="M78"/>
      <c r="N78"/>
      <c r="O78"/>
    </row>
    <row r="79" spans="9:15" ht="12.75" customHeight="1" x14ac:dyDescent="0.2">
      <c r="I79"/>
      <c r="J79"/>
      <c r="K79"/>
      <c r="L79"/>
      <c r="M79"/>
      <c r="N79"/>
      <c r="O79"/>
    </row>
    <row r="80" spans="9:15" ht="12.75" customHeight="1" x14ac:dyDescent="0.2">
      <c r="I80"/>
      <c r="J80"/>
      <c r="K80"/>
      <c r="L80"/>
      <c r="M80"/>
      <c r="N80"/>
      <c r="O80"/>
    </row>
    <row r="81" spans="9:23" ht="12.75" customHeight="1" x14ac:dyDescent="0.2">
      <c r="I81"/>
      <c r="J81"/>
      <c r="K81"/>
      <c r="L81"/>
      <c r="M81"/>
      <c r="N81"/>
      <c r="O81"/>
    </row>
    <row r="82" spans="9:23" ht="12.75" customHeight="1" x14ac:dyDescent="0.2">
      <c r="I82"/>
      <c r="J82"/>
      <c r="K82"/>
      <c r="L82"/>
      <c r="M82"/>
      <c r="N82"/>
      <c r="O82"/>
    </row>
    <row r="83" spans="9:23" ht="12.75" customHeight="1" x14ac:dyDescent="0.2">
      <c r="I83"/>
      <c r="J83"/>
      <c r="K83"/>
      <c r="L83"/>
      <c r="M83"/>
      <c r="N83"/>
      <c r="O83"/>
    </row>
    <row r="84" spans="9:23" ht="12.75" customHeight="1" x14ac:dyDescent="0.2">
      <c r="I84"/>
      <c r="J84"/>
      <c r="K84"/>
      <c r="L84"/>
      <c r="M84"/>
      <c r="N84"/>
      <c r="O84"/>
    </row>
    <row r="85" spans="9:23" ht="12.75" customHeight="1" x14ac:dyDescent="0.2">
      <c r="I85"/>
      <c r="J85"/>
      <c r="K85"/>
      <c r="L85"/>
      <c r="M85"/>
      <c r="N85"/>
      <c r="O85"/>
    </row>
    <row r="86" spans="9:23" ht="12.75" customHeight="1" x14ac:dyDescent="0.2">
      <c r="I86"/>
      <c r="J86"/>
      <c r="K86"/>
      <c r="L86"/>
      <c r="M86"/>
      <c r="N86"/>
      <c r="O86"/>
    </row>
    <row r="87" spans="9:23" ht="12.75" customHeight="1" x14ac:dyDescent="0.2">
      <c r="K87"/>
      <c r="L87"/>
      <c r="M87"/>
      <c r="V87" s="1"/>
      <c r="W87" s="1"/>
    </row>
    <row r="88" spans="9:23" ht="12.75" customHeight="1" x14ac:dyDescent="0.2">
      <c r="K88"/>
      <c r="L88"/>
      <c r="M88"/>
      <c r="V88" s="1"/>
      <c r="W88" s="1"/>
    </row>
    <row r="89" spans="9:23" ht="12.75" customHeight="1" x14ac:dyDescent="0.2">
      <c r="K89"/>
      <c r="L89"/>
      <c r="M89"/>
      <c r="V89" s="1"/>
      <c r="W89" s="1"/>
    </row>
    <row r="90" spans="9:23" ht="12.75" customHeight="1" x14ac:dyDescent="0.2">
      <c r="K90"/>
      <c r="L90"/>
      <c r="M90"/>
      <c r="V90" s="1"/>
      <c r="W90" s="1"/>
    </row>
    <row r="91" spans="9:23" ht="12.75" customHeight="1" x14ac:dyDescent="0.2">
      <c r="K91"/>
      <c r="L91"/>
      <c r="M91"/>
      <c r="V91" s="1"/>
      <c r="W91" s="1"/>
    </row>
    <row r="92" spans="9:23" ht="12.75" customHeight="1" x14ac:dyDescent="0.2">
      <c r="K92"/>
      <c r="L92"/>
      <c r="M92"/>
      <c r="V92" s="1"/>
      <c r="W92" s="1"/>
    </row>
    <row r="93" spans="9:23" ht="12.75" customHeight="1" x14ac:dyDescent="0.2">
      <c r="K93"/>
      <c r="L93"/>
      <c r="M93"/>
      <c r="V93" s="1"/>
      <c r="W93" s="1"/>
    </row>
    <row r="94" spans="9:23" ht="12.75" customHeight="1" x14ac:dyDescent="0.2">
      <c r="K94"/>
      <c r="L94"/>
      <c r="M94"/>
      <c r="V94" s="1"/>
      <c r="W94" s="1"/>
    </row>
    <row r="95" spans="9:23" ht="12.75" customHeight="1" x14ac:dyDescent="0.2">
      <c r="K95"/>
      <c r="L95"/>
      <c r="M95"/>
      <c r="V95" s="1"/>
      <c r="W95" s="1"/>
    </row>
    <row r="96" spans="9:23" ht="12.75" customHeight="1" x14ac:dyDescent="0.2">
      <c r="K96"/>
      <c r="L96"/>
      <c r="M96"/>
      <c r="V96" s="1"/>
      <c r="W96" s="1"/>
    </row>
    <row r="97" spans="11:23" ht="12.75" customHeight="1" x14ac:dyDescent="0.2">
      <c r="K97"/>
      <c r="L97"/>
      <c r="M97"/>
      <c r="V97" s="1"/>
      <c r="W97" s="1"/>
    </row>
    <row r="98" spans="11:23" ht="12.75" customHeight="1" x14ac:dyDescent="0.2">
      <c r="K98"/>
      <c r="L98"/>
      <c r="M98"/>
      <c r="V98" s="1"/>
      <c r="W98" s="1"/>
    </row>
    <row r="99" spans="11:23" ht="12.75" customHeight="1" x14ac:dyDescent="0.2">
      <c r="K99"/>
      <c r="L99"/>
      <c r="M99"/>
      <c r="V99" s="1"/>
      <c r="W99" s="1"/>
    </row>
    <row r="100" spans="11:23" ht="12.75" customHeight="1" x14ac:dyDescent="0.2">
      <c r="K100"/>
      <c r="L100"/>
      <c r="M100"/>
      <c r="V100" s="1"/>
      <c r="W100" s="1"/>
    </row>
    <row r="101" spans="11:23" ht="12.75" customHeight="1" x14ac:dyDescent="0.2">
      <c r="K101"/>
      <c r="L101"/>
      <c r="M101"/>
      <c r="V101" s="1"/>
      <c r="W101" s="1"/>
    </row>
    <row r="102" spans="11:23" ht="12.75" customHeight="1" x14ac:dyDescent="0.2">
      <c r="K102"/>
      <c r="L102"/>
      <c r="M102"/>
      <c r="V102" s="1"/>
      <c r="W102" s="1"/>
    </row>
    <row r="103" spans="11:23" ht="12.75" customHeight="1" x14ac:dyDescent="0.2">
      <c r="K103"/>
      <c r="L103"/>
      <c r="M103"/>
      <c r="V103" s="1"/>
      <c r="W103" s="1"/>
    </row>
    <row r="104" spans="11:23" ht="12.75" customHeight="1" x14ac:dyDescent="0.2">
      <c r="K104"/>
      <c r="L104"/>
      <c r="M104"/>
      <c r="V104" s="1"/>
      <c r="W104" s="1"/>
    </row>
  </sheetData>
  <mergeCells count="6">
    <mergeCell ref="J4:L4"/>
    <mergeCell ref="F4:H4"/>
    <mergeCell ref="B4:D4"/>
    <mergeCell ref="J35:L35"/>
    <mergeCell ref="F35:H35"/>
    <mergeCell ref="B35:D35"/>
  </mergeCells>
  <phoneticPr fontId="5" type="noConversion"/>
  <pageMargins left="0.70866141732283472" right="0.15748031496062992" top="0.98425196850393704" bottom="0.55118110236220474" header="0.51181102362204722" footer="0.51181102362204722"/>
  <pageSetup paperSize="9" scale="61" orientation="portrait" r:id="rId1"/>
  <headerFooter alignWithMargins="0">
    <oddHeader>&amp;R&amp;"Arial,Fet"LASTBILAR</oddHeader>
  </headerFooter>
  <ignoredErrors>
    <ignoredError sqref="B26 F26" formulaRange="1"/>
  </ignoredError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Blad19">
    <pageSetUpPr fitToPage="1"/>
  </sheetPr>
  <dimension ref="A1:R59"/>
  <sheetViews>
    <sheetView showGridLines="0" topLeftCell="A22" zoomScaleNormal="100" workbookViewId="0">
      <selection activeCell="G32" sqref="G32"/>
    </sheetView>
  </sheetViews>
  <sheetFormatPr defaultColWidth="9.140625" defaultRowHeight="12.75" customHeight="1" x14ac:dyDescent="0.2"/>
  <cols>
    <col min="1" max="1" width="14.5703125" style="8" customWidth="1"/>
    <col min="2" max="2" width="18.28515625" style="8" customWidth="1"/>
    <col min="3" max="3" width="17.7109375" style="8" customWidth="1"/>
    <col min="4" max="4" width="21.85546875" style="8" customWidth="1"/>
    <col min="5" max="5" width="20.5703125" style="8" customWidth="1"/>
    <col min="6" max="6" width="14" style="8" bestFit="1" customWidth="1"/>
    <col min="7" max="7" width="10" style="8" bestFit="1" customWidth="1"/>
    <col min="8" max="8" width="9.28515625" style="8" bestFit="1" customWidth="1"/>
    <col min="9" max="16384" width="9.140625" style="8"/>
  </cols>
  <sheetData>
    <row r="1" spans="1:14" ht="12.75" customHeight="1" x14ac:dyDescent="0.2">
      <c r="A1" s="2" t="s">
        <v>326</v>
      </c>
      <c r="E1" s="13"/>
    </row>
    <row r="2" spans="1:14" ht="12.75" customHeight="1" x14ac:dyDescent="0.2">
      <c r="A2" s="45" t="s">
        <v>327</v>
      </c>
    </row>
    <row r="3" spans="1:14" ht="12.75" customHeight="1" x14ac:dyDescent="0.2">
      <c r="A3" s="114"/>
      <c r="B3" s="114"/>
      <c r="C3" s="114"/>
      <c r="D3" s="114"/>
      <c r="H3" s="1"/>
      <c r="I3" s="1"/>
      <c r="J3" s="1"/>
      <c r="K3" s="1"/>
      <c r="L3" s="1"/>
      <c r="M3" s="1"/>
      <c r="N3" s="1"/>
    </row>
    <row r="4" spans="1:14" s="1" customFormat="1" ht="12.75" customHeight="1" x14ac:dyDescent="0.2">
      <c r="A4" s="150" t="s">
        <v>49</v>
      </c>
      <c r="B4" s="56" t="s">
        <v>67</v>
      </c>
      <c r="C4" s="56" t="s">
        <v>68</v>
      </c>
      <c r="D4" s="56" t="s">
        <v>14</v>
      </c>
      <c r="E4" s="8"/>
      <c r="F4" s="8"/>
      <c r="G4" s="8"/>
      <c r="H4" s="8"/>
      <c r="I4" s="8"/>
      <c r="J4" s="17"/>
      <c r="K4" s="8"/>
      <c r="L4" s="8"/>
      <c r="M4" s="8"/>
      <c r="N4" s="8"/>
    </row>
    <row r="5" spans="1:14" ht="12.75" customHeight="1" x14ac:dyDescent="0.2">
      <c r="A5" s="151" t="s">
        <v>142</v>
      </c>
      <c r="B5" s="111">
        <v>2987127.3</v>
      </c>
      <c r="C5" s="111">
        <v>6456</v>
      </c>
      <c r="D5" s="111">
        <f>B5/C5</f>
        <v>462.69010223048326</v>
      </c>
    </row>
    <row r="6" spans="1:14" ht="12.75" customHeight="1" x14ac:dyDescent="0.2">
      <c r="A6" s="152" t="s">
        <v>50</v>
      </c>
      <c r="B6" s="111">
        <v>57720633.399999999</v>
      </c>
      <c r="C6" s="111">
        <v>57999</v>
      </c>
      <c r="D6" s="111">
        <f t="shared" ref="D6:D21" si="0">B6/C6</f>
        <v>995.20049311195021</v>
      </c>
      <c r="E6" s="190"/>
      <c r="F6" s="190"/>
    </row>
    <row r="7" spans="1:14" ht="12.75" customHeight="1" x14ac:dyDescent="0.2">
      <c r="A7" s="152" t="s">
        <v>51</v>
      </c>
      <c r="B7" s="111">
        <v>283301616.80000001</v>
      </c>
      <c r="C7" s="111">
        <v>227972</v>
      </c>
      <c r="D7" s="111">
        <f t="shared" si="0"/>
        <v>1242.7035635955294</v>
      </c>
      <c r="E7" s="190"/>
      <c r="F7" s="190"/>
    </row>
    <row r="8" spans="1:14" ht="12.75" customHeight="1" x14ac:dyDescent="0.2">
      <c r="A8" s="152" t="s">
        <v>52</v>
      </c>
      <c r="B8" s="111">
        <v>247414319.40000001</v>
      </c>
      <c r="C8" s="111">
        <v>188808</v>
      </c>
      <c r="D8" s="111">
        <f t="shared" si="0"/>
        <v>1310.4016747171731</v>
      </c>
      <c r="E8" s="190"/>
      <c r="F8" s="190"/>
    </row>
    <row r="9" spans="1:14" ht="12.75" customHeight="1" x14ac:dyDescent="0.2">
      <c r="A9" s="152" t="s">
        <v>53</v>
      </c>
      <c r="B9" s="111">
        <v>366669576</v>
      </c>
      <c r="C9" s="111">
        <v>253813</v>
      </c>
      <c r="D9" s="111">
        <f t="shared" si="0"/>
        <v>1444.6445847927412</v>
      </c>
      <c r="E9" s="190"/>
      <c r="F9" s="190"/>
    </row>
    <row r="10" spans="1:14" ht="12.75" customHeight="1" x14ac:dyDescent="0.2">
      <c r="A10" s="152" t="s">
        <v>54</v>
      </c>
      <c r="B10" s="111">
        <v>6601956.4000000004</v>
      </c>
      <c r="C10" s="111">
        <v>6364</v>
      </c>
      <c r="D10" s="111">
        <f t="shared" si="0"/>
        <v>1037.3910119421748</v>
      </c>
      <c r="E10" s="190"/>
      <c r="F10" s="190"/>
    </row>
    <row r="11" spans="1:14" ht="12.75" customHeight="1" x14ac:dyDescent="0.2">
      <c r="A11" s="152" t="s">
        <v>55</v>
      </c>
      <c r="B11" s="111">
        <v>4574796.7</v>
      </c>
      <c r="C11" s="111">
        <v>4143</v>
      </c>
      <c r="D11" s="111">
        <f t="shared" si="0"/>
        <v>1104.2231957518707</v>
      </c>
      <c r="E11" s="190"/>
      <c r="F11" s="190"/>
    </row>
    <row r="12" spans="1:14" ht="12.75" customHeight="1" x14ac:dyDescent="0.2">
      <c r="A12" s="152" t="s">
        <v>56</v>
      </c>
      <c r="B12" s="111">
        <v>6641996.0999999996</v>
      </c>
      <c r="C12" s="111">
        <v>4530</v>
      </c>
      <c r="D12" s="111">
        <f t="shared" si="0"/>
        <v>1466.2243046357614</v>
      </c>
      <c r="E12" s="190"/>
      <c r="F12" s="190"/>
    </row>
    <row r="13" spans="1:14" ht="12.75" customHeight="1" x14ac:dyDescent="0.2">
      <c r="A13" s="152" t="s">
        <v>57</v>
      </c>
      <c r="B13" s="111">
        <v>9694238.4000000004</v>
      </c>
      <c r="C13" s="111">
        <v>5714</v>
      </c>
      <c r="D13" s="111">
        <f t="shared" si="0"/>
        <v>1696.5765488274415</v>
      </c>
      <c r="E13" s="190"/>
      <c r="F13" s="190"/>
    </row>
    <row r="14" spans="1:14" ht="12.75" customHeight="1" x14ac:dyDescent="0.2">
      <c r="A14" s="152" t="s">
        <v>58</v>
      </c>
      <c r="B14" s="111">
        <v>30521565.300000001</v>
      </c>
      <c r="C14" s="111">
        <v>11627</v>
      </c>
      <c r="D14" s="111">
        <f t="shared" si="0"/>
        <v>2625.0593704308935</v>
      </c>
      <c r="E14" s="190"/>
      <c r="F14" s="190"/>
    </row>
    <row r="15" spans="1:14" ht="12.75" customHeight="1" x14ac:dyDescent="0.2">
      <c r="A15" s="152" t="s">
        <v>59</v>
      </c>
      <c r="B15" s="111">
        <v>10724507.9</v>
      </c>
      <c r="C15" s="111">
        <v>3409</v>
      </c>
      <c r="D15" s="111">
        <f t="shared" si="0"/>
        <v>3145.9395423877972</v>
      </c>
      <c r="E15" s="190"/>
      <c r="F15" s="190"/>
    </row>
    <row r="16" spans="1:14" ht="12.75" customHeight="1" x14ac:dyDescent="0.2">
      <c r="A16" s="152" t="s">
        <v>60</v>
      </c>
      <c r="B16" s="111">
        <v>1078736.5</v>
      </c>
      <c r="C16" s="111">
        <v>740</v>
      </c>
      <c r="D16" s="111">
        <f t="shared" si="0"/>
        <v>1457.752027027027</v>
      </c>
      <c r="E16" s="190"/>
      <c r="F16" s="190"/>
    </row>
    <row r="17" spans="1:18" ht="12.75" customHeight="1" x14ac:dyDescent="0.2">
      <c r="A17" s="152" t="s">
        <v>61</v>
      </c>
      <c r="B17" s="111">
        <v>8077985.7999999998</v>
      </c>
      <c r="C17" s="111">
        <v>3805</v>
      </c>
      <c r="D17" s="111">
        <f t="shared" si="0"/>
        <v>2122.9923258869908</v>
      </c>
      <c r="E17" s="190"/>
      <c r="F17" s="190"/>
    </row>
    <row r="18" spans="1:18" ht="12.75" customHeight="1" x14ac:dyDescent="0.2">
      <c r="A18" s="152" t="s">
        <v>62</v>
      </c>
      <c r="B18" s="111">
        <v>205841570.40000001</v>
      </c>
      <c r="C18" s="111">
        <v>36317</v>
      </c>
      <c r="D18" s="111">
        <f t="shared" si="0"/>
        <v>5667.9122835035932</v>
      </c>
      <c r="E18" s="190"/>
      <c r="F18" s="190"/>
    </row>
    <row r="19" spans="1:18" ht="12.75" customHeight="1" x14ac:dyDescent="0.2">
      <c r="A19" s="152" t="s">
        <v>63</v>
      </c>
      <c r="B19" s="111">
        <v>57484858.399999999</v>
      </c>
      <c r="C19" s="111">
        <v>9835</v>
      </c>
      <c r="D19" s="111">
        <f t="shared" si="0"/>
        <v>5844.9271377732584</v>
      </c>
      <c r="E19" s="190"/>
      <c r="F19" s="190"/>
    </row>
    <row r="20" spans="1:18" ht="12.75" customHeight="1" x14ac:dyDescent="0.2">
      <c r="A20" s="152" t="s">
        <v>64</v>
      </c>
      <c r="B20" s="111">
        <v>75965859.099999994</v>
      </c>
      <c r="C20" s="111">
        <v>17672</v>
      </c>
      <c r="D20" s="111">
        <f t="shared" si="0"/>
        <v>4298.6565810321408</v>
      </c>
      <c r="E20" s="190"/>
      <c r="F20" s="190"/>
      <c r="H20" s="153"/>
      <c r="J20" s="154"/>
      <c r="K20" s="1"/>
      <c r="L20" s="1"/>
      <c r="M20" s="1"/>
      <c r="N20" s="1"/>
    </row>
    <row r="21" spans="1:18" s="1" customFormat="1" ht="12.75" customHeight="1" x14ac:dyDescent="0.2">
      <c r="A21" s="155" t="s">
        <v>10</v>
      </c>
      <c r="B21" s="156">
        <f>SUM(B5:B20)</f>
        <v>1375301343.8999999</v>
      </c>
      <c r="C21" s="156">
        <f>SUM(C5:C20)</f>
        <v>839204</v>
      </c>
      <c r="D21" s="174">
        <f t="shared" si="0"/>
        <v>1638.8164783532966</v>
      </c>
      <c r="E21" s="190"/>
      <c r="F21" s="190"/>
      <c r="G21" s="8"/>
      <c r="H21" s="8"/>
      <c r="I21" s="8"/>
      <c r="J21" s="8"/>
      <c r="K21" s="8"/>
      <c r="L21" s="8"/>
      <c r="M21" s="8"/>
      <c r="N21" s="8"/>
    </row>
    <row r="22" spans="1:18" ht="12.75" customHeight="1" x14ac:dyDescent="0.2">
      <c r="A22" s="17" t="s">
        <v>218</v>
      </c>
      <c r="B22" s="153"/>
      <c r="C22" s="153"/>
      <c r="D22" s="153"/>
      <c r="E22" s="190"/>
      <c r="F22" s="190"/>
    </row>
    <row r="23" spans="1:18" ht="12.75" customHeight="1" x14ac:dyDescent="0.2">
      <c r="A23" s="7" t="s">
        <v>219</v>
      </c>
      <c r="B23" s="190"/>
      <c r="C23" s="190"/>
      <c r="D23" s="190"/>
      <c r="E23" s="190"/>
      <c r="F23" s="190"/>
    </row>
    <row r="24" spans="1:18" ht="15.75" customHeight="1" x14ac:dyDescent="0.2">
      <c r="B24" s="153"/>
      <c r="C24" s="153"/>
      <c r="D24" s="153"/>
      <c r="E24" s="190"/>
      <c r="F24" s="190"/>
      <c r="J24" s="1"/>
      <c r="K24" s="1"/>
      <c r="L24" s="1"/>
      <c r="M24" s="1"/>
      <c r="N24" s="1"/>
      <c r="O24" s="1"/>
      <c r="P24" s="1"/>
      <c r="Q24" s="1"/>
      <c r="R24" s="1"/>
    </row>
    <row r="25" spans="1:18" ht="15.75" customHeight="1" x14ac:dyDescent="0.2">
      <c r="B25" s="153"/>
      <c r="C25" s="153"/>
      <c r="D25" s="153"/>
      <c r="E25" s="190"/>
      <c r="F25" s="190"/>
      <c r="J25" s="1"/>
      <c r="K25" s="1"/>
      <c r="L25" s="1"/>
      <c r="M25" s="1"/>
      <c r="N25" s="1"/>
      <c r="O25" s="1"/>
      <c r="P25" s="1"/>
      <c r="Q25" s="1"/>
      <c r="R25" s="1"/>
    </row>
    <row r="26" spans="1:18" s="1" customFormat="1" ht="12.75" customHeight="1" x14ac:dyDescent="0.2">
      <c r="A26" s="29"/>
      <c r="B26" s="157"/>
      <c r="C26" s="8"/>
      <c r="E26" s="8"/>
    </row>
    <row r="27" spans="1:18" s="1" customFormat="1" ht="12.75" customHeight="1" x14ac:dyDescent="0.2">
      <c r="A27" s="2" t="s">
        <v>328</v>
      </c>
    </row>
    <row r="28" spans="1:18" s="1" customFormat="1" ht="12.75" customHeight="1" x14ac:dyDescent="0.2">
      <c r="A28" s="45" t="s">
        <v>329</v>
      </c>
    </row>
    <row r="29" spans="1:18" s="1" customFormat="1" ht="12.75" customHeight="1" x14ac:dyDescent="0.2">
      <c r="A29" s="213"/>
      <c r="B29" s="6"/>
      <c r="C29" s="6"/>
      <c r="D29" s="6"/>
    </row>
    <row r="30" spans="1:18" s="17" customFormat="1" ht="12.75" customHeight="1" x14ac:dyDescent="0.2">
      <c r="A30" s="245" t="s">
        <v>282</v>
      </c>
      <c r="B30" s="34" t="s">
        <v>12</v>
      </c>
      <c r="C30" s="34" t="s">
        <v>68</v>
      </c>
      <c r="D30" s="34" t="s">
        <v>14</v>
      </c>
    </row>
    <row r="31" spans="1:18" s="1" customFormat="1" ht="12.75" customHeight="1" x14ac:dyDescent="0.2">
      <c r="A31" s="158" t="s">
        <v>69</v>
      </c>
      <c r="B31" s="111">
        <v>67906171.5</v>
      </c>
      <c r="C31" s="111">
        <v>72646</v>
      </c>
      <c r="D31" s="111">
        <f>B31/C31</f>
        <v>934.75444621864938</v>
      </c>
      <c r="E31" s="146"/>
      <c r="F31" s="146"/>
      <c r="G31" s="146"/>
      <c r="H31" s="5"/>
      <c r="I31" s="5"/>
    </row>
    <row r="32" spans="1:18" s="1" customFormat="1" ht="12.75" customHeight="1" x14ac:dyDescent="0.2">
      <c r="A32" s="159" t="s">
        <v>28</v>
      </c>
      <c r="B32" s="111">
        <v>714568752.89999998</v>
      </c>
      <c r="C32" s="111">
        <v>538027</v>
      </c>
      <c r="D32" s="111">
        <f t="shared" ref="D32:D54" si="1">B32/C32</f>
        <v>1328.128054725878</v>
      </c>
      <c r="E32" s="146"/>
      <c r="F32" s="146"/>
      <c r="G32" s="146"/>
      <c r="H32" s="5"/>
      <c r="I32" s="5"/>
    </row>
    <row r="33" spans="1:9" s="1" customFormat="1" ht="12.75" customHeight="1" x14ac:dyDescent="0.2">
      <c r="A33" s="159" t="s">
        <v>29</v>
      </c>
      <c r="B33" s="111">
        <v>176957707.30000001</v>
      </c>
      <c r="C33" s="111">
        <v>126129</v>
      </c>
      <c r="D33" s="111">
        <f t="shared" si="1"/>
        <v>1402.989854038326</v>
      </c>
      <c r="E33" s="146"/>
      <c r="F33" s="146"/>
      <c r="G33" s="146"/>
      <c r="H33" s="5"/>
      <c r="I33" s="5"/>
    </row>
    <row r="34" spans="1:9" s="1" customFormat="1" ht="12.75" customHeight="1" x14ac:dyDescent="0.2">
      <c r="A34" s="159" t="s">
        <v>30</v>
      </c>
      <c r="B34" s="111">
        <v>4187495.2</v>
      </c>
      <c r="C34" s="111">
        <v>4511</v>
      </c>
      <c r="D34" s="111">
        <f t="shared" si="1"/>
        <v>928.28534692972733</v>
      </c>
      <c r="E34" s="146"/>
      <c r="F34" s="146"/>
      <c r="G34" s="146"/>
      <c r="H34" s="5"/>
      <c r="I34" s="5"/>
    </row>
    <row r="35" spans="1:9" s="1" customFormat="1" ht="12.75" customHeight="1" x14ac:dyDescent="0.2">
      <c r="A35" s="159" t="s">
        <v>31</v>
      </c>
      <c r="B35" s="111">
        <v>2821140</v>
      </c>
      <c r="C35" s="111">
        <v>2136</v>
      </c>
      <c r="D35" s="111">
        <f t="shared" si="1"/>
        <v>1320.7584269662921</v>
      </c>
      <c r="E35" s="146"/>
      <c r="F35" s="146"/>
      <c r="G35" s="146"/>
      <c r="H35" s="5"/>
      <c r="I35" s="5"/>
    </row>
    <row r="36" spans="1:9" s="1" customFormat="1" ht="12.75" customHeight="1" x14ac:dyDescent="0.2">
      <c r="A36" s="159" t="s">
        <v>32</v>
      </c>
      <c r="B36" s="111">
        <v>1482348.4</v>
      </c>
      <c r="C36" s="111">
        <v>1421</v>
      </c>
      <c r="D36" s="111">
        <f t="shared" si="1"/>
        <v>1043.1726952850104</v>
      </c>
      <c r="E36" s="146"/>
      <c r="F36" s="146"/>
      <c r="G36" s="146"/>
      <c r="H36" s="5"/>
      <c r="I36" s="5"/>
    </row>
    <row r="37" spans="1:9" s="1" customFormat="1" ht="12.75" customHeight="1" x14ac:dyDescent="0.2">
      <c r="A37" s="159" t="s">
        <v>33</v>
      </c>
      <c r="B37" s="111">
        <v>1872514.9</v>
      </c>
      <c r="C37" s="111">
        <v>1518</v>
      </c>
      <c r="D37" s="111">
        <f t="shared" si="1"/>
        <v>1233.5407773386034</v>
      </c>
      <c r="E37" s="146"/>
      <c r="F37" s="146"/>
      <c r="G37" s="146"/>
      <c r="H37" s="5"/>
      <c r="I37" s="5"/>
    </row>
    <row r="38" spans="1:9" s="1" customFormat="1" ht="12.75" customHeight="1" x14ac:dyDescent="0.2">
      <c r="A38" s="159" t="s">
        <v>34</v>
      </c>
      <c r="B38" s="111">
        <v>2006754.5</v>
      </c>
      <c r="C38" s="111">
        <v>1379</v>
      </c>
      <c r="D38" s="111">
        <f t="shared" si="1"/>
        <v>1455.2244379985498</v>
      </c>
      <c r="E38" s="160"/>
      <c r="F38" s="146"/>
      <c r="G38" s="146"/>
      <c r="H38" s="5"/>
      <c r="I38" s="5"/>
    </row>
    <row r="39" spans="1:9" s="1" customFormat="1" ht="12.75" customHeight="1" x14ac:dyDescent="0.2">
      <c r="A39" s="159" t="s">
        <v>35</v>
      </c>
      <c r="B39" s="111">
        <v>4135887</v>
      </c>
      <c r="C39" s="111">
        <v>2865</v>
      </c>
      <c r="D39" s="111">
        <f t="shared" si="1"/>
        <v>1443.5905759162304</v>
      </c>
      <c r="E39" s="146"/>
      <c r="F39" s="146"/>
      <c r="G39" s="146"/>
      <c r="H39" s="5"/>
      <c r="I39" s="5"/>
    </row>
    <row r="40" spans="1:9" s="1" customFormat="1" ht="12.75" customHeight="1" x14ac:dyDescent="0.2">
      <c r="A40" s="159" t="s">
        <v>36</v>
      </c>
      <c r="B40" s="111">
        <v>3349119.6</v>
      </c>
      <c r="C40" s="111">
        <v>2472</v>
      </c>
      <c r="D40" s="111">
        <f t="shared" si="1"/>
        <v>1354.8218446601943</v>
      </c>
      <c r="E40" s="146"/>
      <c r="F40" s="146"/>
      <c r="G40" s="146"/>
      <c r="H40" s="5"/>
      <c r="I40" s="5"/>
    </row>
    <row r="41" spans="1:9" s="1" customFormat="1" ht="12.75" customHeight="1" x14ac:dyDescent="0.2">
      <c r="A41" s="159" t="s">
        <v>37</v>
      </c>
      <c r="B41" s="111">
        <v>4373983.8</v>
      </c>
      <c r="C41" s="111">
        <v>2730</v>
      </c>
      <c r="D41" s="111">
        <f t="shared" si="1"/>
        <v>1602.191868131868</v>
      </c>
      <c r="E41" s="146"/>
      <c r="F41" s="146"/>
      <c r="G41" s="146"/>
      <c r="H41" s="5"/>
      <c r="I41" s="5"/>
    </row>
    <row r="42" spans="1:9" s="1" customFormat="1" ht="12.75" customHeight="1" x14ac:dyDescent="0.2">
      <c r="A42" s="159" t="s">
        <v>38</v>
      </c>
      <c r="B42" s="111">
        <v>10465456.9</v>
      </c>
      <c r="C42" s="111">
        <v>4983</v>
      </c>
      <c r="D42" s="111">
        <f t="shared" si="1"/>
        <v>2100.2321693758781</v>
      </c>
      <c r="E42" s="146"/>
      <c r="F42" s="146"/>
      <c r="G42" s="146"/>
      <c r="H42" s="5"/>
      <c r="I42" s="5"/>
    </row>
    <row r="43" spans="1:9" s="1" customFormat="1" ht="12.75" customHeight="1" x14ac:dyDescent="0.2">
      <c r="A43" s="159" t="s">
        <v>39</v>
      </c>
      <c r="B43" s="111">
        <v>10342466.300000001</v>
      </c>
      <c r="C43" s="111">
        <v>4541</v>
      </c>
      <c r="D43" s="111">
        <f t="shared" si="1"/>
        <v>2277.5746091169349</v>
      </c>
      <c r="E43" s="146"/>
      <c r="F43" s="146"/>
      <c r="G43" s="146"/>
      <c r="H43" s="5"/>
      <c r="I43" s="5"/>
    </row>
    <row r="44" spans="1:9" s="1" customFormat="1" ht="12.75" customHeight="1" x14ac:dyDescent="0.2">
      <c r="A44" s="159" t="s">
        <v>40</v>
      </c>
      <c r="B44" s="111">
        <v>11941507.800000001</v>
      </c>
      <c r="C44" s="111">
        <v>4199</v>
      </c>
      <c r="D44" s="111">
        <f t="shared" si="1"/>
        <v>2843.8932603000717</v>
      </c>
      <c r="E44" s="160"/>
      <c r="F44" s="146"/>
      <c r="G44" s="146"/>
      <c r="H44" s="5"/>
      <c r="I44" s="5"/>
    </row>
    <row r="45" spans="1:9" s="1" customFormat="1" ht="12.75" customHeight="1" x14ac:dyDescent="0.2">
      <c r="A45" s="159" t="s">
        <v>41</v>
      </c>
      <c r="B45" s="111">
        <v>11748662.9</v>
      </c>
      <c r="C45" s="111">
        <v>3544</v>
      </c>
      <c r="D45" s="111">
        <f t="shared" si="1"/>
        <v>3315.0854683972912</v>
      </c>
      <c r="E45" s="160"/>
      <c r="F45" s="146"/>
      <c r="G45" s="146"/>
      <c r="H45" s="5"/>
      <c r="I45" s="5"/>
    </row>
    <row r="46" spans="1:9" s="1" customFormat="1" ht="12.75" customHeight="1" x14ac:dyDescent="0.2">
      <c r="A46" s="159" t="s">
        <v>42</v>
      </c>
      <c r="B46" s="111">
        <v>10869293</v>
      </c>
      <c r="C46" s="111">
        <v>3351</v>
      </c>
      <c r="D46" s="111">
        <f t="shared" si="1"/>
        <v>3243.5968367651449</v>
      </c>
      <c r="E46" s="160"/>
      <c r="F46" s="146"/>
      <c r="G46" s="146"/>
      <c r="H46" s="5"/>
      <c r="I46" s="5"/>
    </row>
    <row r="47" spans="1:9" s="1" customFormat="1" ht="12.75" customHeight="1" x14ac:dyDescent="0.2">
      <c r="A47" s="159" t="s">
        <v>43</v>
      </c>
      <c r="B47" s="111">
        <v>19534447.600000001</v>
      </c>
      <c r="C47" s="111">
        <v>5062</v>
      </c>
      <c r="D47" s="111">
        <f t="shared" si="1"/>
        <v>3859.0374555511657</v>
      </c>
      <c r="E47" s="146"/>
      <c r="F47" s="146"/>
      <c r="G47" s="146"/>
      <c r="H47" s="5"/>
      <c r="I47" s="5"/>
    </row>
    <row r="48" spans="1:9" s="1" customFormat="1" ht="12.75" customHeight="1" x14ac:dyDescent="0.2">
      <c r="A48" s="159" t="s">
        <v>44</v>
      </c>
      <c r="B48" s="111">
        <v>42774604.899999999</v>
      </c>
      <c r="C48" s="111">
        <v>8264</v>
      </c>
      <c r="D48" s="111">
        <f t="shared" si="1"/>
        <v>5176.0170498547914</v>
      </c>
      <c r="E48" s="146"/>
      <c r="F48" s="146"/>
      <c r="G48" s="146"/>
      <c r="H48" s="5"/>
      <c r="I48" s="5"/>
    </row>
    <row r="49" spans="1:9" s="1" customFormat="1" ht="12.75" customHeight="1" x14ac:dyDescent="0.2">
      <c r="A49" s="159" t="s">
        <v>45</v>
      </c>
      <c r="B49" s="111">
        <v>58208945.299999997</v>
      </c>
      <c r="C49" s="111">
        <v>10556</v>
      </c>
      <c r="D49" s="111">
        <f t="shared" si="1"/>
        <v>5514.2994789693066</v>
      </c>
      <c r="E49" s="146"/>
      <c r="F49" s="146"/>
      <c r="G49" s="146"/>
      <c r="H49" s="5"/>
      <c r="I49" s="5"/>
    </row>
    <row r="50" spans="1:9" s="1" customFormat="1" ht="12.75" customHeight="1" x14ac:dyDescent="0.2">
      <c r="A50" s="159" t="s">
        <v>46</v>
      </c>
      <c r="B50" s="111">
        <v>45859290.799999997</v>
      </c>
      <c r="C50" s="111">
        <v>8345</v>
      </c>
      <c r="D50" s="111">
        <f t="shared" si="1"/>
        <v>5495.4213061713599</v>
      </c>
      <c r="E50" s="160"/>
      <c r="F50" s="146"/>
      <c r="G50" s="146"/>
      <c r="H50" s="5"/>
      <c r="I50" s="5"/>
    </row>
    <row r="51" spans="1:9" s="1" customFormat="1" ht="12.75" customHeight="1" x14ac:dyDescent="0.2">
      <c r="A51" s="159" t="s">
        <v>47</v>
      </c>
      <c r="B51" s="111">
        <v>38480085.899999999</v>
      </c>
      <c r="C51" s="111">
        <v>6917</v>
      </c>
      <c r="D51" s="111">
        <f t="shared" si="1"/>
        <v>5563.1178111898216</v>
      </c>
      <c r="E51" s="160"/>
      <c r="F51" s="146"/>
      <c r="G51" s="146"/>
      <c r="H51" s="5"/>
      <c r="I51" s="5"/>
    </row>
    <row r="52" spans="1:9" s="1" customFormat="1" ht="12.75" customHeight="1" x14ac:dyDescent="0.2">
      <c r="A52" s="26" t="s">
        <v>48</v>
      </c>
      <c r="B52" s="111">
        <v>131350022.5</v>
      </c>
      <c r="C52" s="111">
        <v>23544</v>
      </c>
      <c r="D52" s="111">
        <f t="shared" si="1"/>
        <v>5578.9170276928307</v>
      </c>
      <c r="E52" s="160"/>
      <c r="F52" s="146"/>
      <c r="G52" s="146"/>
      <c r="H52" s="5"/>
      <c r="I52" s="5"/>
    </row>
    <row r="53" spans="1:9" s="1" customFormat="1" ht="12.75" customHeight="1" x14ac:dyDescent="0.2">
      <c r="A53" s="159" t="s">
        <v>6</v>
      </c>
      <c r="B53" s="111">
        <v>64684.9</v>
      </c>
      <c r="C53" s="111">
        <v>64</v>
      </c>
      <c r="D53" s="111">
        <f t="shared" si="1"/>
        <v>1010.7015625</v>
      </c>
      <c r="E53" s="160"/>
      <c r="F53" s="146"/>
      <c r="G53" s="146"/>
      <c r="H53" s="5"/>
      <c r="I53" s="5"/>
    </row>
    <row r="54" spans="1:9" s="118" customFormat="1" ht="12.75" customHeight="1" x14ac:dyDescent="0.2">
      <c r="A54" s="155" t="s">
        <v>10</v>
      </c>
      <c r="B54" s="156">
        <f>SUM(B31:B53)</f>
        <v>1375301343.9000001</v>
      </c>
      <c r="C54" s="156">
        <f>SUM(C31:C53)</f>
        <v>839204</v>
      </c>
      <c r="D54" s="156">
        <f t="shared" si="1"/>
        <v>1638.8164783532968</v>
      </c>
      <c r="E54" s="161"/>
      <c r="F54" s="162"/>
      <c r="G54" s="146"/>
      <c r="H54" s="5"/>
      <c r="I54" s="5"/>
    </row>
    <row r="55" spans="1:9" s="1" customFormat="1" ht="12.75" customHeight="1" x14ac:dyDescent="0.2">
      <c r="A55" s="17" t="s">
        <v>218</v>
      </c>
      <c r="F55" s="5"/>
      <c r="G55" s="5"/>
      <c r="H55" s="5"/>
      <c r="I55" s="5"/>
    </row>
    <row r="56" spans="1:9" s="1" customFormat="1" ht="12.75" customHeight="1" x14ac:dyDescent="0.2">
      <c r="A56" s="7" t="s">
        <v>219</v>
      </c>
      <c r="C56" s="4"/>
      <c r="F56" s="5"/>
      <c r="G56" s="5"/>
      <c r="H56" s="5"/>
      <c r="I56" s="5"/>
    </row>
    <row r="57" spans="1:9" s="1" customFormat="1" ht="12.75" customHeight="1" x14ac:dyDescent="0.2">
      <c r="F57" s="5"/>
      <c r="G57" s="5"/>
      <c r="H57" s="5"/>
      <c r="I57" s="5"/>
    </row>
    <row r="59" spans="1:9" ht="12.75" customHeight="1" x14ac:dyDescent="0.2">
      <c r="B59" s="163"/>
      <c r="C59" s="163"/>
    </row>
  </sheetData>
  <phoneticPr fontId="5" type="noConversion"/>
  <pageMargins left="0.70866141732283472" right="0.15748031496062992" top="0.98425196850393704" bottom="0.55118110236220474" header="0.51181102362204722" footer="0.51181102362204722"/>
  <pageSetup paperSize="9" orientation="portrait" r:id="rId1"/>
  <headerFooter alignWithMargins="0">
    <oddHeader>&amp;R&amp;"Arial,Fet"LASTBILAR</oddHead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R32"/>
  <sheetViews>
    <sheetView showGridLines="0" workbookViewId="0">
      <selection activeCell="G32" sqref="G32"/>
    </sheetView>
  </sheetViews>
  <sheetFormatPr defaultRowHeight="12.75" x14ac:dyDescent="0.2"/>
  <cols>
    <col min="2" max="2" width="15.5703125" bestFit="1" customWidth="1"/>
    <col min="3" max="3" width="16.42578125" bestFit="1" customWidth="1"/>
    <col min="4" max="4" width="23.5703125" bestFit="1" customWidth="1"/>
  </cols>
  <sheetData>
    <row r="1" spans="1:18" s="17" customFormat="1" ht="12.75" customHeight="1" x14ac:dyDescent="0.2">
      <c r="A1" s="2" t="s">
        <v>351</v>
      </c>
      <c r="B1" s="8"/>
      <c r="C1" s="8"/>
      <c r="D1" s="8"/>
      <c r="O1" s="14"/>
      <c r="P1" s="14"/>
      <c r="Q1" s="14"/>
      <c r="R1" s="14"/>
    </row>
    <row r="2" spans="1:18" s="17" customFormat="1" ht="12.75" customHeight="1" x14ac:dyDescent="0.2">
      <c r="A2" s="45" t="s">
        <v>352</v>
      </c>
      <c r="B2" s="8"/>
      <c r="C2" s="8"/>
      <c r="D2" s="8"/>
      <c r="O2" s="14"/>
      <c r="P2" s="14"/>
      <c r="Q2" s="14"/>
      <c r="R2" s="14"/>
    </row>
    <row r="3" spans="1:18" x14ac:dyDescent="0.2">
      <c r="A3" s="50"/>
      <c r="B3" s="50"/>
      <c r="C3" s="50"/>
      <c r="D3" s="50"/>
    </row>
    <row r="4" spans="1:18" x14ac:dyDescent="0.2">
      <c r="A4" s="35" t="s">
        <v>0</v>
      </c>
      <c r="B4" s="51" t="s">
        <v>143</v>
      </c>
      <c r="C4" s="51" t="s">
        <v>74</v>
      </c>
      <c r="D4" s="51" t="s">
        <v>144</v>
      </c>
      <c r="J4" s="17"/>
    </row>
    <row r="5" spans="1:18" x14ac:dyDescent="0.2">
      <c r="A5" s="140">
        <v>1999</v>
      </c>
      <c r="B5" s="223">
        <v>88068745.800000012</v>
      </c>
      <c r="C5" s="223">
        <v>17007</v>
      </c>
      <c r="D5" s="223">
        <v>5178.3821838066688</v>
      </c>
      <c r="J5" s="17"/>
    </row>
    <row r="6" spans="1:18" x14ac:dyDescent="0.2">
      <c r="A6" s="26">
        <v>2000</v>
      </c>
      <c r="B6" s="111">
        <v>91705466.199999988</v>
      </c>
      <c r="C6" s="111">
        <v>17315</v>
      </c>
      <c r="D6" s="111">
        <f>B6/C6</f>
        <v>5296.3018307825578</v>
      </c>
      <c r="G6" s="246"/>
    </row>
    <row r="7" spans="1:18" x14ac:dyDescent="0.2">
      <c r="A7" s="26">
        <v>2001</v>
      </c>
      <c r="B7" s="111">
        <v>91658398.299999997</v>
      </c>
      <c r="C7" s="111">
        <v>17215</v>
      </c>
      <c r="D7" s="111">
        <f t="shared" ref="D7:D28" si="0">B7/C7</f>
        <v>5324.333331397037</v>
      </c>
      <c r="E7" s="215"/>
      <c r="F7" s="215"/>
      <c r="G7" s="246"/>
    </row>
    <row r="8" spans="1:18" x14ac:dyDescent="0.2">
      <c r="A8" s="26">
        <v>2002</v>
      </c>
      <c r="B8" s="111">
        <v>91307116.599999994</v>
      </c>
      <c r="C8" s="111">
        <v>17142</v>
      </c>
      <c r="D8" s="111">
        <f t="shared" si="0"/>
        <v>5326.5147940730367</v>
      </c>
      <c r="E8" s="215"/>
      <c r="F8" s="215"/>
      <c r="G8" s="246"/>
    </row>
    <row r="9" spans="1:18" x14ac:dyDescent="0.2">
      <c r="A9" s="26">
        <v>2003</v>
      </c>
      <c r="B9" s="111">
        <v>91810402.299999997</v>
      </c>
      <c r="C9" s="111">
        <v>16564</v>
      </c>
      <c r="D9" s="111">
        <f t="shared" si="0"/>
        <v>5542.7675863318036</v>
      </c>
      <c r="E9" s="215"/>
      <c r="F9" s="215"/>
      <c r="G9" s="246"/>
    </row>
    <row r="10" spans="1:18" x14ac:dyDescent="0.2">
      <c r="A10" s="26">
        <v>2004</v>
      </c>
      <c r="B10" s="111">
        <v>91551523.5</v>
      </c>
      <c r="C10" s="111">
        <v>16533</v>
      </c>
      <c r="D10" s="111">
        <f t="shared" si="0"/>
        <v>5537.5021774632551</v>
      </c>
      <c r="E10" s="215"/>
      <c r="F10" s="215"/>
      <c r="G10" s="246"/>
    </row>
    <row r="11" spans="1:18" x14ac:dyDescent="0.2">
      <c r="A11" s="26">
        <v>2005</v>
      </c>
      <c r="B11" s="111">
        <v>91821421.799999997</v>
      </c>
      <c r="C11" s="111">
        <v>16509</v>
      </c>
      <c r="D11" s="111">
        <f t="shared" si="0"/>
        <v>5561.9008904234051</v>
      </c>
      <c r="E11" s="215"/>
      <c r="F11" s="215"/>
      <c r="G11" s="246"/>
    </row>
    <row r="12" spans="1:18" x14ac:dyDescent="0.2">
      <c r="A12" s="26">
        <v>2006</v>
      </c>
      <c r="B12" s="111">
        <v>93208075.700000003</v>
      </c>
      <c r="C12" s="111">
        <v>16934</v>
      </c>
      <c r="D12" s="111">
        <f t="shared" si="0"/>
        <v>5504.1972186134408</v>
      </c>
      <c r="E12" s="215"/>
      <c r="F12" s="215"/>
      <c r="G12" s="246"/>
    </row>
    <row r="13" spans="1:18" x14ac:dyDescent="0.2">
      <c r="A13" s="26">
        <v>2007</v>
      </c>
      <c r="B13" s="111">
        <v>93942192.900000006</v>
      </c>
      <c r="C13" s="111">
        <v>16975</v>
      </c>
      <c r="D13" s="111">
        <f t="shared" si="0"/>
        <v>5534.149802650958</v>
      </c>
      <c r="E13" s="215"/>
      <c r="F13" s="215"/>
      <c r="G13" s="246"/>
    </row>
    <row r="14" spans="1:18" x14ac:dyDescent="0.2">
      <c r="A14" s="26">
        <v>2008</v>
      </c>
      <c r="B14" s="111">
        <v>92253430.299999997</v>
      </c>
      <c r="C14" s="111">
        <v>16311</v>
      </c>
      <c r="D14" s="111">
        <f t="shared" si="0"/>
        <v>5655.902783397707</v>
      </c>
      <c r="E14" s="215"/>
      <c r="F14" s="215"/>
      <c r="G14" s="246"/>
    </row>
    <row r="15" spans="1:18" x14ac:dyDescent="0.2">
      <c r="A15" s="26">
        <v>2009</v>
      </c>
      <c r="B15" s="111">
        <v>92055071.099999994</v>
      </c>
      <c r="C15" s="111">
        <v>16253</v>
      </c>
      <c r="D15" s="111">
        <f t="shared" si="0"/>
        <v>5663.8818125884445</v>
      </c>
      <c r="E15" s="215"/>
      <c r="F15" s="215"/>
      <c r="G15" s="246"/>
    </row>
    <row r="16" spans="1:18" x14ac:dyDescent="0.2">
      <c r="A16" s="26">
        <v>2010</v>
      </c>
      <c r="B16" s="111">
        <v>93610479.400000006</v>
      </c>
      <c r="C16" s="111">
        <v>16910</v>
      </c>
      <c r="D16" s="111">
        <f t="shared" si="0"/>
        <v>5535.8059964518043</v>
      </c>
      <c r="E16" s="215"/>
      <c r="F16" s="215"/>
      <c r="G16" s="246"/>
    </row>
    <row r="17" spans="1:7" x14ac:dyDescent="0.2">
      <c r="A17" s="26">
        <v>2011</v>
      </c>
      <c r="B17" s="111">
        <v>96220058.700000003</v>
      </c>
      <c r="C17" s="111">
        <v>17005</v>
      </c>
      <c r="D17" s="111">
        <f t="shared" si="0"/>
        <v>5658.3392355189653</v>
      </c>
      <c r="E17" s="215"/>
      <c r="F17" s="215"/>
      <c r="G17" s="246"/>
    </row>
    <row r="18" spans="1:7" x14ac:dyDescent="0.2">
      <c r="A18" s="26">
        <v>2012</v>
      </c>
      <c r="B18" s="111">
        <v>94929589.900000006</v>
      </c>
      <c r="C18" s="111">
        <v>17655</v>
      </c>
      <c r="D18" s="111">
        <f t="shared" si="0"/>
        <v>5376.9238119512893</v>
      </c>
      <c r="E18" s="215"/>
      <c r="F18" s="215"/>
      <c r="G18" s="246"/>
    </row>
    <row r="19" spans="1:7" x14ac:dyDescent="0.2">
      <c r="A19" s="26">
        <v>2013</v>
      </c>
      <c r="B19" s="111">
        <v>96275326</v>
      </c>
      <c r="C19" s="111">
        <v>17586</v>
      </c>
      <c r="D19" s="111">
        <f t="shared" si="0"/>
        <v>5474.543727965427</v>
      </c>
      <c r="E19" s="215"/>
      <c r="F19" s="215"/>
      <c r="G19" s="246"/>
    </row>
    <row r="20" spans="1:7" x14ac:dyDescent="0.2">
      <c r="A20" s="26">
        <v>2014</v>
      </c>
      <c r="B20" s="111">
        <v>95853494.099999994</v>
      </c>
      <c r="C20" s="111">
        <v>17105</v>
      </c>
      <c r="D20" s="111">
        <f t="shared" si="0"/>
        <v>5603.828944752996</v>
      </c>
      <c r="E20" s="215"/>
      <c r="F20" s="215"/>
      <c r="G20" s="246"/>
    </row>
    <row r="21" spans="1:7" x14ac:dyDescent="0.2">
      <c r="A21" s="26">
        <v>2015</v>
      </c>
      <c r="B21" s="111">
        <v>97499011.499999985</v>
      </c>
      <c r="C21" s="111">
        <v>17413</v>
      </c>
      <c r="D21" s="111">
        <f t="shared" si="0"/>
        <v>5599.2081490840164</v>
      </c>
      <c r="E21" s="215"/>
      <c r="F21" s="215"/>
      <c r="G21" s="246"/>
    </row>
    <row r="22" spans="1:7" x14ac:dyDescent="0.2">
      <c r="A22" s="26">
        <v>2016</v>
      </c>
      <c r="B22" s="111">
        <v>98203637.099999979</v>
      </c>
      <c r="C22" s="111">
        <v>17240</v>
      </c>
      <c r="D22" s="111">
        <f t="shared" si="0"/>
        <v>5696.2666531322493</v>
      </c>
      <c r="E22" s="215"/>
      <c r="F22" s="215"/>
      <c r="G22" s="246"/>
    </row>
    <row r="23" spans="1:7" x14ac:dyDescent="0.2">
      <c r="A23" s="26">
        <v>2017</v>
      </c>
      <c r="B23" s="111">
        <v>99463592.800000012</v>
      </c>
      <c r="C23" s="111">
        <v>17337</v>
      </c>
      <c r="D23" s="111">
        <f t="shared" si="0"/>
        <v>5737.0705889138844</v>
      </c>
      <c r="E23" s="215"/>
      <c r="F23" s="215"/>
      <c r="G23" s="246"/>
    </row>
    <row r="24" spans="1:7" x14ac:dyDescent="0.2">
      <c r="A24" s="26">
        <v>2018</v>
      </c>
      <c r="B24" s="111">
        <v>99879372.999999985</v>
      </c>
      <c r="C24" s="111">
        <v>17172</v>
      </c>
      <c r="D24" s="111">
        <f t="shared" si="0"/>
        <v>5816.4088632657804</v>
      </c>
      <c r="E24" s="215"/>
      <c r="F24" s="215"/>
      <c r="G24" s="246"/>
    </row>
    <row r="25" spans="1:7" x14ac:dyDescent="0.2">
      <c r="A25" s="147">
        <v>2019</v>
      </c>
      <c r="B25" s="148">
        <v>99613542</v>
      </c>
      <c r="C25" s="148">
        <v>17750</v>
      </c>
      <c r="D25" s="111">
        <f t="shared" si="0"/>
        <v>5612.0305352112673</v>
      </c>
      <c r="E25" s="215"/>
      <c r="F25" s="215"/>
      <c r="G25" s="246"/>
    </row>
    <row r="26" spans="1:7" x14ac:dyDescent="0.2">
      <c r="A26" s="147">
        <v>2020</v>
      </c>
      <c r="B26" s="148">
        <v>90891250</v>
      </c>
      <c r="C26" s="148">
        <v>18357</v>
      </c>
      <c r="D26" s="111">
        <f t="shared" si="0"/>
        <v>4951.3128506836629</v>
      </c>
      <c r="E26" s="215"/>
      <c r="F26" s="215"/>
      <c r="G26" s="246"/>
    </row>
    <row r="27" spans="1:7" x14ac:dyDescent="0.2">
      <c r="A27" s="147">
        <v>2021</v>
      </c>
      <c r="B27" s="148">
        <v>88706874.900000006</v>
      </c>
      <c r="C27" s="148">
        <v>17837</v>
      </c>
      <c r="D27" s="111">
        <f t="shared" si="0"/>
        <v>4973.1947580871229</v>
      </c>
      <c r="G27" s="246"/>
    </row>
    <row r="28" spans="1:7" x14ac:dyDescent="0.2">
      <c r="A28" s="147">
        <v>2022</v>
      </c>
      <c r="B28" s="148">
        <v>92886971</v>
      </c>
      <c r="C28" s="148">
        <v>17544</v>
      </c>
      <c r="D28" s="111">
        <f t="shared" si="0"/>
        <v>5294.5149908800731</v>
      </c>
      <c r="G28" s="246"/>
    </row>
    <row r="29" spans="1:7" x14ac:dyDescent="0.2">
      <c r="A29" s="147">
        <v>2023</v>
      </c>
      <c r="B29" s="148">
        <v>94913827.299999982</v>
      </c>
      <c r="C29" s="148">
        <v>17376</v>
      </c>
      <c r="D29" s="111">
        <f t="shared" ref="D29:D30" si="1">B29/C29</f>
        <v>5462.3519394567211</v>
      </c>
      <c r="G29" s="246"/>
    </row>
    <row r="30" spans="1:7" x14ac:dyDescent="0.2">
      <c r="A30" s="149">
        <v>2024</v>
      </c>
      <c r="B30" s="113">
        <v>95594534.5</v>
      </c>
      <c r="C30" s="113">
        <v>17316</v>
      </c>
      <c r="D30" s="113">
        <f t="shared" si="1"/>
        <v>5520.5898879648876</v>
      </c>
    </row>
    <row r="31" spans="1:7" x14ac:dyDescent="0.2">
      <c r="A31" s="17" t="s">
        <v>218</v>
      </c>
    </row>
    <row r="32" spans="1:7" x14ac:dyDescent="0.2">
      <c r="A32" s="7" t="s">
        <v>219</v>
      </c>
    </row>
  </sheetData>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Blad23">
    <pageSetUpPr fitToPage="1"/>
  </sheetPr>
  <dimension ref="A1:R65"/>
  <sheetViews>
    <sheetView showGridLines="0" zoomScaleNormal="100" workbookViewId="0">
      <selection activeCell="G32" sqref="G32"/>
    </sheetView>
  </sheetViews>
  <sheetFormatPr defaultColWidth="9.140625" defaultRowHeight="12.75" customHeight="1" x14ac:dyDescent="0.2"/>
  <cols>
    <col min="1" max="1" width="16.28515625" style="122" customWidth="1"/>
    <col min="2" max="2" width="16.85546875" style="1" customWidth="1"/>
    <col min="3" max="3" width="13.42578125" style="1" customWidth="1"/>
    <col min="4" max="4" width="17.140625" style="1" customWidth="1"/>
    <col min="5" max="5" width="15" style="1" customWidth="1"/>
    <col min="6" max="6" width="13.140625" style="1" customWidth="1"/>
    <col min="7" max="7" width="14.7109375" customWidth="1"/>
    <col min="8" max="8" width="12.28515625" customWidth="1"/>
    <col min="9" max="9" width="12.85546875" customWidth="1"/>
    <col min="10" max="10" width="13.140625" customWidth="1"/>
    <col min="11" max="11" width="17.7109375" customWidth="1"/>
    <col min="12" max="12" width="12" customWidth="1"/>
    <col min="15" max="15" width="14.7109375" bestFit="1" customWidth="1"/>
    <col min="16" max="17" width="9.85546875" style="1" bestFit="1" customWidth="1"/>
    <col min="18" max="16384" width="9.140625" style="1"/>
  </cols>
  <sheetData>
    <row r="1" spans="1:10" ht="12.75" customHeight="1" x14ac:dyDescent="0.2">
      <c r="A1" s="2" t="s">
        <v>310</v>
      </c>
    </row>
    <row r="2" spans="1:10" ht="12.75" customHeight="1" x14ac:dyDescent="0.2">
      <c r="A2" s="45" t="s">
        <v>311</v>
      </c>
      <c r="B2" s="8"/>
      <c r="C2" s="8"/>
    </row>
    <row r="3" spans="1:10" ht="12.75" customHeight="1" x14ac:dyDescent="0.2">
      <c r="A3" s="6"/>
      <c r="B3" s="114"/>
      <c r="C3" s="114"/>
      <c r="D3" s="6"/>
      <c r="E3" s="6"/>
      <c r="F3" s="6"/>
    </row>
    <row r="4" spans="1:10" ht="12.75" customHeight="1" x14ac:dyDescent="0.2">
      <c r="A4" s="1" t="s">
        <v>18</v>
      </c>
      <c r="B4" s="4" t="s">
        <v>108</v>
      </c>
      <c r="C4" s="4" t="s">
        <v>74</v>
      </c>
      <c r="D4" s="4" t="s">
        <v>110</v>
      </c>
      <c r="F4" s="17" t="s">
        <v>145</v>
      </c>
      <c r="J4" s="17"/>
    </row>
    <row r="5" spans="1:10" ht="12.75" customHeight="1" x14ac:dyDescent="0.2">
      <c r="A5" s="6" t="s">
        <v>75</v>
      </c>
      <c r="B5" s="25" t="s">
        <v>109</v>
      </c>
      <c r="C5" s="25"/>
      <c r="D5" s="25" t="s">
        <v>22</v>
      </c>
      <c r="E5" s="6"/>
      <c r="F5" s="115" t="s">
        <v>146</v>
      </c>
    </row>
    <row r="6" spans="1:10" ht="12.75" customHeight="1" x14ac:dyDescent="0.2">
      <c r="A6" s="116" t="s">
        <v>308</v>
      </c>
      <c r="B6" s="216">
        <v>1232174.2</v>
      </c>
      <c r="C6" s="216">
        <v>669</v>
      </c>
      <c r="D6" s="216">
        <v>1841.8149470000001</v>
      </c>
      <c r="E6" s="216"/>
      <c r="F6" s="247">
        <v>7.9717279999999997</v>
      </c>
      <c r="G6" s="117"/>
      <c r="I6" s="246"/>
    </row>
    <row r="7" spans="1:10" ht="12.75" customHeight="1" x14ac:dyDescent="0.2">
      <c r="A7" s="116">
        <v>2007</v>
      </c>
      <c r="B7" s="216">
        <v>180305.8</v>
      </c>
      <c r="C7" s="216">
        <v>90</v>
      </c>
      <c r="D7" s="216">
        <v>2003.3977769999999</v>
      </c>
      <c r="E7" s="216"/>
      <c r="F7" s="247">
        <v>7.3889760000000004</v>
      </c>
      <c r="G7" s="117"/>
      <c r="I7" s="246"/>
    </row>
    <row r="8" spans="1:10" ht="12.75" customHeight="1" x14ac:dyDescent="0.2">
      <c r="A8" s="116">
        <v>2008</v>
      </c>
      <c r="B8" s="216">
        <v>364801.7</v>
      </c>
      <c r="C8" s="216">
        <v>154</v>
      </c>
      <c r="D8" s="216">
        <v>2368.8422070000001</v>
      </c>
      <c r="E8" s="216"/>
      <c r="F8" s="247">
        <v>9.4329809999999998</v>
      </c>
      <c r="G8" s="117"/>
      <c r="I8" s="246"/>
    </row>
    <row r="9" spans="1:10" ht="12.75" customHeight="1" x14ac:dyDescent="0.2">
      <c r="A9" s="116">
        <v>2009</v>
      </c>
      <c r="B9" s="216">
        <v>1007554.3</v>
      </c>
      <c r="C9" s="216">
        <v>297</v>
      </c>
      <c r="D9" s="216">
        <v>3392.4387200000001</v>
      </c>
      <c r="E9" s="216"/>
      <c r="F9" s="247">
        <v>13.061541999999999</v>
      </c>
      <c r="G9" s="117"/>
      <c r="I9" s="246"/>
    </row>
    <row r="10" spans="1:10" ht="12.75" customHeight="1" x14ac:dyDescent="0.2">
      <c r="A10" s="116">
        <v>2010</v>
      </c>
      <c r="B10" s="216">
        <v>2668098.1</v>
      </c>
      <c r="C10" s="216">
        <v>583</v>
      </c>
      <c r="D10" s="216">
        <v>4576.4975979999999</v>
      </c>
      <c r="E10" s="216"/>
      <c r="F10" s="247">
        <v>15.213587</v>
      </c>
      <c r="G10" s="117"/>
      <c r="I10" s="246"/>
    </row>
    <row r="11" spans="1:10" ht="12.75" customHeight="1" x14ac:dyDescent="0.2">
      <c r="A11" s="116">
        <v>2011</v>
      </c>
      <c r="B11" s="216">
        <v>4434429.4000000004</v>
      </c>
      <c r="C11" s="216">
        <v>911</v>
      </c>
      <c r="D11" s="216">
        <v>4867.6502739999996</v>
      </c>
      <c r="E11" s="216"/>
      <c r="F11" s="247">
        <v>14.981889000000001</v>
      </c>
      <c r="G11" s="117"/>
      <c r="I11" s="246"/>
    </row>
    <row r="12" spans="1:10" ht="12.75" customHeight="1" x14ac:dyDescent="0.2">
      <c r="A12" s="116">
        <v>2012</v>
      </c>
      <c r="B12" s="216">
        <v>3807946.1</v>
      </c>
      <c r="C12" s="216">
        <v>890</v>
      </c>
      <c r="D12" s="216">
        <v>4278.5911230000002</v>
      </c>
      <c r="E12" s="216"/>
      <c r="F12" s="247">
        <v>14.219099999999999</v>
      </c>
      <c r="G12" s="117"/>
      <c r="I12" s="246"/>
    </row>
    <row r="13" spans="1:10" ht="12.75" customHeight="1" x14ac:dyDescent="0.2">
      <c r="A13" s="116">
        <v>2013</v>
      </c>
      <c r="B13" s="216">
        <v>4224554.9000000004</v>
      </c>
      <c r="C13" s="216">
        <v>947</v>
      </c>
      <c r="D13" s="216">
        <v>4460.9872219999997</v>
      </c>
      <c r="E13" s="216"/>
      <c r="F13" s="247">
        <v>15.931015</v>
      </c>
      <c r="G13" s="117"/>
      <c r="I13" s="246"/>
    </row>
    <row r="14" spans="1:10" ht="12.75" customHeight="1" x14ac:dyDescent="0.2">
      <c r="A14" s="116">
        <v>2014</v>
      </c>
      <c r="B14" s="216">
        <v>5367294.4000000004</v>
      </c>
      <c r="C14" s="216">
        <v>1087</v>
      </c>
      <c r="D14" s="216">
        <v>4937.7133389999999</v>
      </c>
      <c r="E14" s="216"/>
      <c r="F14" s="247">
        <v>14.901576</v>
      </c>
      <c r="G14" s="117"/>
      <c r="I14" s="246"/>
    </row>
    <row r="15" spans="1:10" ht="12.75" customHeight="1" x14ac:dyDescent="0.2">
      <c r="A15" s="116">
        <v>2015</v>
      </c>
      <c r="B15" s="216">
        <v>6688274.2999999998</v>
      </c>
      <c r="C15" s="216">
        <v>1211</v>
      </c>
      <c r="D15" s="216">
        <v>5522.9350119999999</v>
      </c>
      <c r="E15" s="216"/>
      <c r="F15" s="247">
        <v>16.473095000000001</v>
      </c>
      <c r="G15" s="117"/>
      <c r="I15" s="246"/>
    </row>
    <row r="16" spans="1:10" ht="12.75" customHeight="1" x14ac:dyDescent="0.2">
      <c r="A16" s="116">
        <v>2016</v>
      </c>
      <c r="B16" s="216">
        <v>7266130</v>
      </c>
      <c r="C16" s="216">
        <v>1241</v>
      </c>
      <c r="D16" s="216">
        <v>5855.0604350000003</v>
      </c>
      <c r="E16" s="216"/>
      <c r="F16" s="247">
        <v>17.278423</v>
      </c>
      <c r="G16" s="117"/>
      <c r="I16" s="246"/>
    </row>
    <row r="17" spans="1:15" ht="12.75" customHeight="1" x14ac:dyDescent="0.2">
      <c r="A17" s="116">
        <v>2017</v>
      </c>
      <c r="B17" s="216">
        <v>6900080.7000000002</v>
      </c>
      <c r="C17" s="216">
        <v>1229</v>
      </c>
      <c r="D17" s="216">
        <v>5614.3862479999998</v>
      </c>
      <c r="E17" s="216"/>
      <c r="F17" s="247">
        <v>16.508949000000001</v>
      </c>
      <c r="G17" s="117"/>
      <c r="I17" s="246"/>
    </row>
    <row r="18" spans="1:15" ht="12.75" customHeight="1" x14ac:dyDescent="0.2">
      <c r="A18" s="116">
        <v>2018</v>
      </c>
      <c r="B18" s="216">
        <v>5475730.2999999998</v>
      </c>
      <c r="C18" s="216">
        <v>1054</v>
      </c>
      <c r="D18" s="216">
        <v>5195.1900370000003</v>
      </c>
      <c r="E18" s="216"/>
      <c r="F18" s="247">
        <v>15.417859999999999</v>
      </c>
      <c r="G18" s="117"/>
      <c r="I18" s="246"/>
    </row>
    <row r="19" spans="1:15" ht="12.75" customHeight="1" x14ac:dyDescent="0.2">
      <c r="A19" s="116">
        <v>2019</v>
      </c>
      <c r="B19" s="216">
        <v>9405959.6999999993</v>
      </c>
      <c r="C19" s="216">
        <v>1409</v>
      </c>
      <c r="D19" s="216">
        <v>6675.6278920000004</v>
      </c>
      <c r="E19" s="216"/>
      <c r="F19" s="247">
        <v>18.949224999999998</v>
      </c>
      <c r="G19" s="117"/>
      <c r="I19" s="246"/>
    </row>
    <row r="20" spans="1:15" ht="12.75" customHeight="1" x14ac:dyDescent="0.2">
      <c r="A20" s="116">
        <v>2020</v>
      </c>
      <c r="B20" s="216">
        <v>13142503.4</v>
      </c>
      <c r="C20" s="216">
        <v>1899</v>
      </c>
      <c r="D20" s="216">
        <v>6920.7495520000002</v>
      </c>
      <c r="E20" s="216"/>
      <c r="F20" s="247">
        <v>19.500304</v>
      </c>
      <c r="G20" s="117"/>
      <c r="I20" s="246"/>
    </row>
    <row r="21" spans="1:15" ht="12.75" customHeight="1" x14ac:dyDescent="0.2">
      <c r="A21" s="116">
        <v>2021</v>
      </c>
      <c r="B21" s="216">
        <v>6505694.7000000002</v>
      </c>
      <c r="C21" s="216">
        <v>764</v>
      </c>
      <c r="D21" s="216">
        <v>8515.3071980000004</v>
      </c>
      <c r="E21" s="216"/>
      <c r="F21" s="247">
        <v>23.983685000000001</v>
      </c>
      <c r="G21" s="117"/>
      <c r="I21" s="246"/>
    </row>
    <row r="22" spans="1:15" ht="12.75" customHeight="1" x14ac:dyDescent="0.2">
      <c r="A22" s="116">
        <v>2022</v>
      </c>
      <c r="B22" s="216">
        <v>9267667.5999999996</v>
      </c>
      <c r="C22" s="216">
        <v>1182</v>
      </c>
      <c r="D22" s="216">
        <v>7840.6663280000002</v>
      </c>
      <c r="E22" s="216"/>
      <c r="F22" s="247">
        <v>21.817519000000001</v>
      </c>
      <c r="G22" s="117"/>
      <c r="I22" s="246"/>
    </row>
    <row r="23" spans="1:15" ht="12.75" customHeight="1" x14ac:dyDescent="0.2">
      <c r="A23" s="122">
        <v>2023</v>
      </c>
      <c r="B23" s="216">
        <v>6569380.5</v>
      </c>
      <c r="C23" s="216">
        <v>1090</v>
      </c>
      <c r="D23" s="216">
        <v>6026.9545870000002</v>
      </c>
      <c r="E23" s="216"/>
      <c r="F23" s="247">
        <v>17.709564</v>
      </c>
      <c r="G23" s="117"/>
      <c r="I23" s="246"/>
    </row>
    <row r="24" spans="1:15" ht="12.75" customHeight="1" x14ac:dyDescent="0.2">
      <c r="A24" s="116" t="s">
        <v>309</v>
      </c>
      <c r="B24" s="216">
        <v>1085954.3999999999</v>
      </c>
      <c r="C24" s="216">
        <v>609</v>
      </c>
      <c r="D24" s="216">
        <v>1783.1763539999999</v>
      </c>
      <c r="E24" s="217"/>
      <c r="F24" s="271">
        <v>15.539161999999999</v>
      </c>
      <c r="G24" s="117"/>
      <c r="I24" s="246"/>
    </row>
    <row r="25" spans="1:15" s="118" customFormat="1" ht="12.75" customHeight="1" x14ac:dyDescent="0.2">
      <c r="A25" s="28" t="s">
        <v>1</v>
      </c>
      <c r="B25" s="174">
        <f>SUM(B6:B24)</f>
        <v>95594534.500000015</v>
      </c>
      <c r="C25" s="218">
        <f>SUM(C6:C24)</f>
        <v>17316</v>
      </c>
      <c r="D25" s="218">
        <f t="shared" ref="D25" si="0">B25/C25</f>
        <v>5520.5898879648885</v>
      </c>
      <c r="E25" s="219"/>
      <c r="F25" s="248">
        <v>17.174166</v>
      </c>
      <c r="G25" s="117"/>
      <c r="H25"/>
      <c r="I25" s="246"/>
      <c r="J25"/>
      <c r="K25"/>
      <c r="L25"/>
      <c r="M25"/>
      <c r="N25"/>
      <c r="O25"/>
    </row>
    <row r="26" spans="1:15" ht="12.75" customHeight="1" x14ac:dyDescent="0.2">
      <c r="A26" s="17" t="s">
        <v>218</v>
      </c>
      <c r="F26" s="119"/>
      <c r="G26" s="120"/>
    </row>
    <row r="27" spans="1:15" ht="12.75" customHeight="1" x14ac:dyDescent="0.2">
      <c r="A27" s="7" t="s">
        <v>219</v>
      </c>
      <c r="B27" s="121"/>
      <c r="C27" s="121"/>
      <c r="D27" s="121"/>
      <c r="E27"/>
      <c r="F27"/>
    </row>
    <row r="28" spans="1:15" ht="12.75" customHeight="1" x14ac:dyDescent="0.2">
      <c r="E28"/>
      <c r="F28" s="123"/>
    </row>
    <row r="29" spans="1:15" ht="12.75" customHeight="1" x14ac:dyDescent="0.2">
      <c r="A29" s="212"/>
      <c r="E29"/>
      <c r="F29" s="123"/>
      <c r="G29" s="124"/>
    </row>
    <row r="30" spans="1:15" ht="12.75" customHeight="1" x14ac:dyDescent="0.2">
      <c r="A30" s="212"/>
      <c r="E30"/>
      <c r="F30" s="123"/>
      <c r="G30" s="124"/>
    </row>
    <row r="31" spans="1:15" ht="12.75" customHeight="1" x14ac:dyDescent="0.2">
      <c r="A31" s="24" t="s">
        <v>312</v>
      </c>
      <c r="B31" s="127"/>
      <c r="C31" s="127"/>
      <c r="D31" s="127"/>
      <c r="E31"/>
      <c r="F31"/>
      <c r="G31" s="125"/>
      <c r="H31" s="126"/>
      <c r="I31" s="128"/>
      <c r="J31" s="126"/>
    </row>
    <row r="32" spans="1:15" ht="12.75" customHeight="1" x14ac:dyDescent="0.2">
      <c r="A32" s="129" t="s">
        <v>313</v>
      </c>
      <c r="B32" s="10"/>
      <c r="C32" s="10"/>
      <c r="D32" s="10"/>
      <c r="E32"/>
      <c r="F32"/>
      <c r="G32" s="24"/>
      <c r="H32" s="127"/>
      <c r="I32" s="130"/>
      <c r="J32" s="127"/>
    </row>
    <row r="33" spans="1:18" ht="12.75" customHeight="1" x14ac:dyDescent="0.2">
      <c r="A33" s="47"/>
      <c r="B33" s="47"/>
      <c r="C33" s="47"/>
      <c r="D33" s="47"/>
      <c r="E33"/>
      <c r="G33" s="129"/>
      <c r="H33" s="10"/>
      <c r="I33" s="10"/>
      <c r="J33" s="10"/>
    </row>
    <row r="34" spans="1:18" ht="27.95" customHeight="1" x14ac:dyDescent="0.2">
      <c r="A34" s="47" t="s">
        <v>130</v>
      </c>
      <c r="B34" s="47"/>
      <c r="C34" s="11" t="s">
        <v>137</v>
      </c>
      <c r="D34" s="25" t="s">
        <v>74</v>
      </c>
      <c r="E34" s="51" t="s">
        <v>136</v>
      </c>
      <c r="F34" s="4"/>
      <c r="G34" s="10"/>
      <c r="H34" s="10"/>
      <c r="I34" s="10"/>
      <c r="J34" s="10"/>
      <c r="P34"/>
    </row>
    <row r="35" spans="1:18" ht="12.6" customHeight="1" x14ac:dyDescent="0.2">
      <c r="A35" s="131" t="s">
        <v>133</v>
      </c>
      <c r="B35" s="131" t="s">
        <v>209</v>
      </c>
      <c r="C35" s="111">
        <v>26039575.699999999</v>
      </c>
      <c r="D35" s="111">
        <v>4633</v>
      </c>
      <c r="E35" s="111">
        <f>C35/D35</f>
        <v>5620.4566587524278</v>
      </c>
      <c r="F35" s="4"/>
      <c r="G35" s="10"/>
      <c r="H35" s="15"/>
      <c r="I35" s="14"/>
      <c r="J35" s="15"/>
      <c r="P35"/>
    </row>
    <row r="36" spans="1:18" ht="12.6" customHeight="1" x14ac:dyDescent="0.2">
      <c r="A36" s="131" t="s">
        <v>134</v>
      </c>
      <c r="B36" s="131" t="s">
        <v>210</v>
      </c>
      <c r="C36" s="111">
        <v>43225483.600000001</v>
      </c>
      <c r="D36" s="111">
        <v>6401</v>
      </c>
      <c r="E36" s="111">
        <f>C36/D36</f>
        <v>6752.9266677081705</v>
      </c>
      <c r="F36" s="4"/>
      <c r="G36" s="132"/>
      <c r="H36" s="12"/>
      <c r="I36" s="12"/>
      <c r="J36" s="12"/>
      <c r="K36" s="55"/>
      <c r="L36" s="55"/>
      <c r="M36" s="55"/>
      <c r="P36"/>
    </row>
    <row r="37" spans="1:18" ht="12.6" customHeight="1" x14ac:dyDescent="0.2">
      <c r="A37" s="131" t="s">
        <v>135</v>
      </c>
      <c r="B37" s="131" t="s">
        <v>211</v>
      </c>
      <c r="C37" s="111">
        <v>14284766.6</v>
      </c>
      <c r="D37" s="111">
        <v>2548</v>
      </c>
      <c r="E37" s="111">
        <f>C37/D37</f>
        <v>5606.2663265306119</v>
      </c>
      <c r="F37" s="4"/>
      <c r="G37" s="132"/>
      <c r="H37" s="12"/>
      <c r="I37" s="12"/>
      <c r="J37" s="12"/>
      <c r="K37" s="55"/>
      <c r="L37" s="55"/>
      <c r="M37" s="55"/>
      <c r="P37"/>
    </row>
    <row r="38" spans="1:18" ht="12.6" customHeight="1" x14ac:dyDescent="0.2">
      <c r="A38" s="131" t="s">
        <v>131</v>
      </c>
      <c r="B38" s="131" t="s">
        <v>212</v>
      </c>
      <c r="C38" s="111">
        <v>381752.5</v>
      </c>
      <c r="D38" s="111">
        <v>119</v>
      </c>
      <c r="E38" s="111">
        <f>C38/D38</f>
        <v>3208.0042016806724</v>
      </c>
      <c r="F38" s="12"/>
      <c r="G38" s="132"/>
      <c r="H38" s="12"/>
      <c r="I38" s="12"/>
      <c r="J38" s="12"/>
      <c r="K38" s="55"/>
      <c r="L38" s="55"/>
      <c r="M38" s="55"/>
      <c r="P38"/>
      <c r="Q38" s="133"/>
      <c r="R38" s="133"/>
    </row>
    <row r="39" spans="1:18" ht="12.75" customHeight="1" x14ac:dyDescent="0.2">
      <c r="A39" s="131" t="s">
        <v>132</v>
      </c>
      <c r="B39" s="131" t="s">
        <v>213</v>
      </c>
      <c r="C39" s="111">
        <v>6484033.5</v>
      </c>
      <c r="D39" s="111">
        <v>2415</v>
      </c>
      <c r="E39" s="111">
        <f t="shared" ref="E39:E41" si="1">C39/D39</f>
        <v>2684.9</v>
      </c>
      <c r="F39" s="12"/>
      <c r="G39" s="132"/>
      <c r="H39" s="12"/>
      <c r="I39" s="12"/>
      <c r="J39" s="12"/>
      <c r="K39" s="55"/>
      <c r="L39" s="55"/>
      <c r="M39" s="55"/>
      <c r="P39"/>
      <c r="Q39" s="133"/>
      <c r="R39" s="133"/>
    </row>
    <row r="40" spans="1:18" ht="12.75" customHeight="1" x14ac:dyDescent="0.2">
      <c r="A40" s="131" t="s">
        <v>6</v>
      </c>
      <c r="B40" s="131"/>
      <c r="C40" s="111">
        <v>5178922.5999999996</v>
      </c>
      <c r="D40" s="111">
        <v>1200</v>
      </c>
      <c r="E40" s="111">
        <f t="shared" si="1"/>
        <v>4315.7688333333326</v>
      </c>
      <c r="F40" s="12"/>
      <c r="G40" s="132"/>
      <c r="H40" s="12"/>
      <c r="I40" s="12"/>
      <c r="J40" s="12"/>
      <c r="K40" s="55"/>
      <c r="L40" s="55"/>
      <c r="M40" s="55"/>
      <c r="P40"/>
      <c r="Q40" s="133"/>
      <c r="R40" s="133"/>
    </row>
    <row r="41" spans="1:18" ht="12.75" customHeight="1" x14ac:dyDescent="0.2">
      <c r="A41" s="134" t="s">
        <v>1</v>
      </c>
      <c r="B41" s="134"/>
      <c r="C41" s="135">
        <f>SUM(C35:C40)</f>
        <v>95594534.499999985</v>
      </c>
      <c r="D41" s="135">
        <f>SUM(D35:D40)</f>
        <v>17316</v>
      </c>
      <c r="E41" s="135">
        <f t="shared" si="1"/>
        <v>5520.5898879648867</v>
      </c>
      <c r="F41" s="136"/>
      <c r="G41" s="132"/>
      <c r="H41" s="12"/>
      <c r="I41" s="12"/>
      <c r="J41" s="12"/>
      <c r="K41" s="55"/>
      <c r="L41" s="55"/>
      <c r="M41" s="55"/>
      <c r="P41"/>
    </row>
    <row r="42" spans="1:18" ht="12.75" customHeight="1" x14ac:dyDescent="0.2">
      <c r="A42" s="17" t="s">
        <v>218</v>
      </c>
      <c r="B42" s="17"/>
      <c r="C42" s="17"/>
      <c r="D42" s="17"/>
      <c r="E42" s="17"/>
    </row>
    <row r="43" spans="1:18" ht="12.75" customHeight="1" x14ac:dyDescent="0.2">
      <c r="A43" s="7" t="s">
        <v>219</v>
      </c>
      <c r="B43" s="17"/>
      <c r="C43" s="17"/>
      <c r="D43" s="17"/>
      <c r="E43" s="17"/>
    </row>
    <row r="44" spans="1:18" s="8" customFormat="1" ht="12.75" customHeight="1" x14ac:dyDescent="0.2">
      <c r="A44" s="39" t="s">
        <v>295</v>
      </c>
      <c r="B44" s="16"/>
      <c r="C44" s="16"/>
      <c r="G44"/>
      <c r="H44"/>
      <c r="I44"/>
      <c r="J44"/>
      <c r="K44"/>
      <c r="L44"/>
      <c r="M44"/>
      <c r="N44"/>
      <c r="O44"/>
      <c r="P44"/>
    </row>
    <row r="45" spans="1:18" s="8" customFormat="1" ht="12.75" customHeight="1" x14ac:dyDescent="0.2">
      <c r="A45" s="2"/>
      <c r="F45" s="137"/>
      <c r="G45"/>
    </row>
    <row r="46" spans="1:18" s="8" customFormat="1" ht="12.75" customHeight="1" x14ac:dyDescent="0.2">
      <c r="A46" s="2"/>
      <c r="F46" s="137"/>
      <c r="G46"/>
    </row>
    <row r="47" spans="1:18" s="8" customFormat="1" ht="12.75" customHeight="1" x14ac:dyDescent="0.2">
      <c r="A47" s="2"/>
      <c r="F47" s="137"/>
      <c r="G47"/>
    </row>
    <row r="48" spans="1:18" s="8" customFormat="1" ht="12.75" customHeight="1" x14ac:dyDescent="0.2">
      <c r="A48" s="2" t="s">
        <v>314</v>
      </c>
      <c r="F48" s="137"/>
      <c r="G48"/>
    </row>
    <row r="49" spans="1:17" s="8" customFormat="1" ht="12.75" customHeight="1" x14ac:dyDescent="0.2">
      <c r="A49" s="45" t="s">
        <v>315</v>
      </c>
      <c r="F49" s="137"/>
      <c r="G49"/>
    </row>
    <row r="50" spans="1:17" s="8" customFormat="1" ht="12.75" customHeight="1" x14ac:dyDescent="0.2">
      <c r="A50" s="138"/>
      <c r="B50" s="114"/>
      <c r="C50" s="114"/>
      <c r="D50" s="114"/>
      <c r="G50"/>
      <c r="Q50"/>
    </row>
    <row r="51" spans="1:17" s="8" customFormat="1" x14ac:dyDescent="0.2">
      <c r="A51" s="139" t="s">
        <v>21</v>
      </c>
      <c r="B51" s="51" t="s">
        <v>156</v>
      </c>
      <c r="C51" s="51" t="s">
        <v>125</v>
      </c>
      <c r="D51" s="51" t="s">
        <v>126</v>
      </c>
      <c r="G51"/>
      <c r="Q51"/>
    </row>
    <row r="52" spans="1:17" s="17" customFormat="1" ht="12.75" customHeight="1" x14ac:dyDescent="0.2">
      <c r="A52" s="140" t="s">
        <v>7</v>
      </c>
      <c r="B52" s="53">
        <v>57266.8</v>
      </c>
      <c r="C52" s="53">
        <v>44</v>
      </c>
      <c r="D52" s="53">
        <f>B52/C52</f>
        <v>1301.5181818181818</v>
      </c>
      <c r="F52" s="141"/>
      <c r="G52" s="120"/>
      <c r="H52" s="8"/>
      <c r="I52" s="8"/>
      <c r="J52" s="8"/>
      <c r="K52" s="8"/>
      <c r="L52" s="8"/>
      <c r="M52" s="8"/>
      <c r="N52" s="8"/>
      <c r="O52" s="8"/>
      <c r="P52" s="8"/>
      <c r="Q52"/>
    </row>
    <row r="53" spans="1:17" s="137" customFormat="1" ht="12.75" customHeight="1" x14ac:dyDescent="0.2">
      <c r="A53" s="26" t="s">
        <v>8</v>
      </c>
      <c r="B53" s="53">
        <v>66933110.299999997</v>
      </c>
      <c r="C53" s="53">
        <v>12817</v>
      </c>
      <c r="D53" s="53">
        <f t="shared" ref="D53:D59" si="2">B53/C53</f>
        <v>5222.2134898962313</v>
      </c>
      <c r="F53" s="142"/>
      <c r="G53" s="120"/>
      <c r="H53" s="8"/>
      <c r="I53" s="8"/>
      <c r="J53" s="8"/>
      <c r="K53" s="8"/>
      <c r="L53" s="8"/>
      <c r="M53" s="8"/>
      <c r="N53" s="8"/>
      <c r="O53" s="8"/>
      <c r="P53" s="8"/>
      <c r="Q53" s="143"/>
    </row>
    <row r="54" spans="1:17" s="137" customFormat="1" ht="12.75" customHeight="1" x14ac:dyDescent="0.2">
      <c r="A54" s="26" t="s">
        <v>5</v>
      </c>
      <c r="B54" s="53">
        <v>7926865.0999999996</v>
      </c>
      <c r="C54" s="53">
        <v>1478</v>
      </c>
      <c r="D54" s="53">
        <f t="shared" si="2"/>
        <v>5363.2375507442484</v>
      </c>
      <c r="F54" s="142"/>
      <c r="G54" s="120"/>
      <c r="H54" s="8"/>
      <c r="I54" s="8"/>
      <c r="J54" s="8"/>
      <c r="K54" s="8"/>
      <c r="L54" s="8"/>
      <c r="M54" s="8"/>
      <c r="N54" s="8"/>
      <c r="O54" s="8"/>
      <c r="P54" s="8"/>
      <c r="Q54" s="143"/>
    </row>
    <row r="55" spans="1:17" s="17" customFormat="1" x14ac:dyDescent="0.2">
      <c r="A55" s="26" t="s">
        <v>297</v>
      </c>
      <c r="B55" s="53">
        <v>907857.9</v>
      </c>
      <c r="C55" s="53">
        <v>163</v>
      </c>
      <c r="D55" s="53">
        <f t="shared" si="2"/>
        <v>5569.6803680981593</v>
      </c>
      <c r="F55" s="141"/>
      <c r="G55" s="120"/>
      <c r="H55" s="8"/>
      <c r="I55" s="8"/>
      <c r="J55" s="8"/>
      <c r="K55" s="8"/>
      <c r="L55" s="8"/>
      <c r="M55" s="8"/>
      <c r="N55" s="8"/>
      <c r="O55" s="8"/>
      <c r="P55" s="8"/>
      <c r="Q55"/>
    </row>
    <row r="56" spans="1:17" s="137" customFormat="1" x14ac:dyDescent="0.2">
      <c r="A56" s="26" t="s">
        <v>139</v>
      </c>
      <c r="B56" s="53">
        <v>155445.20000000001</v>
      </c>
      <c r="C56" s="53">
        <v>31</v>
      </c>
      <c r="D56" s="53">
        <f t="shared" si="2"/>
        <v>5014.3612903225812</v>
      </c>
      <c r="F56" s="142"/>
      <c r="G56" s="120"/>
      <c r="H56" s="8"/>
      <c r="I56" s="8"/>
      <c r="J56" s="8"/>
      <c r="K56" s="8"/>
      <c r="L56" s="8"/>
      <c r="M56" s="8"/>
      <c r="N56" s="8"/>
      <c r="O56" s="8"/>
      <c r="P56" s="8"/>
      <c r="Q56" s="143"/>
    </row>
    <row r="57" spans="1:17" s="17" customFormat="1" x14ac:dyDescent="0.2">
      <c r="A57" s="26" t="s">
        <v>140</v>
      </c>
      <c r="B57" s="53">
        <v>19613054</v>
      </c>
      <c r="C57" s="53">
        <v>2782</v>
      </c>
      <c r="D57" s="53">
        <f t="shared" si="2"/>
        <v>7049.9834651329975</v>
      </c>
      <c r="F57" s="141"/>
      <c r="G57" s="120"/>
      <c r="H57" s="8"/>
      <c r="I57" s="8"/>
      <c r="J57" s="8"/>
      <c r="K57" s="8"/>
      <c r="L57" s="8"/>
      <c r="M57" s="8"/>
      <c r="N57" s="8"/>
      <c r="O57" s="8"/>
      <c r="P57" s="8"/>
      <c r="Q57"/>
    </row>
    <row r="58" spans="1:17" s="17" customFormat="1" x14ac:dyDescent="0.2">
      <c r="A58" s="147" t="s">
        <v>316</v>
      </c>
      <c r="B58" s="272">
        <v>935.2</v>
      </c>
      <c r="C58" s="272">
        <v>1</v>
      </c>
      <c r="D58" s="53">
        <f t="shared" si="2"/>
        <v>935.2</v>
      </c>
      <c r="F58" s="141"/>
      <c r="G58" s="120"/>
      <c r="H58" s="8"/>
      <c r="I58" s="8"/>
      <c r="J58" s="8"/>
      <c r="K58" s="8"/>
      <c r="L58" s="8"/>
      <c r="M58" s="8"/>
      <c r="N58" s="8"/>
      <c r="O58" s="8"/>
      <c r="P58" s="8"/>
      <c r="Q58"/>
    </row>
    <row r="59" spans="1:17" s="17" customFormat="1" x14ac:dyDescent="0.2">
      <c r="A59" s="28" t="s">
        <v>1</v>
      </c>
      <c r="B59" s="54">
        <f>SUM(B52:B58)</f>
        <v>95594534.5</v>
      </c>
      <c r="C59" s="54">
        <f>SUM(C52:C58)</f>
        <v>17316</v>
      </c>
      <c r="D59" s="54">
        <f t="shared" si="2"/>
        <v>5520.5898879648876</v>
      </c>
      <c r="F59" s="141"/>
      <c r="G59" s="120"/>
      <c r="H59" s="8"/>
      <c r="I59" s="8"/>
      <c r="J59" s="8"/>
      <c r="K59" s="8"/>
      <c r="L59" s="8"/>
      <c r="M59" s="8"/>
      <c r="N59" s="8"/>
      <c r="O59" s="8"/>
      <c r="P59" s="8"/>
      <c r="Q59"/>
    </row>
    <row r="60" spans="1:17" s="17" customFormat="1" ht="12.75" customHeight="1" x14ac:dyDescent="0.2">
      <c r="A60" s="17" t="s">
        <v>218</v>
      </c>
      <c r="B60" s="144"/>
      <c r="C60" s="144"/>
      <c r="D60" s="144"/>
      <c r="E60" s="145"/>
      <c r="F60" s="145"/>
      <c r="G60"/>
      <c r="H60" s="8"/>
      <c r="I60" s="8"/>
      <c r="J60" s="8"/>
      <c r="K60" s="8"/>
      <c r="L60" s="8"/>
      <c r="M60" s="8"/>
      <c r="N60" s="8"/>
      <c r="O60" s="8"/>
      <c r="P60" s="8"/>
    </row>
    <row r="61" spans="1:17" s="17" customFormat="1" ht="12.75" customHeight="1" x14ac:dyDescent="0.2">
      <c r="A61" s="7" t="s">
        <v>219</v>
      </c>
      <c r="B61" s="146"/>
      <c r="C61" s="146"/>
      <c r="D61" s="146"/>
      <c r="E61" s="144"/>
      <c r="F61" s="144"/>
      <c r="G61"/>
      <c r="H61" s="8"/>
      <c r="I61" s="8"/>
      <c r="J61" s="8"/>
      <c r="K61" s="8"/>
      <c r="L61" s="8"/>
      <c r="M61" s="8"/>
      <c r="N61" s="8"/>
      <c r="O61" s="8"/>
      <c r="P61" s="8"/>
    </row>
    <row r="62" spans="1:17" s="10" customFormat="1" ht="12.75" customHeight="1" x14ac:dyDescent="0.2">
      <c r="A62" s="144" t="s">
        <v>296</v>
      </c>
      <c r="B62" s="1"/>
      <c r="C62" s="1"/>
      <c r="D62" s="1"/>
      <c r="E62" s="146"/>
      <c r="F62" s="146"/>
      <c r="G62"/>
      <c r="H62" s="8"/>
      <c r="I62" s="8"/>
      <c r="J62" s="8"/>
      <c r="K62" s="8"/>
      <c r="L62" s="8"/>
      <c r="M62" s="8"/>
      <c r="N62" s="8"/>
      <c r="O62" s="8"/>
      <c r="P62" s="8"/>
    </row>
    <row r="63" spans="1:17" ht="12.75" customHeight="1" x14ac:dyDescent="0.2">
      <c r="H63" s="8"/>
      <c r="I63" s="8"/>
      <c r="J63" s="8"/>
      <c r="K63" s="8"/>
      <c r="L63" s="8"/>
      <c r="M63" s="8"/>
      <c r="N63" s="8"/>
      <c r="O63" s="8"/>
      <c r="P63" s="8"/>
    </row>
    <row r="64" spans="1:17" ht="12.75" customHeight="1" x14ac:dyDescent="0.2">
      <c r="H64" s="8"/>
      <c r="I64" s="8"/>
      <c r="J64" s="8"/>
      <c r="K64" s="8"/>
      <c r="L64" s="8"/>
      <c r="M64" s="8"/>
      <c r="N64" s="8"/>
      <c r="O64" s="8"/>
      <c r="P64" s="8"/>
    </row>
    <row r="65" spans="8:16" ht="12.75" customHeight="1" x14ac:dyDescent="0.2">
      <c r="H65" s="8"/>
      <c r="I65" s="8"/>
      <c r="J65" s="8"/>
      <c r="K65" s="8"/>
      <c r="L65" s="8"/>
      <c r="M65" s="8"/>
      <c r="N65" s="8"/>
      <c r="O65" s="8"/>
      <c r="P65" s="8"/>
    </row>
  </sheetData>
  <phoneticPr fontId="5" type="noConversion"/>
  <pageMargins left="0.70866141732283472" right="0.15748031496062992" top="0.98425196850393704" bottom="0.55118110236220474" header="0.51181102362204722" footer="0.51181102362204722"/>
  <pageSetup paperSize="9" scale="90" orientation="portrait" r:id="rId1"/>
  <headerFooter alignWithMargins="0">
    <oddHeader>&amp;R&amp;"Arial,Fet"BUSSAR</oddHead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J33"/>
  <sheetViews>
    <sheetView showGridLines="0" workbookViewId="0">
      <selection activeCell="G32" sqref="G32"/>
    </sheetView>
  </sheetViews>
  <sheetFormatPr defaultRowHeight="12.75" x14ac:dyDescent="0.2"/>
  <cols>
    <col min="1" max="1" width="9.140625" style="258"/>
    <col min="2" max="2" width="15" bestFit="1" customWidth="1"/>
    <col min="3" max="3" width="16.42578125" bestFit="1" customWidth="1"/>
    <col min="4" max="4" width="23.5703125" bestFit="1" customWidth="1"/>
    <col min="5" max="5" width="12.7109375" customWidth="1"/>
    <col min="7" max="7" width="11.140625" bestFit="1" customWidth="1"/>
  </cols>
  <sheetData>
    <row r="1" spans="1:10" x14ac:dyDescent="0.2">
      <c r="A1" s="24" t="s">
        <v>300</v>
      </c>
    </row>
    <row r="2" spans="1:10" s="17" customFormat="1" ht="12.75" customHeight="1" x14ac:dyDescent="0.2">
      <c r="A2" s="129" t="s">
        <v>303</v>
      </c>
      <c r="B2" s="8"/>
      <c r="C2" s="8"/>
      <c r="D2" s="8"/>
      <c r="G2" s="14"/>
      <c r="H2" s="14"/>
      <c r="I2" s="14"/>
      <c r="J2" s="14"/>
    </row>
    <row r="3" spans="1:10" x14ac:dyDescent="0.2">
      <c r="A3" s="259"/>
      <c r="B3" s="50"/>
      <c r="C3" s="50"/>
      <c r="D3" s="50"/>
      <c r="F3" s="10"/>
      <c r="G3" s="10"/>
      <c r="H3" s="10"/>
      <c r="I3" s="10"/>
      <c r="J3" s="10"/>
    </row>
    <row r="4" spans="1:10" x14ac:dyDescent="0.2">
      <c r="A4" s="268" t="s">
        <v>0</v>
      </c>
      <c r="B4" s="269" t="s">
        <v>143</v>
      </c>
      <c r="C4" s="269" t="s">
        <v>124</v>
      </c>
      <c r="D4" s="269" t="s">
        <v>144</v>
      </c>
      <c r="J4" s="17"/>
    </row>
    <row r="5" spans="1:10" x14ac:dyDescent="0.2">
      <c r="A5" s="266">
        <v>1999</v>
      </c>
      <c r="B5" s="53">
        <v>43759018.5</v>
      </c>
      <c r="C5" s="53">
        <v>165310</v>
      </c>
      <c r="D5" s="53">
        <v>264.70884096545882</v>
      </c>
      <c r="J5" s="17"/>
    </row>
    <row r="6" spans="1:10" x14ac:dyDescent="0.2">
      <c r="A6" s="266">
        <v>2000</v>
      </c>
      <c r="B6" s="53">
        <v>52181331</v>
      </c>
      <c r="C6" s="53">
        <v>180915</v>
      </c>
      <c r="D6" s="53">
        <f>B6/C6</f>
        <v>288.43009700688168</v>
      </c>
      <c r="G6" s="41"/>
    </row>
    <row r="7" spans="1:10" x14ac:dyDescent="0.2">
      <c r="A7" s="266">
        <v>2001</v>
      </c>
      <c r="B7" s="53">
        <v>55070560</v>
      </c>
      <c r="C7" s="53">
        <v>199451</v>
      </c>
      <c r="D7" s="53">
        <f t="shared" ref="D7:D27" si="0">B7/C7</f>
        <v>276.11072393720764</v>
      </c>
      <c r="F7" s="215"/>
      <c r="G7" s="41"/>
    </row>
    <row r="8" spans="1:10" x14ac:dyDescent="0.2">
      <c r="A8" s="266">
        <v>2002</v>
      </c>
      <c r="B8" s="53">
        <v>59563147</v>
      </c>
      <c r="C8" s="53">
        <v>220079</v>
      </c>
      <c r="D8" s="53">
        <f t="shared" si="0"/>
        <v>270.64439133220344</v>
      </c>
      <c r="F8" s="215"/>
      <c r="G8" s="41"/>
    </row>
    <row r="9" spans="1:10" x14ac:dyDescent="0.2">
      <c r="A9" s="266">
        <v>2003</v>
      </c>
      <c r="B9" s="53">
        <v>66034252</v>
      </c>
      <c r="C9" s="53">
        <v>238981</v>
      </c>
      <c r="D9" s="53">
        <f t="shared" si="0"/>
        <v>276.31590795921016</v>
      </c>
      <c r="F9" s="215"/>
      <c r="G9" s="41"/>
    </row>
    <row r="10" spans="1:10" x14ac:dyDescent="0.2">
      <c r="A10" s="266">
        <v>2004</v>
      </c>
      <c r="B10" s="53">
        <v>67970981</v>
      </c>
      <c r="C10" s="53">
        <v>261214</v>
      </c>
      <c r="D10" s="53">
        <f t="shared" si="0"/>
        <v>260.21186077315917</v>
      </c>
      <c r="F10" s="215"/>
      <c r="G10" s="41"/>
    </row>
    <row r="11" spans="1:10" x14ac:dyDescent="0.2">
      <c r="A11" s="266">
        <v>2005</v>
      </c>
      <c r="B11" s="53">
        <v>70113209</v>
      </c>
      <c r="C11" s="53">
        <v>277039</v>
      </c>
      <c r="D11" s="53">
        <f t="shared" si="0"/>
        <v>253.08064568526453</v>
      </c>
      <c r="F11" s="215"/>
      <c r="G11" s="41"/>
    </row>
    <row r="12" spans="1:10" x14ac:dyDescent="0.2">
      <c r="A12" s="266">
        <v>2006</v>
      </c>
      <c r="B12" s="53">
        <v>77125282</v>
      </c>
      <c r="C12" s="53">
        <v>297983</v>
      </c>
      <c r="D12" s="53">
        <f t="shared" si="0"/>
        <v>258.82443629334557</v>
      </c>
      <c r="F12" s="215"/>
      <c r="G12" s="41"/>
    </row>
    <row r="13" spans="1:10" x14ac:dyDescent="0.2">
      <c r="A13" s="266">
        <v>2007</v>
      </c>
      <c r="B13" s="53">
        <v>84622120</v>
      </c>
      <c r="C13" s="53">
        <v>320392</v>
      </c>
      <c r="D13" s="53">
        <f t="shared" si="0"/>
        <v>264.12057729281628</v>
      </c>
      <c r="F13" s="215"/>
      <c r="G13" s="41"/>
    </row>
    <row r="14" spans="1:10" x14ac:dyDescent="0.2">
      <c r="A14" s="266">
        <v>2008</v>
      </c>
      <c r="B14" s="53">
        <v>84732018</v>
      </c>
      <c r="C14" s="53">
        <v>329084</v>
      </c>
      <c r="D14" s="53">
        <f t="shared" si="0"/>
        <v>257.47838849655409</v>
      </c>
      <c r="F14" s="215"/>
      <c r="G14" s="41"/>
    </row>
    <row r="15" spans="1:10" x14ac:dyDescent="0.2">
      <c r="A15" s="266">
        <v>2009</v>
      </c>
      <c r="B15" s="53">
        <v>81950965</v>
      </c>
      <c r="C15" s="53">
        <v>332561</v>
      </c>
      <c r="D15" s="53">
        <f t="shared" si="0"/>
        <v>246.42385908149183</v>
      </c>
      <c r="F15" s="215"/>
      <c r="G15" s="41"/>
    </row>
    <row r="16" spans="1:10" x14ac:dyDescent="0.2">
      <c r="A16" s="266">
        <v>2010</v>
      </c>
      <c r="B16" s="53">
        <v>76081709</v>
      </c>
      <c r="C16" s="53">
        <v>336197</v>
      </c>
      <c r="D16" s="53">
        <f t="shared" si="0"/>
        <v>226.30097532101715</v>
      </c>
      <c r="F16" s="215"/>
      <c r="G16" s="41"/>
    </row>
    <row r="17" spans="1:7" x14ac:dyDescent="0.2">
      <c r="A17" s="266">
        <v>2011</v>
      </c>
      <c r="B17" s="53">
        <v>73838792</v>
      </c>
      <c r="C17" s="53">
        <v>336439</v>
      </c>
      <c r="D17" s="53">
        <f t="shared" si="0"/>
        <v>219.47155948032184</v>
      </c>
      <c r="F17" s="215"/>
      <c r="G17" s="41"/>
    </row>
    <row r="18" spans="1:7" x14ac:dyDescent="0.2">
      <c r="A18" s="266">
        <v>2012</v>
      </c>
      <c r="B18" s="53">
        <v>62082106</v>
      </c>
      <c r="C18" s="53">
        <v>338339</v>
      </c>
      <c r="D18" s="53">
        <f t="shared" si="0"/>
        <v>183.49083611407494</v>
      </c>
      <c r="F18" s="215"/>
      <c r="G18" s="41"/>
    </row>
    <row r="19" spans="1:7" x14ac:dyDescent="0.2">
      <c r="A19" s="266">
        <v>2013</v>
      </c>
      <c r="B19" s="53">
        <v>68600870</v>
      </c>
      <c r="C19" s="53">
        <v>346314</v>
      </c>
      <c r="D19" s="53">
        <f t="shared" si="0"/>
        <v>198.08864209936647</v>
      </c>
      <c r="F19" s="215"/>
      <c r="G19" s="41"/>
    </row>
    <row r="20" spans="1:7" x14ac:dyDescent="0.2">
      <c r="A20" s="266">
        <v>2014</v>
      </c>
      <c r="B20" s="53">
        <v>65803999</v>
      </c>
      <c r="C20" s="53">
        <v>344988</v>
      </c>
      <c r="D20" s="53">
        <f t="shared" si="0"/>
        <v>190.74286351989053</v>
      </c>
      <c r="F20" s="215"/>
      <c r="G20" s="41"/>
    </row>
    <row r="21" spans="1:7" x14ac:dyDescent="0.2">
      <c r="A21" s="266">
        <v>2015</v>
      </c>
      <c r="B21" s="53">
        <v>69320703</v>
      </c>
      <c r="C21" s="53">
        <v>347906</v>
      </c>
      <c r="D21" s="53">
        <f t="shared" si="0"/>
        <v>199.25124315188586</v>
      </c>
      <c r="F21" s="215"/>
      <c r="G21" s="41"/>
    </row>
    <row r="22" spans="1:7" x14ac:dyDescent="0.2">
      <c r="A22" s="266">
        <v>2016</v>
      </c>
      <c r="B22" s="53">
        <v>71066755</v>
      </c>
      <c r="C22" s="53">
        <v>358019</v>
      </c>
      <c r="D22" s="53">
        <f t="shared" si="0"/>
        <v>198.49995391306047</v>
      </c>
      <c r="F22" s="215"/>
      <c r="G22" s="41"/>
    </row>
    <row r="23" spans="1:7" x14ac:dyDescent="0.2">
      <c r="A23" s="266">
        <v>2017</v>
      </c>
      <c r="B23" s="53">
        <v>66774567</v>
      </c>
      <c r="C23" s="53">
        <v>357231</v>
      </c>
      <c r="D23" s="53">
        <f t="shared" si="0"/>
        <v>186.9226550887241</v>
      </c>
      <c r="F23" s="215"/>
      <c r="G23" s="41"/>
    </row>
    <row r="24" spans="1:7" x14ac:dyDescent="0.2">
      <c r="A24" s="266">
        <v>2018</v>
      </c>
      <c r="B24" s="53">
        <v>64616300</v>
      </c>
      <c r="C24" s="53">
        <v>358024</v>
      </c>
      <c r="D24" s="53">
        <f t="shared" si="0"/>
        <v>180.48035885862402</v>
      </c>
      <c r="F24" s="215"/>
      <c r="G24" s="41"/>
    </row>
    <row r="25" spans="1:7" x14ac:dyDescent="0.2">
      <c r="A25" s="266">
        <v>2019</v>
      </c>
      <c r="B25" s="53">
        <v>65574115</v>
      </c>
      <c r="C25" s="53">
        <v>359380</v>
      </c>
      <c r="D25" s="53">
        <f t="shared" si="0"/>
        <v>182.46456397128387</v>
      </c>
      <c r="F25" s="215"/>
      <c r="G25" s="41"/>
    </row>
    <row r="26" spans="1:7" x14ac:dyDescent="0.2">
      <c r="A26" s="266">
        <v>2020</v>
      </c>
      <c r="B26" s="53">
        <v>70015397</v>
      </c>
      <c r="C26" s="53">
        <v>360422</v>
      </c>
      <c r="D26" s="53">
        <f t="shared" si="0"/>
        <v>194.25949858776656</v>
      </c>
      <c r="F26" s="215"/>
      <c r="G26" s="41"/>
    </row>
    <row r="27" spans="1:7" x14ac:dyDescent="0.2">
      <c r="A27" s="266">
        <v>2021</v>
      </c>
      <c r="B27" s="53">
        <v>65316217</v>
      </c>
      <c r="C27" s="53">
        <v>368485</v>
      </c>
      <c r="D27" s="53">
        <f t="shared" si="0"/>
        <v>177.2561081183766</v>
      </c>
      <c r="G27" s="41"/>
    </row>
    <row r="28" spans="1:7" x14ac:dyDescent="0.2">
      <c r="A28" s="266">
        <v>2022</v>
      </c>
      <c r="B28" s="53">
        <v>65921464.5</v>
      </c>
      <c r="C28" s="53">
        <v>371019</v>
      </c>
      <c r="D28" s="53">
        <v>177.67678878979243</v>
      </c>
      <c r="G28" s="41"/>
    </row>
    <row r="29" spans="1:7" x14ac:dyDescent="0.2">
      <c r="A29" s="267">
        <v>2023</v>
      </c>
      <c r="B29" s="255">
        <v>63244419.299999997</v>
      </c>
      <c r="C29" s="255">
        <v>373064</v>
      </c>
      <c r="D29" s="255">
        <v>169.52699617223854</v>
      </c>
      <c r="G29" s="41"/>
    </row>
    <row r="30" spans="1:7" x14ac:dyDescent="0.2">
      <c r="A30" s="10" t="s">
        <v>218</v>
      </c>
    </row>
    <row r="31" spans="1:7" x14ac:dyDescent="0.2">
      <c r="A31" s="184" t="s">
        <v>219</v>
      </c>
    </row>
    <row r="32" spans="1:7" x14ac:dyDescent="0.2">
      <c r="A32" s="212"/>
    </row>
    <row r="33" spans="1:1" x14ac:dyDescent="0.2">
      <c r="A33" s="212"/>
    </row>
  </sheetData>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Blad27">
    <pageSetUpPr fitToPage="1"/>
  </sheetPr>
  <dimension ref="A1:N73"/>
  <sheetViews>
    <sheetView showGridLines="0" zoomScaleNormal="100" workbookViewId="0">
      <selection activeCell="N25" sqref="N25"/>
    </sheetView>
  </sheetViews>
  <sheetFormatPr defaultColWidth="9.140625" defaultRowHeight="12.75" customHeight="1" x14ac:dyDescent="0.2"/>
  <cols>
    <col min="1" max="1" width="17.140625" style="17" customWidth="1"/>
    <col min="2" max="2" width="12.140625" style="14" customWidth="1"/>
    <col min="3" max="3" width="11.5703125" style="14" customWidth="1"/>
    <col min="4" max="4" width="2.5703125" style="14" customWidth="1"/>
    <col min="5" max="5" width="10.28515625" style="14" customWidth="1"/>
    <col min="6" max="6" width="9.140625" style="14"/>
    <col min="7" max="7" width="2.7109375" style="14" customWidth="1"/>
    <col min="8" max="8" width="7.7109375" style="14" customWidth="1"/>
    <col min="9" max="9" width="9.5703125" style="14" customWidth="1"/>
    <col min="10" max="10" width="10.7109375" style="14" customWidth="1"/>
    <col min="11" max="16384" width="9.140625" style="17"/>
  </cols>
  <sheetData>
    <row r="1" spans="1:10" ht="12.75" customHeight="1" x14ac:dyDescent="0.2">
      <c r="A1" s="24" t="s">
        <v>301</v>
      </c>
    </row>
    <row r="2" spans="1:10" ht="12.75" customHeight="1" x14ac:dyDescent="0.2">
      <c r="A2" s="45" t="s">
        <v>302</v>
      </c>
      <c r="B2" s="16"/>
      <c r="C2" s="16"/>
      <c r="D2" s="16"/>
      <c r="E2" s="10"/>
      <c r="F2" s="10"/>
      <c r="G2" s="10"/>
      <c r="H2" s="10"/>
      <c r="I2" s="10"/>
      <c r="J2" s="10"/>
    </row>
    <row r="3" spans="1:10" ht="12.75" customHeight="1" x14ac:dyDescent="0.2">
      <c r="A3" s="253"/>
      <c r="B3" s="50"/>
      <c r="C3" s="50"/>
      <c r="D3" s="50"/>
      <c r="E3"/>
      <c r="F3" s="47"/>
      <c r="G3" s="47"/>
      <c r="H3" s="47"/>
      <c r="I3" s="47"/>
      <c r="J3" s="47"/>
    </row>
    <row r="4" spans="1:10" s="7" customFormat="1" ht="12.75" customHeight="1" x14ac:dyDescent="0.2">
      <c r="A4" s="10" t="s">
        <v>18</v>
      </c>
      <c r="B4" s="279" t="s">
        <v>67</v>
      </c>
      <c r="C4" s="279"/>
      <c r="D4" s="3"/>
      <c r="E4" s="280" t="s">
        <v>124</v>
      </c>
      <c r="F4" s="279"/>
      <c r="G4" s="1"/>
      <c r="H4" s="279" t="s">
        <v>14</v>
      </c>
      <c r="I4" s="279"/>
      <c r="J4" s="279"/>
    </row>
    <row r="5" spans="1:10" ht="12.75" customHeight="1" x14ac:dyDescent="0.2">
      <c r="A5" s="10" t="s">
        <v>77</v>
      </c>
      <c r="B5" s="207" t="s">
        <v>105</v>
      </c>
      <c r="C5" s="207" t="s">
        <v>106</v>
      </c>
      <c r="D5" s="207"/>
      <c r="E5" s="207" t="s">
        <v>105</v>
      </c>
      <c r="F5" s="207" t="s">
        <v>106</v>
      </c>
      <c r="G5" s="4"/>
      <c r="H5" s="4" t="s">
        <v>105</v>
      </c>
      <c r="I5" s="4" t="s">
        <v>106</v>
      </c>
      <c r="J5" s="1"/>
    </row>
    <row r="6" spans="1:10" customFormat="1" ht="12.75" customHeight="1" x14ac:dyDescent="0.2">
      <c r="A6" s="47" t="s">
        <v>2</v>
      </c>
      <c r="B6" s="220" t="s">
        <v>78</v>
      </c>
      <c r="C6" s="220" t="s">
        <v>78</v>
      </c>
      <c r="D6" s="220"/>
      <c r="E6" s="220" t="s">
        <v>78</v>
      </c>
      <c r="F6" s="220" t="s">
        <v>78</v>
      </c>
      <c r="G6" s="9"/>
      <c r="H6" s="9" t="s">
        <v>78</v>
      </c>
      <c r="I6" s="9" t="s">
        <v>78</v>
      </c>
      <c r="J6" s="30" t="s">
        <v>1</v>
      </c>
    </row>
    <row r="7" spans="1:10" customFormat="1" ht="12.75" customHeight="1" x14ac:dyDescent="0.2">
      <c r="A7" s="257" t="s">
        <v>276</v>
      </c>
      <c r="B7" s="53">
        <v>15542120.4</v>
      </c>
      <c r="C7" s="53">
        <v>3272230.7</v>
      </c>
      <c r="D7" s="53"/>
      <c r="E7" s="53">
        <v>154735</v>
      </c>
      <c r="F7" s="53">
        <v>34890</v>
      </c>
      <c r="G7" s="53"/>
      <c r="H7" s="171">
        <v>100.44347</v>
      </c>
      <c r="I7" s="171">
        <v>93.787064999999998</v>
      </c>
      <c r="J7" s="171">
        <v>99.21872696110745</v>
      </c>
    </row>
    <row r="8" spans="1:10" customFormat="1" ht="12.75" customHeight="1" x14ac:dyDescent="0.2">
      <c r="A8" s="88">
        <v>2006</v>
      </c>
      <c r="B8" s="53">
        <v>1325378.6000000001</v>
      </c>
      <c r="C8" s="53">
        <v>237731.20000000001</v>
      </c>
      <c r="D8" s="53"/>
      <c r="E8" s="53">
        <v>9406</v>
      </c>
      <c r="F8" s="53">
        <v>1939</v>
      </c>
      <c r="G8" s="53"/>
      <c r="H8" s="171">
        <v>140.907782</v>
      </c>
      <c r="I8" s="171">
        <v>122.605054</v>
      </c>
      <c r="J8" s="171">
        <v>137.77962097840458</v>
      </c>
    </row>
    <row r="9" spans="1:10" customFormat="1" ht="12.75" customHeight="1" x14ac:dyDescent="0.2">
      <c r="A9" s="88">
        <v>2007</v>
      </c>
      <c r="B9" s="53">
        <v>1693656.8</v>
      </c>
      <c r="C9" s="53">
        <v>317163.59999999998</v>
      </c>
      <c r="D9" s="53"/>
      <c r="E9" s="53">
        <v>11628</v>
      </c>
      <c r="F9" s="53">
        <v>2479</v>
      </c>
      <c r="G9" s="53"/>
      <c r="H9" s="171">
        <v>145.65331900000001</v>
      </c>
      <c r="I9" s="171">
        <v>127.94013700000001</v>
      </c>
      <c r="J9" s="171">
        <v>142.54061104416246</v>
      </c>
    </row>
    <row r="10" spans="1:10" customFormat="1" ht="12.75" customHeight="1" x14ac:dyDescent="0.2">
      <c r="A10" s="88">
        <v>2008</v>
      </c>
      <c r="B10" s="53">
        <v>1598682.2</v>
      </c>
      <c r="C10" s="53">
        <v>317796.40000000002</v>
      </c>
      <c r="D10" s="53"/>
      <c r="E10" s="53">
        <v>10705</v>
      </c>
      <c r="F10" s="53">
        <v>2313</v>
      </c>
      <c r="G10" s="53"/>
      <c r="H10" s="171">
        <v>149.339766</v>
      </c>
      <c r="I10" s="171">
        <v>137.39576299999999</v>
      </c>
      <c r="J10" s="171">
        <v>147.21759102780766</v>
      </c>
    </row>
    <row r="11" spans="1:10" customFormat="1" ht="12.75" customHeight="1" x14ac:dyDescent="0.2">
      <c r="A11" s="88">
        <v>2009</v>
      </c>
      <c r="B11" s="171">
        <v>1081182.8</v>
      </c>
      <c r="C11" s="53">
        <v>198302.2</v>
      </c>
      <c r="D11" s="53"/>
      <c r="E11" s="53">
        <v>6951</v>
      </c>
      <c r="F11" s="53">
        <v>1519</v>
      </c>
      <c r="G11" s="53"/>
      <c r="H11" s="171">
        <v>155.54348999999999</v>
      </c>
      <c r="I11" s="171">
        <v>130.54785999999999</v>
      </c>
      <c r="J11" s="171">
        <v>151.06080283353012</v>
      </c>
    </row>
    <row r="12" spans="1:10" customFormat="1" ht="12.75" customHeight="1" x14ac:dyDescent="0.2">
      <c r="A12" s="88">
        <v>2010</v>
      </c>
      <c r="B12" s="53">
        <v>980153.2</v>
      </c>
      <c r="C12" s="53">
        <v>202030.9</v>
      </c>
      <c r="D12" s="53"/>
      <c r="E12" s="53">
        <v>6198</v>
      </c>
      <c r="F12" s="53">
        <v>1461</v>
      </c>
      <c r="G12" s="53"/>
      <c r="H12" s="171">
        <v>158.14023800000001</v>
      </c>
      <c r="I12" s="171">
        <v>138.282614</v>
      </c>
      <c r="J12" s="171">
        <v>154.35227836532184</v>
      </c>
    </row>
    <row r="13" spans="1:10" customFormat="1" ht="12.75" customHeight="1" x14ac:dyDescent="0.2">
      <c r="A13" s="88">
        <v>2011</v>
      </c>
      <c r="B13" s="53">
        <v>1160516.1000000001</v>
      </c>
      <c r="C13" s="53">
        <v>258670.8</v>
      </c>
      <c r="D13" s="53"/>
      <c r="E13" s="53">
        <v>7251</v>
      </c>
      <c r="F13" s="53">
        <v>1825</v>
      </c>
      <c r="G13" s="53"/>
      <c r="H13" s="171">
        <v>160.04911000000001</v>
      </c>
      <c r="I13" s="171">
        <v>141.737424</v>
      </c>
      <c r="J13" s="171">
        <v>156.36700088144559</v>
      </c>
    </row>
    <row r="14" spans="1:10" customFormat="1" ht="12.75" customHeight="1" x14ac:dyDescent="0.2">
      <c r="A14" s="88">
        <v>2012</v>
      </c>
      <c r="B14" s="53">
        <v>1122518</v>
      </c>
      <c r="C14" s="53">
        <v>226672.6</v>
      </c>
      <c r="D14" s="53"/>
      <c r="E14" s="53">
        <v>7027</v>
      </c>
      <c r="F14" s="53">
        <v>1679</v>
      </c>
      <c r="G14" s="53"/>
      <c r="H14" s="171">
        <v>159.74356</v>
      </c>
      <c r="I14" s="171">
        <v>135.004526</v>
      </c>
      <c r="J14" s="171">
        <v>154.97250172294969</v>
      </c>
    </row>
    <row r="15" spans="1:10" customFormat="1" ht="12.75" customHeight="1" x14ac:dyDescent="0.2">
      <c r="A15" s="88">
        <v>2013</v>
      </c>
      <c r="B15" s="53">
        <v>1241629.2</v>
      </c>
      <c r="C15" s="53">
        <v>284517.59999999998</v>
      </c>
      <c r="D15" s="53"/>
      <c r="E15" s="53">
        <v>7106</v>
      </c>
      <c r="F15" s="53">
        <v>1785</v>
      </c>
      <c r="G15" s="53"/>
      <c r="H15" s="171">
        <v>174.729693</v>
      </c>
      <c r="I15" s="171">
        <v>159.39361299999999</v>
      </c>
      <c r="J15" s="171">
        <v>171.65074794736248</v>
      </c>
    </row>
    <row r="16" spans="1:10" customFormat="1" ht="12.75" customHeight="1" x14ac:dyDescent="0.2">
      <c r="A16" s="88">
        <v>2014</v>
      </c>
      <c r="B16" s="53">
        <v>1310826.3999999999</v>
      </c>
      <c r="C16" s="53">
        <v>278382.59999999998</v>
      </c>
      <c r="D16" s="53"/>
      <c r="E16" s="53">
        <v>7353</v>
      </c>
      <c r="F16" s="53">
        <v>1693</v>
      </c>
      <c r="G16" s="53"/>
      <c r="H16" s="171">
        <v>178.27096399999999</v>
      </c>
      <c r="I16" s="171">
        <v>164.43154100000001</v>
      </c>
      <c r="J16" s="171">
        <v>175.68085341587442</v>
      </c>
    </row>
    <row r="17" spans="1:10" customFormat="1" ht="12.75" customHeight="1" x14ac:dyDescent="0.2">
      <c r="A17" s="88">
        <v>2015</v>
      </c>
      <c r="B17" s="53">
        <v>1733522</v>
      </c>
      <c r="C17" s="53">
        <v>359769.1</v>
      </c>
      <c r="D17" s="53"/>
      <c r="E17" s="53">
        <v>9329</v>
      </c>
      <c r="F17" s="53">
        <v>2165</v>
      </c>
      <c r="G17" s="53"/>
      <c r="H17" s="171">
        <v>185.820773</v>
      </c>
      <c r="I17" s="171">
        <v>166.17510300000001</v>
      </c>
      <c r="J17" s="171">
        <v>182.12033234731166</v>
      </c>
    </row>
    <row r="18" spans="1:10" customFormat="1" ht="12.75" customHeight="1" x14ac:dyDescent="0.2">
      <c r="A18" s="88">
        <v>2016</v>
      </c>
      <c r="B18" s="53">
        <v>1851752.6</v>
      </c>
      <c r="C18" s="53">
        <v>464598.2</v>
      </c>
      <c r="D18" s="53"/>
      <c r="E18" s="53">
        <v>9686</v>
      </c>
      <c r="F18" s="53">
        <v>2489</v>
      </c>
      <c r="G18" s="53"/>
      <c r="H18" s="171">
        <v>191.178257</v>
      </c>
      <c r="I18" s="171">
        <v>186.660586</v>
      </c>
      <c r="J18" s="171">
        <v>190.2546858316222</v>
      </c>
    </row>
    <row r="19" spans="1:10" customFormat="1" ht="12.75" customHeight="1" x14ac:dyDescent="0.2">
      <c r="A19" s="88">
        <v>2017</v>
      </c>
      <c r="B19" s="53">
        <v>1946189</v>
      </c>
      <c r="C19" s="53">
        <v>440386.3</v>
      </c>
      <c r="D19" s="53"/>
      <c r="E19" s="53">
        <v>8094</v>
      </c>
      <c r="F19" s="53">
        <v>1774</v>
      </c>
      <c r="G19" s="53"/>
      <c r="H19" s="171">
        <v>240.44835599999999</v>
      </c>
      <c r="I19" s="171">
        <v>248.24481299999999</v>
      </c>
      <c r="J19" s="171">
        <v>241.84994933117144</v>
      </c>
    </row>
    <row r="20" spans="1:10" customFormat="1" ht="12.75" customHeight="1" x14ac:dyDescent="0.2">
      <c r="A20" s="88">
        <v>2018</v>
      </c>
      <c r="B20" s="53">
        <v>2859878.8</v>
      </c>
      <c r="C20" s="53">
        <v>778795</v>
      </c>
      <c r="D20" s="53"/>
      <c r="E20" s="53">
        <v>8548</v>
      </c>
      <c r="F20" s="53">
        <v>2311</v>
      </c>
      <c r="G20" s="53"/>
      <c r="H20" s="171">
        <v>334.56700899999998</v>
      </c>
      <c r="I20" s="171">
        <v>336.99480699999998</v>
      </c>
      <c r="J20" s="171">
        <v>335.08369094760104</v>
      </c>
    </row>
    <row r="21" spans="1:10" customFormat="1" ht="12.75" customHeight="1" x14ac:dyDescent="0.2">
      <c r="A21" s="88">
        <v>2019</v>
      </c>
      <c r="B21" s="53">
        <v>4019413.5</v>
      </c>
      <c r="C21" s="53">
        <v>906638.1</v>
      </c>
      <c r="D21" s="53"/>
      <c r="E21" s="53">
        <v>8899</v>
      </c>
      <c r="F21" s="53">
        <v>2134</v>
      </c>
      <c r="G21" s="53"/>
      <c r="H21" s="171">
        <v>451.67024300000003</v>
      </c>
      <c r="I21" s="171">
        <v>424.85384199999999</v>
      </c>
      <c r="J21" s="171">
        <v>446.48342245989301</v>
      </c>
    </row>
    <row r="22" spans="1:10" customFormat="1" ht="12.75" customHeight="1" x14ac:dyDescent="0.2">
      <c r="A22" s="88">
        <v>2020</v>
      </c>
      <c r="B22" s="53">
        <v>3221707.5</v>
      </c>
      <c r="C22" s="53">
        <v>848577.4</v>
      </c>
      <c r="D22" s="53"/>
      <c r="E22" s="53">
        <v>7007</v>
      </c>
      <c r="F22" s="53">
        <v>1956</v>
      </c>
      <c r="G22" s="53"/>
      <c r="H22" s="171">
        <v>459.78414400000003</v>
      </c>
      <c r="I22" s="171">
        <v>433.83302600000002</v>
      </c>
      <c r="J22" s="171">
        <v>454.12081892223586</v>
      </c>
    </row>
    <row r="23" spans="1:10" customFormat="1" ht="12.75" customHeight="1" x14ac:dyDescent="0.2">
      <c r="A23" s="88">
        <v>2021</v>
      </c>
      <c r="B23" s="53">
        <v>4065591</v>
      </c>
      <c r="C23" s="53">
        <v>1094154.5</v>
      </c>
      <c r="D23" s="53"/>
      <c r="E23" s="53">
        <v>9026</v>
      </c>
      <c r="F23" s="53">
        <v>2489</v>
      </c>
      <c r="G23" s="53"/>
      <c r="H23" s="171">
        <v>450.43108699999999</v>
      </c>
      <c r="I23" s="171">
        <v>439.596022</v>
      </c>
      <c r="J23" s="171">
        <v>448.08905775075988</v>
      </c>
    </row>
    <row r="24" spans="1:10" customFormat="1" ht="12.75" customHeight="1" x14ac:dyDescent="0.2">
      <c r="A24" s="88">
        <v>2022</v>
      </c>
      <c r="B24" s="171">
        <v>3540100.6</v>
      </c>
      <c r="C24" s="53">
        <v>1089838.7</v>
      </c>
      <c r="D24" s="53"/>
      <c r="E24" s="53">
        <v>8752</v>
      </c>
      <c r="F24" s="53">
        <v>2674</v>
      </c>
      <c r="G24" s="53"/>
      <c r="H24" s="171">
        <v>404.49047000000002</v>
      </c>
      <c r="I24" s="171">
        <v>407.56869799999998</v>
      </c>
      <c r="J24" s="171">
        <v>405.21086119376861</v>
      </c>
    </row>
    <row r="25" spans="1:10" customFormat="1" ht="12.75" customHeight="1" x14ac:dyDescent="0.2">
      <c r="A25" s="88" t="s">
        <v>277</v>
      </c>
      <c r="B25" s="53">
        <v>946876.1</v>
      </c>
      <c r="C25" s="53">
        <v>426468.6</v>
      </c>
      <c r="D25" s="53"/>
      <c r="E25" s="53">
        <v>4062</v>
      </c>
      <c r="F25" s="53">
        <v>1726</v>
      </c>
      <c r="G25" s="53"/>
      <c r="H25" s="171">
        <v>233.10588300000001</v>
      </c>
      <c r="I25" s="171">
        <v>247.228173</v>
      </c>
      <c r="J25" s="171">
        <v>237.27448168624741</v>
      </c>
    </row>
    <row r="26" spans="1:10" customFormat="1" ht="12.75" customHeight="1" x14ac:dyDescent="0.2">
      <c r="A26" s="89" t="s">
        <v>1</v>
      </c>
      <c r="B26" s="54">
        <v>51241694.800000004</v>
      </c>
      <c r="C26" s="54">
        <v>12002724.499999998</v>
      </c>
      <c r="D26" s="54"/>
      <c r="E26" s="54">
        <v>301763</v>
      </c>
      <c r="F26" s="54">
        <v>71301</v>
      </c>
      <c r="G26" s="54"/>
      <c r="H26" s="54">
        <v>169.80774581376778</v>
      </c>
      <c r="I26" s="174">
        <v>168.33879608981638</v>
      </c>
      <c r="J26" s="54">
        <v>169.52699617223857</v>
      </c>
    </row>
    <row r="27" spans="1:10" ht="12.75" customHeight="1" x14ac:dyDescent="0.2">
      <c r="A27" s="17" t="s">
        <v>218</v>
      </c>
      <c r="B27" s="10"/>
      <c r="C27" s="10"/>
      <c r="D27" s="10"/>
      <c r="E27" s="10"/>
      <c r="F27" s="10"/>
      <c r="G27" s="10"/>
      <c r="H27" s="10"/>
      <c r="I27" s="10"/>
      <c r="J27" s="10"/>
    </row>
    <row r="28" spans="1:10" s="8" customFormat="1" ht="12.75" customHeight="1" x14ac:dyDescent="0.2">
      <c r="A28" s="7" t="s">
        <v>219</v>
      </c>
      <c r="B28" s="10"/>
      <c r="C28" s="10"/>
      <c r="D28" s="10"/>
      <c r="E28" s="10"/>
      <c r="F28" s="10"/>
      <c r="G28" s="10"/>
      <c r="H28" s="10"/>
      <c r="I28" s="10"/>
      <c r="J28" s="10"/>
    </row>
    <row r="29" spans="1:10" s="8" customFormat="1" ht="12.75" customHeight="1" x14ac:dyDescent="0.2">
      <c r="A29" s="211"/>
      <c r="B29" s="12"/>
      <c r="C29" s="12"/>
      <c r="D29" s="10"/>
      <c r="E29" s="12"/>
      <c r="F29" s="12"/>
      <c r="G29" s="12"/>
      <c r="H29" s="10"/>
      <c r="I29" s="10"/>
      <c r="J29" s="10"/>
    </row>
    <row r="30" spans="1:10" ht="12.75" customHeight="1" x14ac:dyDescent="0.2">
      <c r="B30" s="12"/>
      <c r="E30" s="12"/>
      <c r="H30" s="12"/>
    </row>
    <row r="31" spans="1:10" ht="12.75" customHeight="1" x14ac:dyDescent="0.2">
      <c r="B31" s="12"/>
      <c r="E31" s="12"/>
      <c r="H31" s="12"/>
    </row>
    <row r="32" spans="1:10" ht="12.75" customHeight="1" x14ac:dyDescent="0.2">
      <c r="A32" s="29"/>
      <c r="B32" s="13"/>
      <c r="C32" s="13"/>
      <c r="D32" s="13"/>
      <c r="E32" s="13"/>
    </row>
    <row r="33" spans="1:14" ht="12.75" customHeight="1" x14ac:dyDescent="0.2">
      <c r="A33" s="2" t="s">
        <v>304</v>
      </c>
      <c r="B33" s="13"/>
      <c r="C33" s="13"/>
      <c r="D33" s="13"/>
      <c r="E33" s="13"/>
    </row>
    <row r="34" spans="1:14" ht="12.75" customHeight="1" x14ac:dyDescent="0.2">
      <c r="A34" s="45" t="s">
        <v>305</v>
      </c>
      <c r="B34" s="13"/>
      <c r="C34" s="13"/>
      <c r="D34" s="13"/>
      <c r="E34" s="13"/>
    </row>
    <row r="35" spans="1:14" ht="12.75" customHeight="1" x14ac:dyDescent="0.2">
      <c r="A35" s="253"/>
      <c r="B35" s="50"/>
      <c r="C35" s="50"/>
      <c r="D35" s="50"/>
      <c r="E35"/>
      <c r="F35" s="47"/>
      <c r="G35" s="47"/>
      <c r="H35" s="47"/>
      <c r="I35" s="47"/>
      <c r="J35" s="47"/>
    </row>
    <row r="36" spans="1:14" ht="12.75" customHeight="1" x14ac:dyDescent="0.2">
      <c r="A36" s="17" t="s">
        <v>76</v>
      </c>
      <c r="B36" s="280" t="s">
        <v>67</v>
      </c>
      <c r="C36" s="280"/>
      <c r="D36" s="18"/>
      <c r="E36" s="280" t="s">
        <v>124</v>
      </c>
      <c r="F36" s="280"/>
      <c r="G36" s="17"/>
      <c r="H36" s="280" t="s">
        <v>14</v>
      </c>
      <c r="I36" s="280"/>
      <c r="J36" s="280"/>
    </row>
    <row r="37" spans="1:14" ht="12.75" customHeight="1" x14ac:dyDescent="0.2">
      <c r="B37" s="14" t="s">
        <v>105</v>
      </c>
      <c r="C37" s="14" t="s">
        <v>106</v>
      </c>
      <c r="E37" s="14" t="s">
        <v>105</v>
      </c>
      <c r="F37" s="14" t="s">
        <v>106</v>
      </c>
      <c r="H37" s="14" t="s">
        <v>105</v>
      </c>
      <c r="I37" s="14" t="s">
        <v>106</v>
      </c>
      <c r="J37" s="17"/>
    </row>
    <row r="38" spans="1:14" s="14" customFormat="1" ht="12.75" customHeight="1" x14ac:dyDescent="0.2">
      <c r="A38" s="23"/>
      <c r="B38" s="11" t="s">
        <v>78</v>
      </c>
      <c r="C38" s="11" t="s">
        <v>78</v>
      </c>
      <c r="D38" s="11"/>
      <c r="E38" s="11" t="s">
        <v>78</v>
      </c>
      <c r="F38" s="11" t="s">
        <v>78</v>
      </c>
      <c r="G38" s="11"/>
      <c r="H38" s="11" t="s">
        <v>78</v>
      </c>
      <c r="I38" s="11" t="s">
        <v>78</v>
      </c>
      <c r="J38" s="36" t="s">
        <v>1</v>
      </c>
    </row>
    <row r="39" spans="1:14" s="14" customFormat="1" ht="12.75" customHeight="1" x14ac:dyDescent="0.2">
      <c r="A39" s="254">
        <v>-125</v>
      </c>
      <c r="B39" s="53">
        <v>2211440.2999999998</v>
      </c>
      <c r="C39" s="53">
        <v>511774.9</v>
      </c>
      <c r="D39" s="53"/>
      <c r="E39" s="53">
        <v>17251</v>
      </c>
      <c r="F39" s="53">
        <v>4035</v>
      </c>
      <c r="G39" s="53"/>
      <c r="H39" s="53">
        <v>128.19200626050662</v>
      </c>
      <c r="I39" s="53">
        <v>126.83392812887237</v>
      </c>
      <c r="J39" s="53">
        <v>127.934567321244</v>
      </c>
    </row>
    <row r="40" spans="1:14" ht="12.75" customHeight="1" x14ac:dyDescent="0.2">
      <c r="A40" s="254" t="s">
        <v>215</v>
      </c>
      <c r="B40" s="53">
        <v>8205763.5</v>
      </c>
      <c r="C40" s="53">
        <v>2098660.4</v>
      </c>
      <c r="D40" s="53"/>
      <c r="E40" s="53">
        <v>68614</v>
      </c>
      <c r="F40" s="53">
        <v>17814</v>
      </c>
      <c r="G40" s="53"/>
      <c r="H40" s="53">
        <v>119.59313696913166</v>
      </c>
      <c r="I40" s="53">
        <v>117.80961041877175</v>
      </c>
      <c r="J40" s="53">
        <v>119.2255276067941</v>
      </c>
      <c r="L40" s="14"/>
      <c r="M40" s="14"/>
      <c r="N40" s="14"/>
    </row>
    <row r="41" spans="1:14" ht="12.75" customHeight="1" x14ac:dyDescent="0.2">
      <c r="A41" s="254" t="s">
        <v>217</v>
      </c>
      <c r="B41" s="53">
        <v>20081526.5</v>
      </c>
      <c r="C41" s="53">
        <v>4201455.4000000004</v>
      </c>
      <c r="D41" s="53"/>
      <c r="E41" s="53">
        <v>113594</v>
      </c>
      <c r="F41" s="53">
        <v>24538</v>
      </c>
      <c r="G41" s="53"/>
      <c r="H41" s="53">
        <v>176.78333802841701</v>
      </c>
      <c r="I41" s="53">
        <v>171.2224060640639</v>
      </c>
      <c r="J41" s="53">
        <v>175.79548475371382</v>
      </c>
      <c r="L41" s="14"/>
      <c r="M41" s="14"/>
      <c r="N41" s="14"/>
    </row>
    <row r="42" spans="1:14" ht="12.75" customHeight="1" x14ac:dyDescent="0.2">
      <c r="A42" s="254" t="s">
        <v>216</v>
      </c>
      <c r="B42" s="53">
        <v>20179449.899999999</v>
      </c>
      <c r="C42" s="53">
        <v>4354215.2</v>
      </c>
      <c r="D42" s="53"/>
      <c r="E42" s="53">
        <v>99526</v>
      </c>
      <c r="F42" s="53">
        <v>22127</v>
      </c>
      <c r="G42" s="53"/>
      <c r="H42" s="53">
        <v>202.75556035608784</v>
      </c>
      <c r="I42" s="53">
        <v>196.78289872101956</v>
      </c>
      <c r="J42" s="53">
        <v>201.66921572012197</v>
      </c>
      <c r="L42" s="14"/>
      <c r="M42" s="14"/>
      <c r="N42" s="14"/>
    </row>
    <row r="43" spans="1:14" ht="12.75" customHeight="1" x14ac:dyDescent="0.2">
      <c r="A43" s="254" t="s">
        <v>6</v>
      </c>
      <c r="B43" s="53">
        <v>300069.40000000002</v>
      </c>
      <c r="C43" s="53">
        <v>87671.6</v>
      </c>
      <c r="D43" s="53"/>
      <c r="E43" s="53">
        <v>1929</v>
      </c>
      <c r="F43" s="53">
        <v>625</v>
      </c>
      <c r="G43" s="53"/>
      <c r="H43" s="53">
        <v>155.55697252462417</v>
      </c>
      <c r="I43" s="53">
        <v>140.27456000000001</v>
      </c>
      <c r="J43" s="53">
        <v>151.81714956930304</v>
      </c>
      <c r="L43" s="14"/>
      <c r="M43" s="14"/>
      <c r="N43" s="14"/>
    </row>
    <row r="44" spans="1:14" ht="12.75" customHeight="1" x14ac:dyDescent="0.2">
      <c r="A44" s="254" t="s">
        <v>157</v>
      </c>
      <c r="B44" s="53">
        <v>263445.2</v>
      </c>
      <c r="C44" s="53">
        <v>748947</v>
      </c>
      <c r="D44" s="53"/>
      <c r="E44" s="53">
        <v>849</v>
      </c>
      <c r="F44" s="53">
        <v>2162</v>
      </c>
      <c r="G44" s="53"/>
      <c r="H44" s="53">
        <v>310.30058892815077</v>
      </c>
      <c r="I44" s="53">
        <v>346.41396854764105</v>
      </c>
      <c r="J44" s="53">
        <v>336.2312188641647</v>
      </c>
      <c r="L44" s="14"/>
      <c r="M44" s="14"/>
      <c r="N44" s="14"/>
    </row>
    <row r="45" spans="1:14" ht="12.75" customHeight="1" x14ac:dyDescent="0.2">
      <c r="A45" s="256" t="s">
        <v>1</v>
      </c>
      <c r="B45" s="54">
        <v>51241694.800000004</v>
      </c>
      <c r="C45" s="54">
        <v>12002724.5</v>
      </c>
      <c r="D45" s="54"/>
      <c r="E45" s="54">
        <v>301763</v>
      </c>
      <c r="F45" s="54">
        <v>71301</v>
      </c>
      <c r="G45" s="54"/>
      <c r="H45" s="54">
        <v>169.80774581376778</v>
      </c>
      <c r="I45" s="54">
        <v>168.33879608981641</v>
      </c>
      <c r="J45" s="54">
        <v>169.52699617223857</v>
      </c>
      <c r="L45" s="14"/>
      <c r="M45" s="14"/>
      <c r="N45" s="14"/>
    </row>
    <row r="46" spans="1:14" ht="12.75" customHeight="1" x14ac:dyDescent="0.2">
      <c r="A46" s="17" t="s">
        <v>218</v>
      </c>
      <c r="E46" s="12"/>
    </row>
    <row r="47" spans="1:14" ht="12.75" customHeight="1" x14ac:dyDescent="0.2">
      <c r="A47" s="7" t="s">
        <v>219</v>
      </c>
      <c r="E47" s="12"/>
    </row>
    <row r="48" spans="1:14" ht="12.75" customHeight="1" x14ac:dyDescent="0.2">
      <c r="B48" s="12"/>
      <c r="C48" s="12"/>
      <c r="E48" s="12"/>
      <c r="F48" s="12"/>
      <c r="H48" s="12"/>
      <c r="I48" s="12"/>
      <c r="J48" s="12"/>
    </row>
    <row r="50" spans="1:11" ht="12.75" customHeight="1" x14ac:dyDescent="0.2">
      <c r="A50" s="29"/>
      <c r="B50" s="8"/>
      <c r="C50" s="8"/>
      <c r="D50" s="8"/>
      <c r="E50" s="17"/>
      <c r="F50" s="17"/>
      <c r="G50" s="17"/>
      <c r="H50" s="17"/>
      <c r="I50" s="17"/>
      <c r="J50" s="17"/>
    </row>
    <row r="51" spans="1:11" ht="12.75" customHeight="1" x14ac:dyDescent="0.2">
      <c r="A51" s="2" t="s">
        <v>306</v>
      </c>
      <c r="B51" s="8"/>
      <c r="C51" s="8"/>
      <c r="D51" s="8"/>
      <c r="E51" s="17"/>
      <c r="F51" s="17"/>
      <c r="G51" s="17"/>
      <c r="H51" s="17"/>
      <c r="I51" s="17"/>
      <c r="J51" s="17"/>
    </row>
    <row r="52" spans="1:11" ht="12.75" customHeight="1" x14ac:dyDescent="0.2">
      <c r="A52" s="45" t="s">
        <v>307</v>
      </c>
      <c r="B52" s="8"/>
      <c r="C52" s="8"/>
      <c r="D52" s="8"/>
      <c r="E52" s="17"/>
      <c r="F52" s="17"/>
      <c r="G52" s="17"/>
      <c r="H52" s="17"/>
      <c r="I52" s="17"/>
      <c r="J52" s="17"/>
    </row>
    <row r="53" spans="1:11" ht="12.75" customHeight="1" x14ac:dyDescent="0.2">
      <c r="A53" s="253"/>
      <c r="B53" s="50"/>
      <c r="C53" s="50"/>
      <c r="D53" s="50"/>
      <c r="E53"/>
      <c r="F53" s="47"/>
      <c r="G53" s="47"/>
      <c r="H53" s="47"/>
      <c r="I53" s="47"/>
      <c r="J53" s="10"/>
    </row>
    <row r="54" spans="1:11" ht="12.75" customHeight="1" x14ac:dyDescent="0.2">
      <c r="A54" s="35" t="s">
        <v>15</v>
      </c>
      <c r="B54" s="35"/>
      <c r="C54" s="34" t="s">
        <v>12</v>
      </c>
      <c r="D54" s="34"/>
      <c r="E54" s="37"/>
      <c r="F54" s="37" t="s">
        <v>124</v>
      </c>
      <c r="G54" s="37"/>
      <c r="H54" s="37"/>
      <c r="I54" s="37" t="s">
        <v>14</v>
      </c>
      <c r="J54" s="38"/>
    </row>
    <row r="55" spans="1:11" ht="12.75" customHeight="1" x14ac:dyDescent="0.2">
      <c r="A55" s="254" t="s">
        <v>3</v>
      </c>
      <c r="B55" s="254"/>
      <c r="C55" s="53">
        <v>51241694.799999997</v>
      </c>
      <c r="D55" s="53"/>
      <c r="E55" s="53"/>
      <c r="F55" s="53">
        <v>301763</v>
      </c>
      <c r="G55" s="53"/>
      <c r="H55" s="53"/>
      <c r="I55" s="53">
        <v>169.80774581376775</v>
      </c>
      <c r="J55" s="38"/>
    </row>
    <row r="56" spans="1:11" ht="12.75" customHeight="1" x14ac:dyDescent="0.2">
      <c r="A56" s="254" t="s">
        <v>16</v>
      </c>
      <c r="B56" s="254"/>
      <c r="C56" s="53">
        <v>4801617.5</v>
      </c>
      <c r="D56" s="53"/>
      <c r="E56" s="53"/>
      <c r="F56" s="53">
        <v>29388</v>
      </c>
      <c r="G56" s="53"/>
      <c r="H56" s="53"/>
      <c r="I56" s="53">
        <v>163.38701170545801</v>
      </c>
      <c r="J56" s="38"/>
    </row>
    <row r="57" spans="1:11" ht="12.75" customHeight="1" x14ac:dyDescent="0.2">
      <c r="A57" s="254" t="s">
        <v>17</v>
      </c>
      <c r="B57" s="254"/>
      <c r="C57" s="53">
        <v>46440077.299999997</v>
      </c>
      <c r="D57" s="53"/>
      <c r="E57" s="53"/>
      <c r="F57" s="53">
        <v>272375</v>
      </c>
      <c r="G57" s="53"/>
      <c r="H57" s="53"/>
      <c r="I57" s="53">
        <v>170.50051326296466</v>
      </c>
      <c r="J57" s="17"/>
    </row>
    <row r="58" spans="1:11" s="27" customFormat="1" ht="12.75" customHeight="1" x14ac:dyDescent="0.2">
      <c r="A58" s="254" t="s">
        <v>4</v>
      </c>
      <c r="B58" s="254"/>
      <c r="C58" s="53">
        <v>12002724.5</v>
      </c>
      <c r="D58" s="53"/>
      <c r="E58" s="53"/>
      <c r="F58" s="53">
        <v>71301</v>
      </c>
      <c r="G58" s="53"/>
      <c r="H58" s="53"/>
      <c r="I58" s="53">
        <v>168.33879608981641</v>
      </c>
      <c r="J58" s="38"/>
      <c r="K58" s="17"/>
    </row>
    <row r="59" spans="1:11" ht="12.75" customHeight="1" x14ac:dyDescent="0.2">
      <c r="A59" s="256" t="s">
        <v>1</v>
      </c>
      <c r="B59" s="256"/>
      <c r="C59" s="54">
        <v>63244419.299999997</v>
      </c>
      <c r="D59" s="54"/>
      <c r="E59" s="54"/>
      <c r="F59" s="54">
        <v>373064</v>
      </c>
      <c r="G59" s="54"/>
      <c r="H59" s="54"/>
      <c r="I59" s="54">
        <v>169.52699617223854</v>
      </c>
      <c r="J59" s="38"/>
    </row>
    <row r="60" spans="1:11" s="39" customFormat="1" ht="12.75" customHeight="1" x14ac:dyDescent="0.2">
      <c r="A60" s="17" t="s">
        <v>218</v>
      </c>
      <c r="B60" s="14"/>
      <c r="C60" s="14"/>
      <c r="D60" s="14"/>
      <c r="E60" s="12"/>
      <c r="F60" s="14"/>
      <c r="G60" s="17"/>
      <c r="H60" s="17"/>
      <c r="I60" s="17"/>
      <c r="J60" s="17"/>
    </row>
    <row r="61" spans="1:11" ht="12.75" customHeight="1" x14ac:dyDescent="0.2">
      <c r="A61" s="7" t="s">
        <v>219</v>
      </c>
      <c r="E61" s="12"/>
      <c r="G61" s="17"/>
      <c r="H61" s="17"/>
      <c r="I61" s="17"/>
      <c r="J61" s="17"/>
    </row>
    <row r="64" spans="1:11" ht="12.75" customHeight="1" x14ac:dyDescent="0.2">
      <c r="B64" s="20"/>
      <c r="C64" s="20"/>
      <c r="E64" s="20"/>
      <c r="F64" s="20"/>
      <c r="H64" s="20"/>
      <c r="I64" s="20"/>
      <c r="J64" s="20"/>
    </row>
    <row r="65" spans="1:10" ht="12.75" customHeight="1" x14ac:dyDescent="0.2">
      <c r="B65" s="20"/>
      <c r="C65" s="20"/>
      <c r="E65" s="20"/>
      <c r="F65" s="32"/>
      <c r="H65" s="20"/>
      <c r="I65" s="20"/>
      <c r="J65" s="20"/>
    </row>
    <row r="66" spans="1:10" ht="12.75" customHeight="1" x14ac:dyDescent="0.2">
      <c r="A66" s="15"/>
      <c r="B66" s="19"/>
      <c r="C66" s="32"/>
      <c r="E66" s="32"/>
      <c r="F66" s="20"/>
      <c r="H66" s="32"/>
      <c r="I66" s="32"/>
      <c r="J66" s="32"/>
    </row>
    <row r="67" spans="1:10" ht="12.75" customHeight="1" x14ac:dyDescent="0.2">
      <c r="A67" s="14"/>
      <c r="B67" s="12"/>
      <c r="C67" s="20"/>
      <c r="E67" s="20"/>
      <c r="F67" s="40"/>
      <c r="H67" s="40"/>
      <c r="I67" s="40"/>
      <c r="J67" s="40"/>
    </row>
    <row r="68" spans="1:10" ht="12.75" customHeight="1" x14ac:dyDescent="0.2">
      <c r="B68" s="20"/>
      <c r="C68" s="20"/>
      <c r="E68" s="20"/>
      <c r="F68" s="20"/>
      <c r="H68" s="20"/>
      <c r="I68" s="20"/>
      <c r="J68" s="20"/>
    </row>
    <row r="69" spans="1:10" ht="12.75" customHeight="1" x14ac:dyDescent="0.2">
      <c r="A69" s="14"/>
      <c r="B69" s="12"/>
      <c r="C69" s="12"/>
      <c r="E69" s="12"/>
      <c r="F69" s="12"/>
      <c r="H69" s="12"/>
      <c r="I69" s="12"/>
      <c r="J69" s="12"/>
    </row>
    <row r="70" spans="1:10" s="14" customFormat="1" ht="12.75" customHeight="1" x14ac:dyDescent="0.2"/>
    <row r="71" spans="1:10" ht="12.75" customHeight="1" x14ac:dyDescent="0.2">
      <c r="B71" s="17"/>
      <c r="C71" s="17"/>
      <c r="D71" s="17"/>
      <c r="E71" s="17"/>
      <c r="F71" s="17"/>
      <c r="G71" s="17"/>
      <c r="H71" s="17"/>
      <c r="I71" s="17"/>
      <c r="J71" s="17"/>
    </row>
    <row r="72" spans="1:10" ht="12.75" customHeight="1" x14ac:dyDescent="0.2">
      <c r="B72" s="17"/>
      <c r="C72" s="17"/>
      <c r="D72" s="17"/>
      <c r="E72" s="17"/>
      <c r="F72" s="17"/>
      <c r="G72" s="17"/>
      <c r="H72" s="17"/>
      <c r="I72" s="17"/>
      <c r="J72" s="17"/>
    </row>
    <row r="73" spans="1:10" ht="12.75" customHeight="1" x14ac:dyDescent="0.2">
      <c r="B73" s="17"/>
      <c r="C73" s="17"/>
      <c r="D73" s="17"/>
      <c r="E73" s="17"/>
      <c r="F73" s="17"/>
      <c r="G73" s="17"/>
      <c r="H73" s="17"/>
      <c r="I73" s="17"/>
      <c r="J73" s="17"/>
    </row>
  </sheetData>
  <mergeCells count="6">
    <mergeCell ref="B36:C36"/>
    <mergeCell ref="E36:F36"/>
    <mergeCell ref="B4:C4"/>
    <mergeCell ref="E4:F4"/>
    <mergeCell ref="H4:J4"/>
    <mergeCell ref="H36:J36"/>
  </mergeCells>
  <phoneticPr fontId="5" type="noConversion"/>
  <pageMargins left="0.70866141732283472" right="0.15748031496062992" top="0.98425196850393704" bottom="0.55118110236220474" header="0.51181102362204722" footer="0.51181102362204722"/>
  <pageSetup paperSize="9" scale="90" orientation="portrait" r:id="rId1"/>
  <headerFooter alignWithMargins="0">
    <oddHeader>&amp;R&amp;"Arial,Fet"MOTORCYKLAR</oddHeader>
  </headerFooter>
  <drawing r:id="rId2"/>
  <legacyDrawing r:id="rId3"/>
  <oleObjects>
    <mc:AlternateContent xmlns:mc="http://schemas.openxmlformats.org/markup-compatibility/2006">
      <mc:Choice Requires="x14">
        <oleObject progId="Word.Document.8" shapeId="57345" r:id="rId4">
          <objectPr defaultSize="0" autoLine="0" autoPict="0" r:id="rId5">
            <anchor moveWithCells="1" sizeWithCells="1">
              <from>
                <xdr:col>0</xdr:col>
                <xdr:colOff>0</xdr:colOff>
                <xdr:row>28</xdr:row>
                <xdr:rowOff>0</xdr:rowOff>
              </from>
              <to>
                <xdr:col>0</xdr:col>
                <xdr:colOff>9525</xdr:colOff>
                <xdr:row>28</xdr:row>
                <xdr:rowOff>0</xdr:rowOff>
              </to>
            </anchor>
          </objectPr>
        </oleObject>
      </mc:Choice>
      <mc:Fallback>
        <oleObject progId="Word.Document.8" shapeId="57345" r:id="rId4"/>
      </mc:Fallback>
    </mc:AlternateContent>
    <mc:AlternateContent xmlns:mc="http://schemas.openxmlformats.org/markup-compatibility/2006">
      <mc:Choice Requires="x14">
        <oleObject progId="Word.Document.8" shapeId="57355" r:id="rId6">
          <objectPr defaultSize="0" autoLine="0" autoPict="0" r:id="rId5">
            <anchor moveWithCells="1" sizeWithCells="1">
              <from>
                <xdr:col>0</xdr:col>
                <xdr:colOff>0</xdr:colOff>
                <xdr:row>28</xdr:row>
                <xdr:rowOff>0</xdr:rowOff>
              </from>
              <to>
                <xdr:col>0</xdr:col>
                <xdr:colOff>9525</xdr:colOff>
                <xdr:row>28</xdr:row>
                <xdr:rowOff>0</xdr:rowOff>
              </to>
            </anchor>
          </objectPr>
        </oleObject>
      </mc:Choice>
      <mc:Fallback>
        <oleObject progId="Word.Document.8" shapeId="57355" r:id="rId6"/>
      </mc:Fallback>
    </mc:AlternateContent>
    <mc:AlternateContent xmlns:mc="http://schemas.openxmlformats.org/markup-compatibility/2006">
      <mc:Choice Requires="x14">
        <oleObject progId="Word.Document.8" shapeId="57360" r:id="rId7">
          <objectPr defaultSize="0" autoLine="0" autoPict="0" r:id="rId5">
            <anchor moveWithCells="1" sizeWithCells="1">
              <from>
                <xdr:col>0</xdr:col>
                <xdr:colOff>0</xdr:colOff>
                <xdr:row>28</xdr:row>
                <xdr:rowOff>0</xdr:rowOff>
              </from>
              <to>
                <xdr:col>0</xdr:col>
                <xdr:colOff>9525</xdr:colOff>
                <xdr:row>28</xdr:row>
                <xdr:rowOff>0</xdr:rowOff>
              </to>
            </anchor>
          </objectPr>
        </oleObject>
      </mc:Choice>
      <mc:Fallback>
        <oleObject progId="Word.Document.8" shapeId="57360" r:id="rId7"/>
      </mc:Fallback>
    </mc:AlternateContent>
    <mc:AlternateContent xmlns:mc="http://schemas.openxmlformats.org/markup-compatibility/2006">
      <mc:Choice Requires="x14">
        <oleObject progId="Word.Document.8" shapeId="57365" r:id="rId8">
          <objectPr defaultSize="0" autoLine="0" autoPict="0" r:id="rId5">
            <anchor moveWithCells="1" sizeWithCells="1">
              <from>
                <xdr:col>0</xdr:col>
                <xdr:colOff>0</xdr:colOff>
                <xdr:row>28</xdr:row>
                <xdr:rowOff>0</xdr:rowOff>
              </from>
              <to>
                <xdr:col>0</xdr:col>
                <xdr:colOff>9525</xdr:colOff>
                <xdr:row>28</xdr:row>
                <xdr:rowOff>0</xdr:rowOff>
              </to>
            </anchor>
          </objectPr>
        </oleObject>
      </mc:Choice>
      <mc:Fallback>
        <oleObject progId="Word.Document.8" shapeId="57365" r:id="rId8"/>
      </mc:Fallback>
    </mc:AlternateContent>
  </oleObjec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Blad42">
    <pageSetUpPr fitToPage="1"/>
  </sheetPr>
  <dimension ref="A1:W59"/>
  <sheetViews>
    <sheetView showGridLines="0" zoomScaleNormal="100" workbookViewId="0">
      <selection activeCell="G32" sqref="G32"/>
    </sheetView>
  </sheetViews>
  <sheetFormatPr defaultColWidth="9.140625" defaultRowHeight="12.75" customHeight="1" x14ac:dyDescent="0.2"/>
  <cols>
    <col min="1" max="1" width="17.7109375" style="1" customWidth="1"/>
    <col min="2" max="4" width="11" style="1" customWidth="1"/>
    <col min="5" max="5" width="2.140625" style="1" customWidth="1"/>
    <col min="6" max="8" width="11" style="1" customWidth="1"/>
    <col min="9" max="9" width="11.140625" style="4" customWidth="1"/>
    <col min="10" max="10" width="11.7109375" style="261" customWidth="1"/>
    <col min="11" max="11" width="17.5703125" style="1" customWidth="1"/>
    <col min="12" max="12" width="10.85546875" style="1" customWidth="1"/>
    <col min="13" max="13" width="15.7109375" style="1" customWidth="1"/>
    <col min="14" max="15" width="9.5703125" style="1" bestFit="1" customWidth="1"/>
    <col min="16" max="16" width="16.42578125" style="1" customWidth="1"/>
    <col min="17" max="17" width="9.28515625" style="1" bestFit="1" customWidth="1"/>
    <col min="18" max="16384" width="9.140625" style="1"/>
  </cols>
  <sheetData>
    <row r="1" spans="1:15" ht="12.75" customHeight="1" x14ac:dyDescent="0.2">
      <c r="A1" s="2" t="s">
        <v>330</v>
      </c>
      <c r="J1" s="260"/>
    </row>
    <row r="2" spans="1:15" ht="12.75" customHeight="1" x14ac:dyDescent="0.2">
      <c r="A2" s="45" t="s">
        <v>331</v>
      </c>
    </row>
    <row r="3" spans="1:15" ht="12.75" customHeight="1" x14ac:dyDescent="0.2">
      <c r="A3" s="6"/>
      <c r="B3" s="6"/>
      <c r="C3" s="6"/>
      <c r="D3" s="6"/>
      <c r="E3" s="6"/>
      <c r="F3" s="6"/>
      <c r="G3" s="6"/>
      <c r="H3" s="6"/>
      <c r="I3" s="25"/>
      <c r="J3" s="262"/>
    </row>
    <row r="4" spans="1:15" ht="12.75" customHeight="1" x14ac:dyDescent="0.2">
      <c r="A4" s="1" t="s">
        <v>79</v>
      </c>
      <c r="B4" s="279" t="s">
        <v>80</v>
      </c>
      <c r="C4" s="279"/>
      <c r="D4" s="279"/>
      <c r="E4" s="4"/>
      <c r="F4" s="279" t="s">
        <v>104</v>
      </c>
      <c r="G4" s="279"/>
      <c r="H4" s="279"/>
      <c r="I4" s="56" t="s">
        <v>81</v>
      </c>
      <c r="J4" s="14" t="s">
        <v>332</v>
      </c>
    </row>
    <row r="5" spans="1:15" ht="22.5" x14ac:dyDescent="0.2">
      <c r="A5" s="6"/>
      <c r="B5" s="57" t="s">
        <v>158</v>
      </c>
      <c r="C5" s="57" t="s">
        <v>159</v>
      </c>
      <c r="D5" s="57" t="s">
        <v>1</v>
      </c>
      <c r="E5" s="25"/>
      <c r="F5" s="33">
        <v>-3500</v>
      </c>
      <c r="G5" s="25" t="s">
        <v>24</v>
      </c>
      <c r="H5" s="25" t="s">
        <v>1</v>
      </c>
      <c r="I5" s="25"/>
      <c r="J5" s="263"/>
      <c r="K5" s="17"/>
      <c r="L5" s="17"/>
      <c r="O5" s="20"/>
    </row>
    <row r="6" spans="1:15" s="5" customFormat="1" ht="12.75" customHeight="1" x14ac:dyDescent="0.2">
      <c r="A6" s="42" t="s">
        <v>83</v>
      </c>
      <c r="B6" s="214">
        <v>1084.3137400000001</v>
      </c>
      <c r="C6" s="214">
        <v>1431.7006449999999</v>
      </c>
      <c r="D6" s="214">
        <v>1215.5529289999999</v>
      </c>
      <c r="E6" s="214"/>
      <c r="F6" s="214">
        <v>1444.504115</v>
      </c>
      <c r="G6" s="49">
        <v>3433.7367899999999</v>
      </c>
      <c r="H6" s="49">
        <v>1621.570884</v>
      </c>
      <c r="I6" s="49">
        <v>5395.6836620000004</v>
      </c>
      <c r="J6" s="49">
        <v>195.17684299999999</v>
      </c>
    </row>
    <row r="7" spans="1:15" s="5" customFormat="1" ht="12.75" customHeight="1" x14ac:dyDescent="0.2">
      <c r="A7" s="43" t="s">
        <v>98</v>
      </c>
      <c r="B7" s="214">
        <v>1139.0908039999999</v>
      </c>
      <c r="C7" s="214">
        <v>1323.620453</v>
      </c>
      <c r="D7" s="214">
        <v>1178.099749</v>
      </c>
      <c r="E7" s="214"/>
      <c r="F7" s="214">
        <v>1341.6555969999999</v>
      </c>
      <c r="G7" s="49">
        <v>3180.4738499999999</v>
      </c>
      <c r="H7" s="49">
        <v>1565.077857</v>
      </c>
      <c r="I7" s="49">
        <v>7899.6082429999997</v>
      </c>
      <c r="J7" s="49">
        <v>163.30743000000001</v>
      </c>
    </row>
    <row r="8" spans="1:15" s="5" customFormat="1" ht="12.75" customHeight="1" x14ac:dyDescent="0.2">
      <c r="A8" s="43" t="s">
        <v>84</v>
      </c>
      <c r="B8" s="214">
        <v>1094.002287</v>
      </c>
      <c r="C8" s="214">
        <v>1153.022459</v>
      </c>
      <c r="D8" s="214">
        <v>1104.7389840000001</v>
      </c>
      <c r="E8" s="214"/>
      <c r="F8" s="214">
        <v>1272.2113859999999</v>
      </c>
      <c r="G8" s="49">
        <v>3617.4346559999999</v>
      </c>
      <c r="H8" s="49">
        <v>1511.5699950000001</v>
      </c>
      <c r="I8" s="49">
        <v>6720.9678960000001</v>
      </c>
      <c r="J8" s="49">
        <v>162.55422100000001</v>
      </c>
    </row>
    <row r="9" spans="1:15" s="5" customFormat="1" ht="12.75" customHeight="1" x14ac:dyDescent="0.2">
      <c r="A9" s="43" t="s">
        <v>85</v>
      </c>
      <c r="B9" s="214">
        <v>1102.114135</v>
      </c>
      <c r="C9" s="214">
        <v>1128.9344940000001</v>
      </c>
      <c r="D9" s="214">
        <v>1107.7721289999999</v>
      </c>
      <c r="E9" s="214"/>
      <c r="F9" s="214">
        <v>1263.6810780000001</v>
      </c>
      <c r="G9" s="49">
        <v>3554.6392639999999</v>
      </c>
      <c r="H9" s="49">
        <v>1528.9273390000001</v>
      </c>
      <c r="I9" s="49">
        <v>5172.1225899999999</v>
      </c>
      <c r="J9" s="49">
        <v>156.61159900000001</v>
      </c>
    </row>
    <row r="10" spans="1:15" s="5" customFormat="1" ht="12.75" customHeight="1" x14ac:dyDescent="0.2">
      <c r="A10" s="43" t="s">
        <v>86</v>
      </c>
      <c r="B10" s="214">
        <v>1150.639525</v>
      </c>
      <c r="C10" s="214">
        <v>1264.93238</v>
      </c>
      <c r="D10" s="214">
        <v>1175.7837440000001</v>
      </c>
      <c r="E10" s="214"/>
      <c r="F10" s="214">
        <v>1308.8337329999999</v>
      </c>
      <c r="G10" s="49">
        <v>5124.1388660000002</v>
      </c>
      <c r="H10" s="49">
        <v>1860.4798470000001</v>
      </c>
      <c r="I10" s="49">
        <v>4453.2698</v>
      </c>
      <c r="J10" s="49">
        <v>160.96047799999999</v>
      </c>
    </row>
    <row r="11" spans="1:15" s="5" customFormat="1" ht="12.75" customHeight="1" x14ac:dyDescent="0.2">
      <c r="A11" s="43" t="s">
        <v>87</v>
      </c>
      <c r="B11" s="214">
        <v>1130.117616</v>
      </c>
      <c r="C11" s="214">
        <v>1275.520233</v>
      </c>
      <c r="D11" s="214">
        <v>1164.909938</v>
      </c>
      <c r="E11" s="214"/>
      <c r="F11" s="214">
        <v>1280.4991210000001</v>
      </c>
      <c r="G11" s="49">
        <v>5508.6794440000003</v>
      </c>
      <c r="H11" s="49">
        <v>1923.5674289999999</v>
      </c>
      <c r="I11" s="49">
        <v>3202.4633330000001</v>
      </c>
      <c r="J11" s="49">
        <v>155.85906299999999</v>
      </c>
    </row>
    <row r="12" spans="1:15" s="5" customFormat="1" ht="12.75" customHeight="1" x14ac:dyDescent="0.2">
      <c r="A12" s="43" t="s">
        <v>99</v>
      </c>
      <c r="B12" s="214">
        <v>1095.824355</v>
      </c>
      <c r="C12" s="214">
        <v>1228.627915</v>
      </c>
      <c r="D12" s="214">
        <v>1122.4006039999999</v>
      </c>
      <c r="E12" s="214"/>
      <c r="F12" s="214">
        <v>1177.5315579999999</v>
      </c>
      <c r="G12" s="49">
        <v>4647.9182049999999</v>
      </c>
      <c r="H12" s="49">
        <v>1605.107291</v>
      </c>
      <c r="I12" s="49">
        <v>5673.6021819999996</v>
      </c>
      <c r="J12" s="49">
        <v>153.514184</v>
      </c>
    </row>
    <row r="13" spans="1:15" s="5" customFormat="1" ht="12.75" customHeight="1" x14ac:dyDescent="0.2">
      <c r="A13" s="43" t="s">
        <v>88</v>
      </c>
      <c r="B13" s="214">
        <v>905.48620000000005</v>
      </c>
      <c r="C13" s="214">
        <v>1097.367442</v>
      </c>
      <c r="D13" s="214">
        <v>943.22130200000004</v>
      </c>
      <c r="E13" s="214"/>
      <c r="F13" s="214">
        <v>990.45604500000002</v>
      </c>
      <c r="G13" s="49">
        <v>2468.072404</v>
      </c>
      <c r="H13" s="49">
        <v>1124.651476</v>
      </c>
      <c r="I13" s="49">
        <v>5855.3951209999996</v>
      </c>
      <c r="J13" s="49">
        <v>140.89847599999999</v>
      </c>
    </row>
    <row r="14" spans="1:15" s="5" customFormat="1" ht="12.75" customHeight="1" x14ac:dyDescent="0.2">
      <c r="A14" s="43" t="s">
        <v>97</v>
      </c>
      <c r="B14" s="214">
        <v>1091.5608890000001</v>
      </c>
      <c r="C14" s="214">
        <v>1201.5850499999999</v>
      </c>
      <c r="D14" s="214">
        <v>1109.8718060000001</v>
      </c>
      <c r="E14" s="214"/>
      <c r="F14" s="214">
        <v>1180.5155380000001</v>
      </c>
      <c r="G14" s="49">
        <v>4038.8934850000001</v>
      </c>
      <c r="H14" s="49">
        <v>1503.847162</v>
      </c>
      <c r="I14" s="49">
        <v>2820.2157139999999</v>
      </c>
      <c r="J14" s="49">
        <v>155.854782</v>
      </c>
    </row>
    <row r="15" spans="1:15" s="5" customFormat="1" ht="12.75" customHeight="1" x14ac:dyDescent="0.2">
      <c r="A15" s="43" t="s">
        <v>100</v>
      </c>
      <c r="B15" s="214">
        <v>1104.050311</v>
      </c>
      <c r="C15" s="214">
        <v>1242.7365970000001</v>
      </c>
      <c r="D15" s="214">
        <v>1133.5334069999999</v>
      </c>
      <c r="E15" s="214"/>
      <c r="F15" s="214">
        <v>1319.149801</v>
      </c>
      <c r="G15" s="49">
        <v>4930.6385570000002</v>
      </c>
      <c r="H15" s="49">
        <v>1874.6046389999999</v>
      </c>
      <c r="I15" s="49">
        <v>4500.6972009999999</v>
      </c>
      <c r="J15" s="49">
        <v>174.616871</v>
      </c>
    </row>
    <row r="16" spans="1:15" s="5" customFormat="1" ht="12.75" customHeight="1" x14ac:dyDescent="0.2">
      <c r="A16" s="43" t="s">
        <v>89</v>
      </c>
      <c r="B16" s="214">
        <v>1116.9324300000001</v>
      </c>
      <c r="C16" s="214">
        <v>1255.9639</v>
      </c>
      <c r="D16" s="214">
        <v>1145.029387</v>
      </c>
      <c r="E16" s="214"/>
      <c r="F16" s="214">
        <v>1258.5280869999999</v>
      </c>
      <c r="G16" s="49">
        <v>4157.2140929999996</v>
      </c>
      <c r="H16" s="49">
        <v>1625.8164159999999</v>
      </c>
      <c r="I16" s="49">
        <v>6393.1265089999997</v>
      </c>
      <c r="J16" s="49">
        <v>158.77564100000001</v>
      </c>
    </row>
    <row r="17" spans="1:23" s="5" customFormat="1" ht="12.75" customHeight="1" x14ac:dyDescent="0.2">
      <c r="A17" s="43" t="s">
        <v>90</v>
      </c>
      <c r="B17" s="214">
        <v>1124.685191</v>
      </c>
      <c r="C17" s="214">
        <v>1237.909185</v>
      </c>
      <c r="D17" s="214">
        <v>1151.581046</v>
      </c>
      <c r="E17" s="214"/>
      <c r="F17" s="214">
        <v>1258.7013260000001</v>
      </c>
      <c r="G17" s="49">
        <v>3892.2500249999998</v>
      </c>
      <c r="H17" s="49">
        <v>1617.536844</v>
      </c>
      <c r="I17" s="49">
        <v>6154.8032320000002</v>
      </c>
      <c r="J17" s="49">
        <v>175.426592</v>
      </c>
    </row>
    <row r="18" spans="1:23" s="5" customFormat="1" ht="12.75" customHeight="1" x14ac:dyDescent="0.2">
      <c r="A18" s="43" t="s">
        <v>91</v>
      </c>
      <c r="B18" s="214">
        <v>1103.3278270000001</v>
      </c>
      <c r="C18" s="214">
        <v>1201.6150700000001</v>
      </c>
      <c r="D18" s="214">
        <v>1126.038822</v>
      </c>
      <c r="E18" s="214"/>
      <c r="F18" s="214">
        <v>1279.461904</v>
      </c>
      <c r="G18" s="49">
        <v>3585.7324560000002</v>
      </c>
      <c r="H18" s="49">
        <v>1601.6420430000001</v>
      </c>
      <c r="I18" s="49">
        <v>5120.7447110000003</v>
      </c>
      <c r="J18" s="49">
        <v>155.85530299999999</v>
      </c>
    </row>
    <row r="19" spans="1:23" s="5" customFormat="1" ht="12.75" customHeight="1" x14ac:dyDescent="0.2">
      <c r="A19" s="43" t="s">
        <v>101</v>
      </c>
      <c r="B19" s="214">
        <v>1085.0486539999999</v>
      </c>
      <c r="C19" s="214">
        <v>1233.6466049999999</v>
      </c>
      <c r="D19" s="214">
        <v>1112.8930700000001</v>
      </c>
      <c r="E19" s="214"/>
      <c r="F19" s="214">
        <v>1252.297759</v>
      </c>
      <c r="G19" s="49">
        <v>4586.4746219999997</v>
      </c>
      <c r="H19" s="49">
        <v>1697.9448580000001</v>
      </c>
      <c r="I19" s="49">
        <v>3343.607638</v>
      </c>
      <c r="J19" s="49">
        <v>163.75975199999999</v>
      </c>
    </row>
    <row r="20" spans="1:23" s="5" customFormat="1" ht="12.75" customHeight="1" x14ac:dyDescent="0.2">
      <c r="A20" s="43" t="s">
        <v>92</v>
      </c>
      <c r="B20" s="214">
        <v>1091.8560829999999</v>
      </c>
      <c r="C20" s="214">
        <v>1230.0650209999999</v>
      </c>
      <c r="D20" s="214">
        <v>1115.467163</v>
      </c>
      <c r="E20" s="214"/>
      <c r="F20" s="214">
        <v>1292.6537820000001</v>
      </c>
      <c r="G20" s="49">
        <v>3512.792285</v>
      </c>
      <c r="H20" s="49">
        <v>1610.295298</v>
      </c>
      <c r="I20" s="49">
        <v>5851.3727410000001</v>
      </c>
      <c r="J20" s="49">
        <v>163.18289999999999</v>
      </c>
    </row>
    <row r="21" spans="1:23" s="5" customFormat="1" ht="12.75" customHeight="1" x14ac:dyDescent="0.2">
      <c r="A21" s="43" t="s">
        <v>93</v>
      </c>
      <c r="B21" s="214">
        <v>1049.142443</v>
      </c>
      <c r="C21" s="214">
        <v>1134.361686</v>
      </c>
      <c r="D21" s="214">
        <v>1068.832281</v>
      </c>
      <c r="E21" s="214"/>
      <c r="F21" s="214">
        <v>1208.6367769999999</v>
      </c>
      <c r="G21" s="49">
        <v>3377.072623</v>
      </c>
      <c r="H21" s="49">
        <v>1475.3859219999999</v>
      </c>
      <c r="I21" s="49">
        <v>5486.5330370000001</v>
      </c>
      <c r="J21" s="49">
        <v>156.04882699999999</v>
      </c>
    </row>
    <row r="22" spans="1:23" s="5" customFormat="1" ht="12.75" customHeight="1" x14ac:dyDescent="0.2">
      <c r="A22" s="43" t="s">
        <v>94</v>
      </c>
      <c r="B22" s="214">
        <v>1057.835061</v>
      </c>
      <c r="C22" s="214">
        <v>1248.1171429999999</v>
      </c>
      <c r="D22" s="214">
        <v>1094.4243489999999</v>
      </c>
      <c r="E22" s="214"/>
      <c r="F22" s="214">
        <v>1260.3259</v>
      </c>
      <c r="G22" s="49">
        <v>3886.0593939999999</v>
      </c>
      <c r="H22" s="49">
        <v>1585.4214509999999</v>
      </c>
      <c r="I22" s="49">
        <v>5595.7555249999996</v>
      </c>
      <c r="J22" s="49">
        <v>161.13115300000001</v>
      </c>
    </row>
    <row r="23" spans="1:23" s="5" customFormat="1" ht="12.75" customHeight="1" x14ac:dyDescent="0.2">
      <c r="A23" s="43" t="s">
        <v>95</v>
      </c>
      <c r="B23" s="214">
        <v>1049.27865</v>
      </c>
      <c r="C23" s="214">
        <v>1237.6672900000001</v>
      </c>
      <c r="D23" s="214">
        <v>1089.720834</v>
      </c>
      <c r="E23" s="214"/>
      <c r="F23" s="214">
        <v>1226.3618059999999</v>
      </c>
      <c r="G23" s="49">
        <v>4193.70273</v>
      </c>
      <c r="H23" s="49">
        <v>1656.5642170000001</v>
      </c>
      <c r="I23" s="49">
        <v>5072.2377640000004</v>
      </c>
      <c r="J23" s="49">
        <v>157.34195399999999</v>
      </c>
    </row>
    <row r="24" spans="1:23" s="5" customFormat="1" ht="12.75" customHeight="1" x14ac:dyDescent="0.2">
      <c r="A24" s="43" t="s">
        <v>96</v>
      </c>
      <c r="B24" s="214">
        <v>1066.3779709999999</v>
      </c>
      <c r="C24" s="214">
        <v>1200.029992</v>
      </c>
      <c r="D24" s="214">
        <v>1103.3517079999999</v>
      </c>
      <c r="E24" s="214"/>
      <c r="F24" s="214">
        <v>1262.432231</v>
      </c>
      <c r="G24" s="49">
        <v>3371.2589630000002</v>
      </c>
      <c r="H24" s="49">
        <v>1537.7270840000001</v>
      </c>
      <c r="I24" s="49">
        <v>5051.9957199999999</v>
      </c>
      <c r="J24" s="49">
        <v>153.627624</v>
      </c>
    </row>
    <row r="25" spans="1:23" s="5" customFormat="1" ht="12.75" customHeight="1" x14ac:dyDescent="0.2">
      <c r="A25" s="43" t="s">
        <v>102</v>
      </c>
      <c r="B25" s="214">
        <v>1039.6740380000001</v>
      </c>
      <c r="C25" s="214">
        <v>1148.865106</v>
      </c>
      <c r="D25" s="214">
        <v>1068.8627220000001</v>
      </c>
      <c r="E25" s="214"/>
      <c r="F25" s="214">
        <v>1188.851942</v>
      </c>
      <c r="G25" s="49">
        <v>4266.006558</v>
      </c>
      <c r="H25" s="49">
        <v>1662.494222</v>
      </c>
      <c r="I25" s="49">
        <v>5471.6524689999997</v>
      </c>
      <c r="J25" s="49">
        <v>164.575323</v>
      </c>
      <c r="K25"/>
    </row>
    <row r="26" spans="1:23" s="5" customFormat="1" ht="12.75" customHeight="1" x14ac:dyDescent="0.2">
      <c r="A26" s="43" t="s">
        <v>103</v>
      </c>
      <c r="B26" s="49">
        <v>1020.669185</v>
      </c>
      <c r="C26" s="49">
        <v>1237.6094849999999</v>
      </c>
      <c r="D26" s="49">
        <v>1070.783772</v>
      </c>
      <c r="E26" s="49"/>
      <c r="F26" s="49">
        <v>1250.1162730000001</v>
      </c>
      <c r="G26" s="49">
        <v>3209.9085650000002</v>
      </c>
      <c r="H26" s="49">
        <v>1505.4844800000001</v>
      </c>
      <c r="I26" s="49">
        <v>4577.021839</v>
      </c>
      <c r="J26" s="49">
        <v>164.01925</v>
      </c>
      <c r="K26"/>
    </row>
    <row r="27" spans="1:23" s="31" customFormat="1" ht="12.75" customHeight="1" x14ac:dyDescent="0.2">
      <c r="A27" s="44" t="s">
        <v>23</v>
      </c>
      <c r="B27" s="49">
        <v>911.04575599999998</v>
      </c>
      <c r="C27" s="49">
        <v>673.75592500000005</v>
      </c>
      <c r="D27" s="49">
        <v>766.53543200000001</v>
      </c>
      <c r="E27" s="49"/>
      <c r="F27" s="49">
        <v>568.49141699999996</v>
      </c>
      <c r="G27" s="49">
        <v>753.09620199999995</v>
      </c>
      <c r="H27" s="49">
        <v>575.15676399999995</v>
      </c>
      <c r="I27" s="49">
        <v>1454.7909090000001</v>
      </c>
      <c r="J27" s="49">
        <v>180.303921</v>
      </c>
      <c r="K27"/>
      <c r="L27" s="5"/>
      <c r="M27" s="5"/>
      <c r="N27" s="5"/>
      <c r="O27" s="5"/>
      <c r="P27" s="5"/>
      <c r="Q27" s="5"/>
      <c r="T27" s="5"/>
      <c r="W27" s="5"/>
    </row>
    <row r="28" spans="1:23" s="5" customFormat="1" ht="12.75" customHeight="1" x14ac:dyDescent="0.2">
      <c r="A28" s="48" t="s">
        <v>1</v>
      </c>
      <c r="B28" s="48">
        <v>1094.968793</v>
      </c>
      <c r="C28" s="48">
        <v>1279.8403780000001</v>
      </c>
      <c r="D28" s="48">
        <v>1141.4964319999999</v>
      </c>
      <c r="E28" s="48"/>
      <c r="F28" s="48">
        <v>1303.443139</v>
      </c>
      <c r="G28" s="48">
        <v>4005.6076549999998</v>
      </c>
      <c r="H28" s="48">
        <v>1638.816478</v>
      </c>
      <c r="I28" s="48">
        <v>5520.5898870000001</v>
      </c>
      <c r="J28" s="48">
        <v>169.526996</v>
      </c>
      <c r="K28"/>
    </row>
    <row r="29" spans="1:23" ht="12.75" customHeight="1" x14ac:dyDescent="0.2">
      <c r="A29" s="17" t="s">
        <v>218</v>
      </c>
      <c r="F29" s="110"/>
      <c r="G29" s="110"/>
      <c r="H29" s="110"/>
      <c r="J29" s="270"/>
      <c r="K29"/>
    </row>
    <row r="30" spans="1:23" ht="12.75" customHeight="1" x14ac:dyDescent="0.2">
      <c r="A30" s="7" t="s">
        <v>219</v>
      </c>
    </row>
    <row r="31" spans="1:23" s="17" customFormat="1" ht="12.75" customHeight="1" x14ac:dyDescent="0.2">
      <c r="A31" s="17" t="s">
        <v>333</v>
      </c>
    </row>
    <row r="32" spans="1:23" customFormat="1" ht="12.75" customHeight="1" x14ac:dyDescent="0.2">
      <c r="A32" s="17"/>
      <c r="B32" s="41"/>
      <c r="C32" s="41"/>
      <c r="D32" s="41"/>
      <c r="E32" s="41"/>
      <c r="F32" s="41"/>
      <c r="G32" s="41"/>
      <c r="H32" s="41"/>
      <c r="I32" s="41"/>
      <c r="J32" s="264"/>
      <c r="K32" s="1"/>
      <c r="L32" s="1"/>
      <c r="M32" s="1"/>
      <c r="N32" s="1"/>
      <c r="O32" s="41"/>
      <c r="P32" s="41"/>
      <c r="Q32" s="41"/>
      <c r="R32" s="41"/>
    </row>
    <row r="33" spans="4:14" customFormat="1" ht="12.75" customHeight="1" x14ac:dyDescent="0.2">
      <c r="D33" s="55"/>
      <c r="J33" s="265"/>
      <c r="K33" s="1"/>
      <c r="L33" s="1"/>
      <c r="M33" s="1"/>
      <c r="N33" s="1"/>
    </row>
    <row r="34" spans="4:14" customFormat="1" ht="12.75" customHeight="1" x14ac:dyDescent="0.2">
      <c r="J34" s="265"/>
      <c r="K34" s="1"/>
      <c r="L34" s="1"/>
      <c r="M34" s="1"/>
      <c r="N34" s="1"/>
    </row>
    <row r="35" spans="4:14" customFormat="1" ht="12.75" customHeight="1" x14ac:dyDescent="0.2">
      <c r="J35" s="265"/>
      <c r="K35" s="1"/>
      <c r="L35" s="1"/>
      <c r="M35" s="1"/>
      <c r="N35" s="1"/>
    </row>
    <row r="36" spans="4:14" customFormat="1" ht="12.75" customHeight="1" x14ac:dyDescent="0.2">
      <c r="J36" s="265"/>
    </row>
    <row r="37" spans="4:14" customFormat="1" ht="12.75" customHeight="1" x14ac:dyDescent="0.2">
      <c r="J37" s="265"/>
    </row>
    <row r="38" spans="4:14" customFormat="1" ht="12.75" customHeight="1" x14ac:dyDescent="0.2">
      <c r="J38" s="265"/>
    </row>
    <row r="39" spans="4:14" customFormat="1" ht="12.75" customHeight="1" x14ac:dyDescent="0.2">
      <c r="J39" s="265"/>
    </row>
    <row r="40" spans="4:14" customFormat="1" ht="12.75" customHeight="1" x14ac:dyDescent="0.2">
      <c r="J40" s="265"/>
    </row>
    <row r="41" spans="4:14" customFormat="1" ht="12.75" customHeight="1" x14ac:dyDescent="0.2">
      <c r="J41" s="265"/>
    </row>
    <row r="42" spans="4:14" customFormat="1" ht="12.75" customHeight="1" x14ac:dyDescent="0.2">
      <c r="J42" s="265"/>
    </row>
    <row r="43" spans="4:14" customFormat="1" ht="12.75" customHeight="1" x14ac:dyDescent="0.2">
      <c r="J43" s="265"/>
    </row>
    <row r="44" spans="4:14" customFormat="1" ht="12.75" customHeight="1" x14ac:dyDescent="0.2">
      <c r="J44" s="265"/>
    </row>
    <row r="45" spans="4:14" customFormat="1" ht="12.75" customHeight="1" x14ac:dyDescent="0.2">
      <c r="J45" s="265"/>
    </row>
    <row r="46" spans="4:14" customFormat="1" ht="12.75" customHeight="1" x14ac:dyDescent="0.2">
      <c r="J46" s="265"/>
    </row>
    <row r="47" spans="4:14" customFormat="1" ht="12.75" customHeight="1" x14ac:dyDescent="0.2">
      <c r="J47" s="265"/>
    </row>
    <row r="48" spans="4:14" customFormat="1" ht="12.75" customHeight="1" x14ac:dyDescent="0.2">
      <c r="J48" s="265"/>
    </row>
    <row r="49" spans="1:10" customFormat="1" ht="12.75" customHeight="1" x14ac:dyDescent="0.2">
      <c r="J49" s="265"/>
    </row>
    <row r="50" spans="1:10" customFormat="1" ht="12.75" customHeight="1" x14ac:dyDescent="0.2">
      <c r="J50" s="265"/>
    </row>
    <row r="51" spans="1:10" customFormat="1" ht="12.75" customHeight="1" x14ac:dyDescent="0.2">
      <c r="J51" s="265"/>
    </row>
    <row r="52" spans="1:10" customFormat="1" ht="12.75" customHeight="1" x14ac:dyDescent="0.2">
      <c r="J52" s="265"/>
    </row>
    <row r="53" spans="1:10" customFormat="1" ht="12.75" customHeight="1" x14ac:dyDescent="0.2">
      <c r="J53" s="265"/>
    </row>
    <row r="54" spans="1:10" customFormat="1" ht="12.75" customHeight="1" x14ac:dyDescent="0.2">
      <c r="J54" s="265"/>
    </row>
    <row r="55" spans="1:10" customFormat="1" ht="12.75" customHeight="1" x14ac:dyDescent="0.2">
      <c r="J55" s="265"/>
    </row>
    <row r="56" spans="1:10" customFormat="1" ht="12.75" customHeight="1" x14ac:dyDescent="0.2">
      <c r="J56" s="265"/>
    </row>
    <row r="57" spans="1:10" customFormat="1" ht="12.75" customHeight="1" x14ac:dyDescent="0.2">
      <c r="J57" s="265"/>
    </row>
    <row r="58" spans="1:10" customFormat="1" ht="12.75" customHeight="1" x14ac:dyDescent="0.2">
      <c r="J58" s="265"/>
    </row>
    <row r="59" spans="1:10" ht="12.75" customHeight="1" x14ac:dyDescent="0.2">
      <c r="A59"/>
      <c r="B59"/>
      <c r="C59"/>
      <c r="D59"/>
      <c r="E59"/>
      <c r="F59"/>
      <c r="G59"/>
      <c r="H59"/>
      <c r="I59"/>
      <c r="J59" s="265"/>
    </row>
  </sheetData>
  <mergeCells count="2">
    <mergeCell ref="F4:H4"/>
    <mergeCell ref="B4:D4"/>
  </mergeCells>
  <phoneticPr fontId="5" type="noConversion"/>
  <pageMargins left="0.70866141732283472" right="0.15748031496062992" top="0.98425196850393704" bottom="0.55118110236220474" header="0.51181102362204722" footer="0.51181102362204722"/>
  <pageSetup paperSize="9" orientation="portrait" r:id="rId1"/>
  <headerFooter alignWithMargins="0">
    <oddHeader>&amp;R&amp;"Arial,Fet"REGIONAL STATISTIK</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0284B1-7CE7-4717-9F18-7C25FE851754}">
  <dimension ref="A1:C36"/>
  <sheetViews>
    <sheetView zoomScaleNormal="100" zoomScaleSheetLayoutView="93" workbookViewId="0">
      <selection activeCell="G32" sqref="G32"/>
    </sheetView>
  </sheetViews>
  <sheetFormatPr defaultColWidth="9.140625" defaultRowHeight="12.75" x14ac:dyDescent="0.2"/>
  <cols>
    <col min="1" max="1" width="75.7109375" style="64" customWidth="1"/>
    <col min="2" max="2" width="7.28515625" style="64" customWidth="1"/>
    <col min="3" max="3" width="78.28515625" style="64" customWidth="1"/>
    <col min="4" max="16384" width="9.140625" style="64"/>
  </cols>
  <sheetData>
    <row r="1" spans="1:3" ht="30" customHeight="1" x14ac:dyDescent="0.2">
      <c r="A1" s="276" t="s">
        <v>214</v>
      </c>
      <c r="B1" s="276"/>
      <c r="C1" s="276"/>
    </row>
    <row r="2" spans="1:3" x14ac:dyDescent="0.2">
      <c r="A2" s="65"/>
      <c r="B2" s="65"/>
      <c r="C2" s="65"/>
    </row>
    <row r="3" spans="1:3" ht="15.75" customHeight="1" x14ac:dyDescent="0.2">
      <c r="A3" s="66" t="s">
        <v>80</v>
      </c>
      <c r="B3" s="66"/>
      <c r="C3" s="67" t="s">
        <v>168</v>
      </c>
    </row>
    <row r="4" spans="1:3" ht="31.5" customHeight="1" x14ac:dyDescent="0.2">
      <c r="A4" s="68" t="str">
        <f>'PB Tab 1'!A1</f>
        <v>Tabell PB1. Total körsträcka (mil), antal personbilar och genomsnittlig körsträcka. Åren 1999–2024.</v>
      </c>
      <c r="B4" s="69"/>
      <c r="C4" s="68" t="str">
        <f>'PB Tab 1'!A2</f>
        <v>Table PB1. Vehicle kilometers (10 kilometers), number of vehicles and average kilometers driven. Years 1999–2024.</v>
      </c>
    </row>
    <row r="5" spans="1:3" ht="31.5" customHeight="1" x14ac:dyDescent="0.2">
      <c r="A5" s="68" t="str">
        <f>'PB Tab 2-3'!A1</f>
        <v>Tabell PB2. Körsträckor (mil) och antal personbilar efter tjänstevikt och ägare. År 2024.</v>
      </c>
      <c r="B5" s="69"/>
      <c r="C5" s="68" t="str">
        <f>'PB Tab 2-3'!A2</f>
        <v>Table PB2. Vehicle kilometers (10 kilometers), number of passenger cars, by kerb weight and owner. Year 2024.</v>
      </c>
    </row>
    <row r="6" spans="1:3" ht="31.5" customHeight="1" x14ac:dyDescent="0.2">
      <c r="A6" s="68" t="str">
        <f>'PB Tab 2-3'!A27</f>
        <v>Tabell PB3. Körsträckor (mil) och antal personbilar efter typ av ägare. År 2024.</v>
      </c>
      <c r="B6" s="69"/>
      <c r="C6" s="68" t="str">
        <f>'PB Tab 2-3'!A28</f>
        <v>Table PB3. Vehicle kilometers (10 kilometers) and number of passenger cars by type of owner. Year 2024.</v>
      </c>
    </row>
    <row r="7" spans="1:3" ht="31.5" customHeight="1" x14ac:dyDescent="0.2">
      <c r="A7" s="68" t="str">
        <f>'PB Tab 4-5'!A1</f>
        <v>Tabell PB4. Körsträckor (mil) och antal personbilar efter årsmodell/tillverkningsår och ägare. År 2024.</v>
      </c>
      <c r="B7" s="69"/>
      <c r="C7" s="68" t="str">
        <f>'PB Tab 4-5'!A2</f>
        <v>Table PB4. Vehicle kilometres (10 kilometres) and number of passenger cars by year of model/construction and by owner. Year 2024.</v>
      </c>
    </row>
    <row r="8" spans="1:3" ht="31.5" customHeight="1" x14ac:dyDescent="0.2">
      <c r="A8" s="68" t="str">
        <f>'PB Tab 4-5'!A33</f>
        <v>Tabell PB5. Körsträckor (mil) och antal personbilar efter drivmedel och ägare. År 2024.</v>
      </c>
      <c r="B8" s="69"/>
      <c r="C8" s="68" t="str">
        <f>'PB Tab 4-5'!A34</f>
        <v>Table PB5. Vehicle kilometres (10 kilometres) and number of passenger cars by fuel and owner. Year 2024.</v>
      </c>
    </row>
    <row r="9" spans="1:3" ht="15" customHeight="1" x14ac:dyDescent="0.2">
      <c r="A9" s="65"/>
      <c r="B9" s="65"/>
      <c r="C9" s="65"/>
    </row>
    <row r="10" spans="1:3" ht="15.75" customHeight="1" x14ac:dyDescent="0.2">
      <c r="A10" s="66" t="s">
        <v>127</v>
      </c>
      <c r="B10" s="66"/>
      <c r="C10" s="67" t="s">
        <v>169</v>
      </c>
    </row>
    <row r="11" spans="1:3" ht="31.5" customHeight="1" x14ac:dyDescent="0.2">
      <c r="A11" s="68" t="str">
        <f>'LB Tab 1-2'!$A$1</f>
        <v>Tabell LB1. Total körsträcka (mil), antal lätta lastbilar och genomsnittlig körsträcka. Åren 1999–2024.</v>
      </c>
      <c r="B11" s="69"/>
      <c r="C11" s="68" t="str">
        <f>'LB Tab 1-2'!$A$2</f>
        <v>Table LB1. Vehicle kilometers (10 kilometers), number of vehicles and average kilometers driven (10 kilometers). Years 1999–2024.</v>
      </c>
    </row>
    <row r="12" spans="1:3" ht="31.5" customHeight="1" x14ac:dyDescent="0.2">
      <c r="A12" s="68" t="str">
        <f>'LB Tab 1-2'!$A$36</f>
        <v>Tabell LB2. Total körsträcka, antal tunga lastbilar och genomsnittlig körsträcka (mil). Åren 1999-2024.</v>
      </c>
      <c r="B12" s="69"/>
      <c r="C12" s="68" t="str">
        <f>'LB Tab 1-2'!$A$37</f>
        <v>Table LB2. Vehicle kilometers (10 kilometers), number of vehicles and average kilometers driven (10 kilometers). Years 1999-2024.</v>
      </c>
    </row>
    <row r="13" spans="1:3" ht="31.5" customHeight="1" x14ac:dyDescent="0.2">
      <c r="A13" s="68" t="str">
        <f>'LB Tab 3-5'!$A$1</f>
        <v>Tabell LB3. Körsträckor (mil) och antal lastbilar efter årsmodell/tillverkningsår och totalvikt. År 2024.</v>
      </c>
      <c r="B13" s="69"/>
      <c r="C13" s="68" t="str">
        <f>'LB Tab 3-5'!$A$2</f>
        <v>Table LB3. Vehicle kilometers (10 kilometers) and number of lorries by year of model/construction and permissible maximum weight. Year 2024.</v>
      </c>
    </row>
    <row r="14" spans="1:3" ht="31.5" customHeight="1" x14ac:dyDescent="0.2">
      <c r="A14" s="68" t="str">
        <f>'LB Tab 3-5'!$A$32</f>
        <v>Tabell LB4. Körsträckor och antal lastbilar efter ägare, yrkesmässig trafik, firmabilstrafik och totalvikt. År 2024.</v>
      </c>
      <c r="B14" s="69"/>
      <c r="C14" s="68" t="str">
        <f>'LB Tab 3-5'!$A$33</f>
        <v>Table LB4. Vehicle kilometers (10 kilometers) and number of lorries by owner and used in transport for hire or reward or transport on own account. Year 2024.</v>
      </c>
    </row>
    <row r="15" spans="1:3" ht="31.5" customHeight="1" x14ac:dyDescent="0.2">
      <c r="A15" s="68" t="str">
        <f>'LB Tab 3-5'!$A$48</f>
        <v>Tabell LB5. Körsträckor och antal lastbilar efter karosseri. År 2024.</v>
      </c>
      <c r="B15" s="69"/>
      <c r="C15" s="68" t="str">
        <f>'LB Tab 3-5'!$A$49</f>
        <v>Table LB5. Vehicle kilometers (10 kilometers) and number of lorries by type of body. Year 2024.</v>
      </c>
    </row>
    <row r="16" spans="1:3" ht="31.5" customHeight="1" x14ac:dyDescent="0.2">
      <c r="A16" s="68" t="str">
        <f>'LB Tab 6-7'!$A$1</f>
        <v>Tabell LB6. Körsträckor (mil) och antal lastbilar efter totalvikt. År 2024.</v>
      </c>
      <c r="B16" s="69"/>
      <c r="C16" s="68" t="str">
        <f>'LB Tab 6-7'!$A$2</f>
        <v>Table LB6. Vehicle kilometers (10 kilometers) and number of lorries by permissible maximum weight. Year 2024.</v>
      </c>
    </row>
    <row r="17" spans="1:3" ht="31.5" customHeight="1" x14ac:dyDescent="0.2">
      <c r="A17" s="68" t="str">
        <f>'LB Tab 6-7'!$A$27</f>
        <v>Tabell LB7. Körsträckor (mil) och antal lastbilar efter maximilastvikt. År 2024.</v>
      </c>
      <c r="B17" s="69"/>
      <c r="C17" s="68" t="str">
        <f>'LB Tab 6-7'!$A$28</f>
        <v>Table LB7. Vehicle kilometers (10 kilometers) and number of lorries by load capacity. Year 2024.</v>
      </c>
    </row>
    <row r="18" spans="1:3" x14ac:dyDescent="0.2">
      <c r="A18" s="65"/>
      <c r="B18" s="65"/>
      <c r="C18" s="65"/>
    </row>
    <row r="19" spans="1:3" ht="15.75" customHeight="1" x14ac:dyDescent="0.2">
      <c r="A19" s="66" t="s">
        <v>81</v>
      </c>
      <c r="B19" s="66"/>
      <c r="C19" s="67" t="s">
        <v>170</v>
      </c>
    </row>
    <row r="20" spans="1:3" ht="31.5" customHeight="1" x14ac:dyDescent="0.2">
      <c r="A20" s="68" t="str">
        <f>'BU Tab 1'!A1</f>
        <v>Tabell BU1. Total körsträcka (mil), antal bussar och genomsnittlig körsträcka. Åren 1999–2024.</v>
      </c>
      <c r="B20" s="69"/>
      <c r="C20" s="68" t="str">
        <f>'BU Tab 1'!A2</f>
        <v>Table BU1. Vehicle kilometers (10 kilometers), number of buses and average kilometers driven (10 kilometers). Years 1999–2024.</v>
      </c>
    </row>
    <row r="21" spans="1:3" ht="31.5" customHeight="1" x14ac:dyDescent="0.2">
      <c r="A21" s="68" t="str">
        <f>'BU Tab 2-4'!A1</f>
        <v>Tabell BU2. Körsträckor (mil) och antal bussar efter årsmodell/tillverkningsår. År 2024.</v>
      </c>
      <c r="B21" s="69"/>
      <c r="C21" s="68" t="str">
        <f>'BU Tab 2-4'!A2</f>
        <v>Table BU2. Vehicle kilometres (10 kilometres) and number of buses by year of model/construction. Year 2024.</v>
      </c>
    </row>
    <row r="22" spans="1:3" ht="15.75" customHeight="1" x14ac:dyDescent="0.2">
      <c r="A22" s="68" t="str">
        <f>'BU Tab 2-4'!A31</f>
        <v>Tabell BU3. Körsträckor (mil) och antal bussar efter bussklass. År 2024.</v>
      </c>
      <c r="B22" s="69"/>
      <c r="C22" s="68" t="str">
        <f>'BU Tab 2-4'!A32</f>
        <v>Table BU3. Vehicle kilometres (10 kilometres) by bus class. Year 2024.</v>
      </c>
    </row>
    <row r="23" spans="1:3" ht="15.75" customHeight="1" x14ac:dyDescent="0.2">
      <c r="A23" s="68" t="str">
        <f>'BU Tab 2-4'!A48</f>
        <v>Tabell BU4. Körsträckor och antal bussar efter drivmedel. År 2024.</v>
      </c>
      <c r="B23" s="69"/>
      <c r="C23" s="68" t="str">
        <f>'BU Tab 2-4'!A49</f>
        <v>Table BU4. Vehicle kilometers (10 kilometers) and number of buses by fuel. Year 2024.</v>
      </c>
    </row>
    <row r="24" spans="1:3" x14ac:dyDescent="0.2">
      <c r="A24" s="65"/>
      <c r="B24" s="65"/>
      <c r="C24" s="65"/>
    </row>
    <row r="25" spans="1:3" ht="15.75" customHeight="1" x14ac:dyDescent="0.2">
      <c r="A25" s="66" t="s">
        <v>82</v>
      </c>
      <c r="B25" s="66"/>
      <c r="C25" s="67" t="s">
        <v>171</v>
      </c>
    </row>
    <row r="26" spans="1:3" ht="31.5" customHeight="1" x14ac:dyDescent="0.2">
      <c r="A26" s="68" t="str">
        <f>'MC Tab 1'!A1</f>
        <v>Tabell MC1. Total körsträcka (mil), antal fordon och genomsnittlig körsträcka. Åren 1999–2023.</v>
      </c>
      <c r="B26" s="69"/>
      <c r="C26" s="68" t="str">
        <f>'MC Tab 1'!A2</f>
        <v>Table MC1. Vehicle kilometers (10 kilometers), number of vehicles and average kilometers driven (10 kilometers). Years 1999–2023.</v>
      </c>
    </row>
    <row r="27" spans="1:3" ht="31.5" customHeight="1" x14ac:dyDescent="0.2">
      <c r="A27" s="68" t="str">
        <f>'MC Tab 2-4'!A1</f>
        <v>Tabell MC2. Körsträckor (mil) och antal motorcyklar efter årsmodell/tillverkningsår och ägare. År 2023.</v>
      </c>
      <c r="B27" s="69"/>
      <c r="C27" s="68" t="str">
        <f>'MC Tab 2-4'!A2</f>
        <v>Table MC2. Number of motorcycles and average 10 kilometres driven by year of model/construction and owner. Year 2023.</v>
      </c>
    </row>
    <row r="28" spans="1:3" ht="31.5" customHeight="1" x14ac:dyDescent="0.2">
      <c r="A28" s="68" t="str">
        <f>'MC Tab 2-4'!A33</f>
        <v>Tabell MC3. Körsträckor (mil) och antal motorcyklar efter cylindervolym och ägare. År 2023.</v>
      </c>
      <c r="B28" s="69"/>
      <c r="C28" s="68" t="str">
        <f>'MC Tab 2-4'!A34</f>
        <v>Table MC3. Vehicle kilometers (10 kilometers) and number of motorcycles by cylinder volume and owner. Year 2023.</v>
      </c>
    </row>
    <row r="29" spans="1:3" ht="31.5" customHeight="1" x14ac:dyDescent="0.2">
      <c r="A29" s="68" t="str">
        <f>'MC Tab 2-4'!A51</f>
        <v>Tabell MC4. Körsträckor (mil) och antal motorcyklar efter ägare. År 2023.</v>
      </c>
      <c r="B29" s="69"/>
      <c r="C29" s="68" t="str">
        <f>'MC Tab 2-4'!A52</f>
        <v>Table MC4. Vehicle kilometers (10 kilometers) and number of motorcycles by owner. Year 2023.</v>
      </c>
    </row>
    <row r="30" spans="1:3" x14ac:dyDescent="0.2">
      <c r="A30" s="65"/>
      <c r="B30" s="65"/>
      <c r="C30" s="65"/>
    </row>
    <row r="31" spans="1:3" ht="15.75" customHeight="1" x14ac:dyDescent="0.2">
      <c r="A31" s="66" t="s">
        <v>128</v>
      </c>
      <c r="B31" s="66"/>
      <c r="C31" s="70" t="s">
        <v>172</v>
      </c>
    </row>
    <row r="32" spans="1:3" ht="31.5" customHeight="1" x14ac:dyDescent="0.2">
      <c r="A32" s="68" t="str">
        <f>'RS Tab 1'!A1</f>
        <v>Tabell RS1. Genomsnittlig körsträcka i mil efter registreringslän och fordonsslag. År 2024.</v>
      </c>
      <c r="B32" s="69"/>
      <c r="C32" s="68" t="str">
        <f>'RS Tab 1'!A2</f>
        <v>Table RS1. Average distance (10 kilometers) driven by kind of vehicle, and by county of registration. Year 2024.</v>
      </c>
    </row>
    <row r="33" spans="1:3" x14ac:dyDescent="0.2">
      <c r="A33" s="65"/>
      <c r="B33" s="65"/>
      <c r="C33" s="65"/>
    </row>
    <row r="34" spans="1:3" x14ac:dyDescent="0.2">
      <c r="A34" s="65"/>
      <c r="B34" s="65"/>
      <c r="C34" s="65"/>
    </row>
    <row r="35" spans="1:3" x14ac:dyDescent="0.2">
      <c r="A35" s="65"/>
      <c r="B35" s="65"/>
      <c r="C35" s="65"/>
    </row>
    <row r="36" spans="1:3" x14ac:dyDescent="0.2">
      <c r="A36" s="65"/>
      <c r="B36" s="65"/>
      <c r="C36" s="65"/>
    </row>
  </sheetData>
  <mergeCells count="1">
    <mergeCell ref="A1:C1"/>
  </mergeCells>
  <hyperlinks>
    <hyperlink ref="A4" location="'PB Tab 1'!A1" display="'PB Tab 1'!A1" xr:uid="{A78F91D7-AB80-4941-A165-616453C235A4}"/>
    <hyperlink ref="A6" location="'PB Tab 2-3'!A42" display="'PB Tab 2-3'!A42" xr:uid="{BA217BF5-28D9-4340-8B14-14072B618ECE}"/>
    <hyperlink ref="A13" location="'LB Tab 3-5'!A1" display="'LB Tab 3-5'!A1" xr:uid="{F484AEC5-1F59-4BD9-A81D-3474D53827AB}"/>
    <hyperlink ref="A16" location="'LB Tab 6-7'!A1" display="'LB Tab 6-7'!A1" xr:uid="{CB1FD398-AB8D-47F2-ABCA-22C8E41232C2}"/>
    <hyperlink ref="A20" location="'BU Tab 1'!A1" display="'BU Tab 1'!A1" xr:uid="{F8E2DA13-356E-4B35-976D-858FB51B4831}"/>
    <hyperlink ref="A21" location="'BU Tab 2-4'!A1" display="'BU Tab 2-4'!A1" xr:uid="{573B4AB7-EC97-4F39-8685-96D7B9BF74A5}"/>
    <hyperlink ref="A26" location="'MC Tab 1'!A1" display="'MC Tab 1'!A1" xr:uid="{5885A4C8-C86B-4340-9B9F-6D907DFCD871}"/>
    <hyperlink ref="A27" location="'MC Tab 2-4'!A1" display="'MC Tab 2-4'!A1" xr:uid="{AAEA5584-E02A-45DB-91EE-79F95847AA7B}"/>
    <hyperlink ref="A32" location="'RS Tab 1'!A1" display="'RS Tab 1'!A1" xr:uid="{8BD6E01B-2CE6-4F46-A003-400048C0CAFB}"/>
    <hyperlink ref="C4" location="'PB Tab 1'!A1" display="'PB Tab 1'!A1" xr:uid="{F204148E-BF2B-42D5-9B14-A1FA54172087}"/>
    <hyperlink ref="A5" location="'PB Tab 2-3'!A1" display="'PB Tab 2-3'!A1" xr:uid="{CF4AF4E5-FBB9-42CE-8F4F-D9688BB5103F}"/>
    <hyperlink ref="C6" location="'PB Tab 2-3'!A42" display="'PB Tab 2-3'!A42" xr:uid="{615815DD-8813-472C-B64E-7EC840388CCB}"/>
    <hyperlink ref="C5" location="'PB Tab 2-3'!A1" display="'PB Tab 2-3'!A1" xr:uid="{61CE06DE-4BCB-4748-B64E-101F8CE66D4A}"/>
    <hyperlink ref="A14" location="'LB Tab 3-5'!A42" display="'LB Tab 3-5'!A42" xr:uid="{FABF5BDF-6694-4702-8FA6-9A709E5B8108}"/>
    <hyperlink ref="A15" location="'LB Tab 3-5'!A61" display="'LB Tab 3-5'!A61" xr:uid="{BD7B3B1F-6636-45B4-93AA-8F39D6BF80D1}"/>
    <hyperlink ref="C13" location="'LB Tab 3-5'!A1" display="'LB Tab 3-5'!A1" xr:uid="{DBD2A517-C8B2-4B07-B137-63E761BFFAF9}"/>
    <hyperlink ref="C14" location="'LB Tab 3-5'!A42" display="'LB Tab 3-5'!A42" xr:uid="{379E4ECC-9B87-4CE4-868A-826AB17E70D4}"/>
    <hyperlink ref="C15" location="'LB Tab 3-5'!A61" display="'LB Tab 3-5'!A61" xr:uid="{6AF1D095-D857-410A-93AA-D29C19F76AC8}"/>
    <hyperlink ref="A17" location="'LB Tab 6-7'!A54" display="'LB Tab 6-7'!A54" xr:uid="{0ADDB478-10F9-4EB9-A987-5CA5F8428830}"/>
    <hyperlink ref="C16" location="'LB Tab 6-7'!A1" display="'LB Tab 6-7'!A1" xr:uid="{8D196C65-4784-4B02-81D8-BC3123ED3A2E}"/>
    <hyperlink ref="C17" location="'LB Tab 6-7'!A54" display="'LB Tab 6-7'!A54" xr:uid="{292C008E-07A2-49A4-952E-5C31D76017AC}"/>
    <hyperlink ref="A22" location="'BU Tab 2-4'!A42" display="'BU Tab 2-4'!A42" xr:uid="{13A59256-EBC2-4E2F-836A-3FC45853E008}"/>
    <hyperlink ref="A23" location="'BU Tab 2-4'!A59" display="'BU Tab 2-4'!A59" xr:uid="{8E91E5D0-67CE-44FC-B70B-3B239EB3506E}"/>
    <hyperlink ref="C20" location="'BU Tab 1'!A1" display="'BU Tab 1'!A1" xr:uid="{4643EE3F-DB2E-4591-B0D1-D4E47564CEA1}"/>
    <hyperlink ref="C21" location="'BU Tab 2-4'!A1" display="'BU Tab 2-4'!A1" xr:uid="{14CAFD67-1FAA-4D33-A2C1-923E3808F4E3}"/>
    <hyperlink ref="C22" location="'BU Tab 2-4'!A42" display="'BU Tab 2-4'!A42" xr:uid="{7F70AB3B-5413-4F94-85F7-94C1D74A2765}"/>
    <hyperlink ref="C23" location="'BU Tab 2-4'!A59" display="'BU Tab 2-4'!A59" xr:uid="{85B40170-30D2-4DD0-8362-4DFE62F4E6DB}"/>
    <hyperlink ref="A28" location="'MC Tab 2-4'!A45" display="'MC Tab 2-4'!A45" xr:uid="{30A7853A-C297-4F0E-BCED-774C71D44908}"/>
    <hyperlink ref="A29" location="'MC Tab 2-4'!A59" display="'MC Tab 2-4'!A59" xr:uid="{AF7DE7AF-1034-4260-926D-551F257AFBFC}"/>
    <hyperlink ref="C26" location="'MC Tab 1'!A1" display="'MC Tab 1'!A1" xr:uid="{1704472B-CF35-4294-9C0D-95420A84EE44}"/>
    <hyperlink ref="C27" location="'MC Tab 2-4'!A1" display="'MC Tab 2-4'!A1" xr:uid="{7FB38F67-1F50-43FB-B2AB-D67566A7A5D3}"/>
    <hyperlink ref="C28" location="'MC Tab 2-4'!A45" display="'MC Tab 2-4'!A45" xr:uid="{D85AA902-0319-49A1-B11B-3D86790E9AE1}"/>
    <hyperlink ref="C29" location="'MC Tab 2-4'!A59" display="'MC Tab 2-4'!A59" xr:uid="{948E3B9D-35EF-4DDB-A43B-761B90169122}"/>
    <hyperlink ref="C32" location="'RS Tab 1'!A1" display="'RS Tab 1'!A1" xr:uid="{7DB04EA3-BA97-4EEB-9895-1FCEEB5670AD}"/>
    <hyperlink ref="A7" location="'PB Tab 2-3'!A42" display="'PB Tab 2-3'!A42" xr:uid="{C3A43104-A9D6-4FCB-81D2-0453278AE2FA}"/>
    <hyperlink ref="A8" location="'PB Tab 2-3'!A42" display="'PB Tab 2-3'!A42" xr:uid="{AB88D733-F798-410C-8FF8-7DB2BBE110FD}"/>
    <hyperlink ref="C7" location="'PB Tab 2-3'!A42" display="'PB Tab 2-3'!A42" xr:uid="{9E7C5157-D624-4D78-B073-BDBBCA80D4AE}"/>
    <hyperlink ref="C8" location="'PB Tab 2-3'!A42" display="'PB Tab 2-3'!A42" xr:uid="{7F5FE699-C1D6-47CC-8B82-660D1B153914}"/>
    <hyperlink ref="A11" location="'LB Tab 1-2'!A1" display="'LB Tab 1-2'!A1" xr:uid="{BB8B07AC-D2FA-49BA-82C7-90A19E34C302}"/>
    <hyperlink ref="A12" location="'LB Tab 1-2'!A1" display="'LB Tab 1-2'!A1" xr:uid="{B18BCED1-C478-46FE-B53E-111BEE2B7179}"/>
    <hyperlink ref="C11" location="'LB Tab 1-2'!A1" display="'LB Tab 1-2'!A1" xr:uid="{DA962B6B-DD1A-4507-B040-D660D1A5A321}"/>
    <hyperlink ref="C12" location="'LB Tab 1-2'!A1" display="'LB Tab 1-2'!A1" xr:uid="{2551872E-FC84-488E-A0BA-82359E0ECBFF}"/>
  </hyperlinks>
  <pageMargins left="0.75" right="0.75" top="1" bottom="1" header="0.5" footer="0.5"/>
  <pageSetup paperSize="9" scale="46"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912382-49B2-466F-AC97-27D7399042F5}">
  <dimension ref="A1:A22"/>
  <sheetViews>
    <sheetView zoomScaleNormal="100" zoomScaleSheetLayoutView="100" workbookViewId="0">
      <selection activeCell="G32" sqref="G32"/>
    </sheetView>
  </sheetViews>
  <sheetFormatPr defaultColWidth="9.140625" defaultRowHeight="12.75" x14ac:dyDescent="0.2"/>
  <cols>
    <col min="1" max="1" width="106.42578125" style="73" customWidth="1"/>
    <col min="2" max="16384" width="9.140625" style="73"/>
  </cols>
  <sheetData>
    <row r="1" spans="1:1" s="72" customFormat="1" ht="19.5" customHeight="1" x14ac:dyDescent="0.2">
      <c r="A1" s="71" t="s">
        <v>173</v>
      </c>
    </row>
    <row r="3" spans="1:1" x14ac:dyDescent="0.2">
      <c r="A3" s="58" t="s">
        <v>174</v>
      </c>
    </row>
    <row r="4" spans="1:1" ht="42" customHeight="1" x14ac:dyDescent="0.2">
      <c r="A4" s="74" t="s">
        <v>343</v>
      </c>
    </row>
    <row r="5" spans="1:1" x14ac:dyDescent="0.2">
      <c r="A5" s="74"/>
    </row>
    <row r="6" spans="1:1" x14ac:dyDescent="0.2">
      <c r="A6" s="58" t="s">
        <v>175</v>
      </c>
    </row>
    <row r="7" spans="1:1" ht="117.6" customHeight="1" x14ac:dyDescent="0.2">
      <c r="A7" s="74" t="s">
        <v>176</v>
      </c>
    </row>
    <row r="8" spans="1:1" ht="14.25" customHeight="1" x14ac:dyDescent="0.2">
      <c r="A8" s="74"/>
    </row>
    <row r="9" spans="1:1" x14ac:dyDescent="0.2">
      <c r="A9" s="58" t="s">
        <v>177</v>
      </c>
    </row>
    <row r="10" spans="1:1" ht="56.25" customHeight="1" x14ac:dyDescent="0.2">
      <c r="A10" s="74" t="s">
        <v>178</v>
      </c>
    </row>
    <row r="12" spans="1:1" ht="19.5" x14ac:dyDescent="0.2">
      <c r="A12" s="75" t="s">
        <v>179</v>
      </c>
    </row>
    <row r="14" spans="1:1" x14ac:dyDescent="0.2">
      <c r="A14" s="58" t="s">
        <v>180</v>
      </c>
    </row>
    <row r="15" spans="1:1" ht="40.5" customHeight="1" x14ac:dyDescent="0.2">
      <c r="A15" s="74" t="s">
        <v>344</v>
      </c>
    </row>
    <row r="16" spans="1:1" x14ac:dyDescent="0.2">
      <c r="A16" s="74"/>
    </row>
    <row r="17" spans="1:1" x14ac:dyDescent="0.2">
      <c r="A17" s="58" t="s">
        <v>181</v>
      </c>
    </row>
    <row r="18" spans="1:1" ht="61.15" customHeight="1" x14ac:dyDescent="0.2">
      <c r="A18" s="74" t="s">
        <v>182</v>
      </c>
    </row>
    <row r="19" spans="1:1" ht="56.45" customHeight="1" x14ac:dyDescent="0.2">
      <c r="A19" s="74" t="s">
        <v>183</v>
      </c>
    </row>
    <row r="20" spans="1:1" x14ac:dyDescent="0.2">
      <c r="A20" s="74"/>
    </row>
    <row r="21" spans="1:1" x14ac:dyDescent="0.2">
      <c r="A21" s="58" t="s">
        <v>184</v>
      </c>
    </row>
    <row r="22" spans="1:1" ht="63.75" x14ac:dyDescent="0.2">
      <c r="A22" s="74" t="s">
        <v>185</v>
      </c>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87F5C6-413E-491F-9DE8-0E567397BA6B}">
  <sheetPr>
    <pageSetUpPr fitToPage="1"/>
  </sheetPr>
  <dimension ref="A1:L40"/>
  <sheetViews>
    <sheetView showGridLines="0" zoomScaleNormal="100" zoomScaleSheetLayoutView="100" workbookViewId="0">
      <selection activeCell="G32" sqref="G32"/>
    </sheetView>
  </sheetViews>
  <sheetFormatPr defaultColWidth="8.7109375" defaultRowHeight="12.75" x14ac:dyDescent="0.2"/>
  <cols>
    <col min="1" max="1" width="93.7109375" style="73" customWidth="1"/>
    <col min="2" max="2" width="86.42578125" style="93" customWidth="1"/>
    <col min="3" max="3" width="3.28515625" style="73" customWidth="1"/>
    <col min="4" max="12" width="8.7109375" style="73" hidden="1" customWidth="1"/>
    <col min="13" max="16384" width="8.7109375" style="73"/>
  </cols>
  <sheetData>
    <row r="1" spans="1:12" s="64" customFormat="1" ht="30" customHeight="1" x14ac:dyDescent="0.2">
      <c r="A1" s="277" t="s">
        <v>220</v>
      </c>
      <c r="B1" s="278"/>
      <c r="C1" s="252"/>
      <c r="D1" s="87"/>
      <c r="E1" s="87"/>
      <c r="F1" s="87"/>
      <c r="G1" s="87"/>
      <c r="H1" s="87"/>
      <c r="I1" s="87"/>
      <c r="J1" s="87"/>
      <c r="K1" s="87"/>
      <c r="L1" s="87"/>
    </row>
    <row r="2" spans="1:12" ht="15" x14ac:dyDescent="0.25">
      <c r="A2" s="90" t="s">
        <v>221</v>
      </c>
      <c r="B2" s="249" t="s">
        <v>283</v>
      </c>
    </row>
    <row r="3" spans="1:12" ht="80.25" customHeight="1" x14ac:dyDescent="0.2">
      <c r="A3" s="91" t="s">
        <v>244</v>
      </c>
      <c r="B3" s="92" t="s">
        <v>254</v>
      </c>
    </row>
    <row r="4" spans="1:12" ht="15" x14ac:dyDescent="0.2">
      <c r="A4" s="98" t="s">
        <v>222</v>
      </c>
      <c r="B4" s="98" t="s">
        <v>273</v>
      </c>
    </row>
    <row r="5" spans="1:12" ht="45" customHeight="1" x14ac:dyDescent="0.2">
      <c r="A5" s="91" t="s">
        <v>247</v>
      </c>
      <c r="B5" s="92" t="s">
        <v>268</v>
      </c>
    </row>
    <row r="6" spans="1:12" ht="16.5" customHeight="1" x14ac:dyDescent="0.2">
      <c r="A6" s="98" t="s">
        <v>11</v>
      </c>
      <c r="B6" s="103" t="s">
        <v>279</v>
      </c>
    </row>
    <row r="7" spans="1:12" ht="33.75" customHeight="1" x14ac:dyDescent="0.2">
      <c r="A7" s="109" t="s">
        <v>271</v>
      </c>
      <c r="B7" s="92" t="s">
        <v>270</v>
      </c>
    </row>
    <row r="8" spans="1:12" ht="15.95" customHeight="1" x14ac:dyDescent="0.2">
      <c r="A8" s="100" t="s">
        <v>249</v>
      </c>
      <c r="B8" s="103" t="s">
        <v>280</v>
      </c>
    </row>
    <row r="9" spans="1:12" ht="30.75" customHeight="1" x14ac:dyDescent="0.2">
      <c r="A9" s="101" t="s">
        <v>269</v>
      </c>
      <c r="B9" s="92" t="s">
        <v>278</v>
      </c>
    </row>
    <row r="10" spans="1:12" s="58" customFormat="1" ht="15.95" customHeight="1" x14ac:dyDescent="0.2">
      <c r="A10" s="102" t="s">
        <v>248</v>
      </c>
      <c r="B10" s="58" t="s">
        <v>281</v>
      </c>
    </row>
    <row r="11" spans="1:12" s="58" customFormat="1" ht="42" customHeight="1" x14ac:dyDescent="0.2">
      <c r="A11" s="99" t="s">
        <v>250</v>
      </c>
      <c r="B11" s="92" t="s">
        <v>274</v>
      </c>
    </row>
    <row r="12" spans="1:12" ht="15" x14ac:dyDescent="0.2">
      <c r="A12" s="98" t="s">
        <v>223</v>
      </c>
      <c r="B12" s="103" t="s">
        <v>272</v>
      </c>
    </row>
    <row r="13" spans="1:12" ht="25.5" x14ac:dyDescent="0.2">
      <c r="A13" s="104" t="s">
        <v>242</v>
      </c>
      <c r="B13" s="92" t="s">
        <v>275</v>
      </c>
    </row>
    <row r="14" spans="1:12" ht="15" x14ac:dyDescent="0.2">
      <c r="A14" s="98" t="s">
        <v>224</v>
      </c>
      <c r="B14" s="97"/>
    </row>
    <row r="15" spans="1:12" ht="76.5" customHeight="1" x14ac:dyDescent="0.2">
      <c r="A15" s="91" t="s">
        <v>251</v>
      </c>
      <c r="B15" s="105" t="s">
        <v>252</v>
      </c>
    </row>
    <row r="16" spans="1:12" ht="15" x14ac:dyDescent="0.2">
      <c r="A16" s="98" t="s">
        <v>225</v>
      </c>
      <c r="B16" s="103" t="s">
        <v>292</v>
      </c>
    </row>
    <row r="17" spans="1:2" ht="44.45" customHeight="1" x14ac:dyDescent="0.25">
      <c r="A17" s="91" t="s">
        <v>293</v>
      </c>
      <c r="B17" s="251" t="s">
        <v>285</v>
      </c>
    </row>
    <row r="18" spans="1:2" ht="37.5" customHeight="1" x14ac:dyDescent="0.25">
      <c r="A18" s="91" t="s">
        <v>243</v>
      </c>
      <c r="B18" s="251" t="s">
        <v>286</v>
      </c>
    </row>
    <row r="19" spans="1:2" ht="48.75" customHeight="1" x14ac:dyDescent="0.25">
      <c r="A19" s="91" t="s">
        <v>241</v>
      </c>
      <c r="B19" s="251" t="s">
        <v>287</v>
      </c>
    </row>
    <row r="20" spans="1:2" ht="17.25" customHeight="1" x14ac:dyDescent="0.25">
      <c r="A20" s="104" t="s">
        <v>240</v>
      </c>
      <c r="B20" s="251" t="s">
        <v>288</v>
      </c>
    </row>
    <row r="21" spans="1:2" ht="30" x14ac:dyDescent="0.25">
      <c r="A21" s="104"/>
      <c r="B21" s="251" t="s">
        <v>289</v>
      </c>
    </row>
    <row r="22" spans="1:2" ht="30" x14ac:dyDescent="0.2">
      <c r="A22" s="91" t="s">
        <v>226</v>
      </c>
      <c r="B22" s="74" t="s">
        <v>294</v>
      </c>
    </row>
    <row r="23" spans="1:2" ht="30" x14ac:dyDescent="0.25">
      <c r="A23" s="91" t="s">
        <v>227</v>
      </c>
      <c r="B23" s="251" t="s">
        <v>290</v>
      </c>
    </row>
    <row r="24" spans="1:2" ht="30" x14ac:dyDescent="0.25">
      <c r="A24" s="91" t="s">
        <v>228</v>
      </c>
      <c r="B24" s="251" t="s">
        <v>291</v>
      </c>
    </row>
    <row r="25" spans="1:2" x14ac:dyDescent="0.2">
      <c r="A25" s="96"/>
      <c r="B25" s="97"/>
    </row>
    <row r="26" spans="1:2" ht="15" x14ac:dyDescent="0.2">
      <c r="A26" s="98" t="s">
        <v>21</v>
      </c>
      <c r="B26" s="103" t="s">
        <v>256</v>
      </c>
    </row>
    <row r="27" spans="1:2" ht="60" x14ac:dyDescent="0.2">
      <c r="A27" s="91" t="s">
        <v>255</v>
      </c>
      <c r="B27" s="105" t="s">
        <v>253</v>
      </c>
    </row>
    <row r="28" spans="1:2" ht="15" x14ac:dyDescent="0.2">
      <c r="A28" s="94" t="s">
        <v>229</v>
      </c>
      <c r="B28" s="105" t="s">
        <v>257</v>
      </c>
    </row>
    <row r="29" spans="1:2" ht="30" x14ac:dyDescent="0.2">
      <c r="A29" s="94" t="s">
        <v>230</v>
      </c>
      <c r="B29" s="105" t="s">
        <v>258</v>
      </c>
    </row>
    <row r="30" spans="1:2" ht="15" x14ac:dyDescent="0.2">
      <c r="A30" s="94" t="s">
        <v>231</v>
      </c>
      <c r="B30" s="105" t="s">
        <v>259</v>
      </c>
    </row>
    <row r="31" spans="1:2" ht="48.75" customHeight="1" x14ac:dyDescent="0.2">
      <c r="A31" s="106" t="s">
        <v>238</v>
      </c>
      <c r="B31" s="105" t="s">
        <v>260</v>
      </c>
    </row>
    <row r="32" spans="1:2" ht="45" x14ac:dyDescent="0.2">
      <c r="A32" s="106" t="s">
        <v>239</v>
      </c>
      <c r="B32" s="105" t="s">
        <v>261</v>
      </c>
    </row>
    <row r="33" spans="1:5" ht="20.25" customHeight="1" x14ac:dyDescent="0.2">
      <c r="A33" s="94" t="s">
        <v>232</v>
      </c>
      <c r="B33" s="105" t="s">
        <v>262</v>
      </c>
    </row>
    <row r="34" spans="1:5" ht="48.75" customHeight="1" x14ac:dyDescent="0.25">
      <c r="A34" s="94" t="s">
        <v>233</v>
      </c>
      <c r="B34" s="250" t="s">
        <v>284</v>
      </c>
    </row>
    <row r="35" spans="1:5" ht="15" x14ac:dyDescent="0.2">
      <c r="A35" s="94" t="s">
        <v>234</v>
      </c>
      <c r="B35" s="105" t="s">
        <v>263</v>
      </c>
    </row>
    <row r="36" spans="1:5" ht="15" x14ac:dyDescent="0.2">
      <c r="A36" s="96"/>
      <c r="B36" s="106"/>
    </row>
    <row r="37" spans="1:5" ht="75" x14ac:dyDescent="0.2">
      <c r="A37" s="95" t="s">
        <v>235</v>
      </c>
      <c r="B37" s="105" t="s">
        <v>266</v>
      </c>
      <c r="E37" s="46"/>
    </row>
    <row r="38" spans="1:5" ht="66.75" customHeight="1" x14ac:dyDescent="0.2">
      <c r="A38" s="95" t="s">
        <v>245</v>
      </c>
      <c r="B38" s="105" t="s">
        <v>264</v>
      </c>
    </row>
    <row r="39" spans="1:5" ht="15" x14ac:dyDescent="0.2">
      <c r="A39" s="98" t="s">
        <v>236</v>
      </c>
      <c r="B39" s="108" t="s">
        <v>267</v>
      </c>
    </row>
    <row r="40" spans="1:5" ht="45" x14ac:dyDescent="0.2">
      <c r="A40" s="91" t="s">
        <v>237</v>
      </c>
      <c r="B40" s="107" t="s">
        <v>265</v>
      </c>
    </row>
  </sheetData>
  <mergeCells count="1">
    <mergeCell ref="A1:B1"/>
  </mergeCells>
  <pageMargins left="0.7" right="0.7" top="0.75" bottom="0.75" header="0.3" footer="0.3"/>
  <pageSetup paperSize="9" scale="66"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2D75CE-AEBD-4C7E-BF84-AC4F607B5142}">
  <dimension ref="A1:E11"/>
  <sheetViews>
    <sheetView zoomScaleNormal="100" zoomScaleSheetLayoutView="93" workbookViewId="0">
      <selection activeCell="G32" sqref="G32"/>
    </sheetView>
  </sheetViews>
  <sheetFormatPr defaultColWidth="9.140625" defaultRowHeight="12.75" x14ac:dyDescent="0.2"/>
  <cols>
    <col min="1" max="1" width="4.42578125" style="76" bestFit="1" customWidth="1"/>
    <col min="2" max="2" width="47.5703125" style="76" customWidth="1"/>
    <col min="3" max="3" width="49.85546875" style="76" customWidth="1"/>
    <col min="4" max="16384" width="9.140625" style="76"/>
  </cols>
  <sheetData>
    <row r="1" spans="1:5" ht="19.5" x14ac:dyDescent="0.2">
      <c r="A1" s="277" t="s">
        <v>186</v>
      </c>
      <c r="B1" s="277"/>
      <c r="C1" s="277"/>
    </row>
    <row r="3" spans="1:5" x14ac:dyDescent="0.2">
      <c r="A3" s="77" t="s">
        <v>187</v>
      </c>
      <c r="C3" s="78" t="s">
        <v>188</v>
      </c>
    </row>
    <row r="4" spans="1:5" x14ac:dyDescent="0.2">
      <c r="A4" s="79"/>
    </row>
    <row r="5" spans="1:5" x14ac:dyDescent="0.2">
      <c r="A5" s="80" t="s">
        <v>189</v>
      </c>
      <c r="B5" s="76" t="s">
        <v>190</v>
      </c>
      <c r="C5" s="76" t="s">
        <v>191</v>
      </c>
    </row>
    <row r="6" spans="1:5" x14ac:dyDescent="0.2">
      <c r="A6" s="80" t="s">
        <v>192</v>
      </c>
      <c r="B6" s="76" t="s">
        <v>193</v>
      </c>
      <c r="C6" s="76" t="s">
        <v>194</v>
      </c>
    </row>
    <row r="7" spans="1:5" x14ac:dyDescent="0.2">
      <c r="A7" s="81" t="s">
        <v>195</v>
      </c>
      <c r="B7" s="82" t="s">
        <v>196</v>
      </c>
      <c r="C7" s="76" t="s">
        <v>197</v>
      </c>
    </row>
    <row r="8" spans="1:5" x14ac:dyDescent="0.2">
      <c r="A8" s="83">
        <v>0</v>
      </c>
      <c r="B8" s="76" t="s">
        <v>198</v>
      </c>
      <c r="C8" s="76" t="s">
        <v>199</v>
      </c>
    </row>
    <row r="9" spans="1:5" x14ac:dyDescent="0.2">
      <c r="A9" s="80" t="s">
        <v>200</v>
      </c>
      <c r="B9" s="82" t="s">
        <v>201</v>
      </c>
      <c r="C9" s="76" t="s">
        <v>202</v>
      </c>
    </row>
    <row r="10" spans="1:5" x14ac:dyDescent="0.2">
      <c r="A10" s="80" t="s">
        <v>203</v>
      </c>
      <c r="B10" s="82" t="s">
        <v>204</v>
      </c>
      <c r="C10" s="76" t="s">
        <v>205</v>
      </c>
      <c r="E10" s="81"/>
    </row>
    <row r="11" spans="1:5" ht="28.5" customHeight="1" x14ac:dyDescent="0.2">
      <c r="A11" s="84" t="s">
        <v>206</v>
      </c>
      <c r="B11" s="85" t="s">
        <v>207</v>
      </c>
      <c r="C11" s="86" t="s">
        <v>208</v>
      </c>
    </row>
  </sheetData>
  <mergeCells count="1">
    <mergeCell ref="A1:C1"/>
  </mergeCells>
  <pageMargins left="0.7" right="0.7" top="0.75" bottom="0.75" header="0.3" footer="0.3"/>
  <pageSetup paperSize="9" scale="86"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R32"/>
  <sheetViews>
    <sheetView showGridLines="0" workbookViewId="0">
      <selection activeCell="J27" sqref="J27"/>
    </sheetView>
  </sheetViews>
  <sheetFormatPr defaultRowHeight="12.75" x14ac:dyDescent="0.2"/>
  <cols>
    <col min="2" max="2" width="15.42578125" bestFit="1" customWidth="1"/>
    <col min="3" max="3" width="16.42578125" bestFit="1" customWidth="1"/>
    <col min="4" max="4" width="23.5703125" bestFit="1" customWidth="1"/>
  </cols>
  <sheetData>
    <row r="1" spans="1:18" x14ac:dyDescent="0.2">
      <c r="A1" s="2" t="s">
        <v>348</v>
      </c>
    </row>
    <row r="2" spans="1:18" s="17" customFormat="1" ht="12.75" customHeight="1" x14ac:dyDescent="0.2">
      <c r="A2" s="45" t="s">
        <v>349</v>
      </c>
      <c r="B2" s="8"/>
      <c r="C2" s="8"/>
      <c r="D2" s="8"/>
      <c r="O2" s="14"/>
      <c r="P2" s="14"/>
      <c r="Q2" s="14"/>
      <c r="R2" s="14"/>
    </row>
    <row r="3" spans="1:18" x14ac:dyDescent="0.2">
      <c r="A3" s="50"/>
      <c r="B3" s="50"/>
      <c r="C3" s="50"/>
      <c r="D3" s="50"/>
    </row>
    <row r="4" spans="1:18" x14ac:dyDescent="0.2">
      <c r="A4" s="35" t="s">
        <v>0</v>
      </c>
      <c r="B4" s="51" t="s">
        <v>153</v>
      </c>
      <c r="C4" s="51" t="s">
        <v>13</v>
      </c>
      <c r="D4" s="51" t="s">
        <v>152</v>
      </c>
      <c r="J4" s="17"/>
    </row>
    <row r="5" spans="1:18" x14ac:dyDescent="0.2">
      <c r="A5" s="140">
        <v>1999</v>
      </c>
      <c r="B5" s="223">
        <v>5670643852.1000004</v>
      </c>
      <c r="C5" s="223">
        <v>4370924</v>
      </c>
      <c r="D5" s="223">
        <f>B5/C5</f>
        <v>1297.3558570453297</v>
      </c>
      <c r="G5" s="246"/>
      <c r="J5" s="17"/>
    </row>
    <row r="6" spans="1:18" x14ac:dyDescent="0.2">
      <c r="A6" s="26">
        <v>2000</v>
      </c>
      <c r="B6" s="111">
        <v>5855474348.1999998</v>
      </c>
      <c r="C6" s="111">
        <v>4496868</v>
      </c>
      <c r="D6" s="223">
        <f t="shared" ref="D6:D30" si="0">B6/C6</f>
        <v>1302.1227992905283</v>
      </c>
      <c r="G6" s="246"/>
    </row>
    <row r="7" spans="1:18" x14ac:dyDescent="0.2">
      <c r="A7" s="26">
        <v>2001</v>
      </c>
      <c r="B7" s="111">
        <v>5921506460</v>
      </c>
      <c r="C7" s="111">
        <v>4616118</v>
      </c>
      <c r="D7" s="223">
        <f t="shared" si="0"/>
        <v>1282.7892311245078</v>
      </c>
      <c r="F7" s="215"/>
      <c r="G7" s="246"/>
    </row>
    <row r="8" spans="1:18" x14ac:dyDescent="0.2">
      <c r="A8" s="26">
        <v>2002</v>
      </c>
      <c r="B8" s="111">
        <v>5943992726</v>
      </c>
      <c r="C8" s="111">
        <v>4628334</v>
      </c>
      <c r="D8" s="223">
        <f t="shared" si="0"/>
        <v>1284.2618371967105</v>
      </c>
      <c r="E8" s="215"/>
      <c r="F8" s="215"/>
      <c r="G8" s="246"/>
    </row>
    <row r="9" spans="1:18" x14ac:dyDescent="0.2">
      <c r="A9" s="26">
        <v>2003</v>
      </c>
      <c r="B9" s="111">
        <v>6037040610</v>
      </c>
      <c r="C9" s="111">
        <v>4643535</v>
      </c>
      <c r="D9" s="223">
        <f t="shared" si="0"/>
        <v>1300.0958558511995</v>
      </c>
      <c r="E9" s="215"/>
      <c r="F9" s="215"/>
      <c r="G9" s="246"/>
    </row>
    <row r="10" spans="1:18" x14ac:dyDescent="0.2">
      <c r="A10" s="26">
        <v>2004</v>
      </c>
      <c r="B10" s="111">
        <v>6125068678</v>
      </c>
      <c r="C10" s="111">
        <v>4689599</v>
      </c>
      <c r="D10" s="223">
        <f t="shared" si="0"/>
        <v>1306.0964653907508</v>
      </c>
      <c r="E10" s="215"/>
      <c r="F10" s="215"/>
      <c r="G10" s="246"/>
    </row>
    <row r="11" spans="1:18" x14ac:dyDescent="0.2">
      <c r="A11" s="26">
        <v>2005</v>
      </c>
      <c r="B11" s="111">
        <v>6158036407</v>
      </c>
      <c r="C11" s="111">
        <v>4744718</v>
      </c>
      <c r="D11" s="223">
        <f t="shared" si="0"/>
        <v>1297.8719508725283</v>
      </c>
      <c r="E11" s="215"/>
      <c r="F11" s="215"/>
      <c r="G11" s="246"/>
    </row>
    <row r="12" spans="1:18" x14ac:dyDescent="0.2">
      <c r="A12" s="26">
        <v>2006</v>
      </c>
      <c r="B12" s="111">
        <v>6207406936</v>
      </c>
      <c r="C12" s="111">
        <v>4813525</v>
      </c>
      <c r="D12" s="223">
        <f t="shared" si="0"/>
        <v>1289.5761289283842</v>
      </c>
      <c r="E12" s="215"/>
      <c r="F12" s="215"/>
      <c r="G12" s="246"/>
    </row>
    <row r="13" spans="1:18" x14ac:dyDescent="0.2">
      <c r="A13" s="26">
        <v>2007</v>
      </c>
      <c r="B13" s="111">
        <v>6319684828</v>
      </c>
      <c r="C13" s="111">
        <v>4867107</v>
      </c>
      <c r="D13" s="223">
        <f t="shared" si="0"/>
        <v>1298.4478927625794</v>
      </c>
      <c r="E13" s="215"/>
      <c r="F13" s="215"/>
      <c r="G13" s="246"/>
    </row>
    <row r="14" spans="1:18" x14ac:dyDescent="0.2">
      <c r="A14" s="26">
        <v>2008</v>
      </c>
      <c r="B14" s="111">
        <v>6367674932</v>
      </c>
      <c r="C14" s="111">
        <v>4833533</v>
      </c>
      <c r="D14" s="223">
        <f t="shared" si="0"/>
        <v>1317.3955638660168</v>
      </c>
      <c r="E14" s="215"/>
      <c r="F14" s="215"/>
      <c r="G14" s="246"/>
    </row>
    <row r="15" spans="1:18" x14ac:dyDescent="0.2">
      <c r="A15" s="26">
        <v>2009</v>
      </c>
      <c r="B15" s="111">
        <v>6272007118</v>
      </c>
      <c r="C15" s="111">
        <v>4827462</v>
      </c>
      <c r="D15" s="223">
        <f t="shared" si="0"/>
        <v>1299.2349019008332</v>
      </c>
      <c r="E15" s="215"/>
      <c r="F15" s="215"/>
      <c r="G15" s="246"/>
    </row>
    <row r="16" spans="1:18" x14ac:dyDescent="0.2">
      <c r="A16" s="26">
        <v>2010</v>
      </c>
      <c r="B16" s="111">
        <v>6271244185</v>
      </c>
      <c r="C16" s="111">
        <v>4934447</v>
      </c>
      <c r="D16" s="223">
        <f t="shared" si="0"/>
        <v>1270.911245981566</v>
      </c>
      <c r="E16" s="215"/>
      <c r="F16" s="215"/>
      <c r="G16" s="246"/>
    </row>
    <row r="17" spans="1:7" x14ac:dyDescent="0.2">
      <c r="A17" s="26">
        <v>2011</v>
      </c>
      <c r="B17" s="111">
        <v>6322594571</v>
      </c>
      <c r="C17" s="111">
        <v>5017674</v>
      </c>
      <c r="D17" s="223">
        <f t="shared" si="0"/>
        <v>1260.0648370141225</v>
      </c>
      <c r="E17" s="215"/>
      <c r="F17" s="215"/>
      <c r="G17" s="246"/>
    </row>
    <row r="18" spans="1:7" x14ac:dyDescent="0.2">
      <c r="A18" s="26">
        <v>2012</v>
      </c>
      <c r="B18" s="111">
        <v>6280639665.6999998</v>
      </c>
      <c r="C18" s="111">
        <v>5084351</v>
      </c>
      <c r="D18" s="223">
        <f t="shared" si="0"/>
        <v>1235.2883712591834</v>
      </c>
      <c r="E18" s="215"/>
      <c r="F18" s="215"/>
      <c r="G18" s="246"/>
    </row>
    <row r="19" spans="1:7" x14ac:dyDescent="0.2">
      <c r="A19" s="26">
        <v>2013</v>
      </c>
      <c r="B19" s="111">
        <v>6278008025</v>
      </c>
      <c r="C19" s="111">
        <v>5133323</v>
      </c>
      <c r="D19" s="223">
        <f t="shared" si="0"/>
        <v>1222.9910381637781</v>
      </c>
      <c r="E19" s="215"/>
      <c r="F19" s="215"/>
      <c r="G19" s="246"/>
    </row>
    <row r="20" spans="1:7" x14ac:dyDescent="0.2">
      <c r="A20" s="26">
        <v>2014</v>
      </c>
      <c r="B20" s="111">
        <v>6381268446.6999998</v>
      </c>
      <c r="C20" s="111">
        <v>5222751</v>
      </c>
      <c r="D20" s="223">
        <f t="shared" si="0"/>
        <v>1221.8213058022486</v>
      </c>
      <c r="E20" s="215"/>
      <c r="F20" s="215"/>
      <c r="G20" s="246"/>
    </row>
    <row r="21" spans="1:7" x14ac:dyDescent="0.2">
      <c r="A21" s="26">
        <v>2015</v>
      </c>
      <c r="B21" s="111">
        <v>6531145878.4000006</v>
      </c>
      <c r="C21" s="111">
        <v>5346543</v>
      </c>
      <c r="D21" s="223">
        <f t="shared" si="0"/>
        <v>1221.5642665550433</v>
      </c>
      <c r="E21" s="215"/>
      <c r="F21" s="215"/>
      <c r="G21" s="246"/>
    </row>
    <row r="22" spans="1:7" x14ac:dyDescent="0.2">
      <c r="A22" s="26">
        <v>2016</v>
      </c>
      <c r="B22" s="111">
        <v>6717615860.5</v>
      </c>
      <c r="C22" s="111">
        <v>5488070</v>
      </c>
      <c r="D22" s="223">
        <f t="shared" si="0"/>
        <v>1224.0397554149272</v>
      </c>
      <c r="E22" s="215"/>
      <c r="F22" s="215"/>
      <c r="G22" s="246"/>
    </row>
    <row r="23" spans="1:7" x14ac:dyDescent="0.2">
      <c r="A23" s="26">
        <v>2017</v>
      </c>
      <c r="B23" s="111">
        <v>6808195546</v>
      </c>
      <c r="C23" s="111">
        <v>5619968</v>
      </c>
      <c r="D23" s="223">
        <f t="shared" si="0"/>
        <v>1211.4295928375393</v>
      </c>
      <c r="E23" s="215"/>
      <c r="F23" s="215"/>
      <c r="G23" s="246"/>
    </row>
    <row r="24" spans="1:7" x14ac:dyDescent="0.2">
      <c r="A24" s="26">
        <v>2018</v>
      </c>
      <c r="B24" s="111">
        <v>6866374264</v>
      </c>
      <c r="C24" s="111">
        <v>5701798</v>
      </c>
      <c r="D24" s="223">
        <f t="shared" si="0"/>
        <v>1204.2471978137423</v>
      </c>
      <c r="E24" s="215"/>
      <c r="F24" s="215"/>
      <c r="G24" s="246"/>
    </row>
    <row r="25" spans="1:7" x14ac:dyDescent="0.2">
      <c r="A25" s="26">
        <v>2019</v>
      </c>
      <c r="B25" s="111">
        <v>6714206425</v>
      </c>
      <c r="C25" s="111">
        <v>5733321</v>
      </c>
      <c r="D25" s="223">
        <f t="shared" si="0"/>
        <v>1171.0850351829245</v>
      </c>
      <c r="E25" s="215"/>
      <c r="F25" s="215"/>
      <c r="G25" s="246"/>
    </row>
    <row r="26" spans="1:7" x14ac:dyDescent="0.2">
      <c r="A26" s="26">
        <v>2020</v>
      </c>
      <c r="B26" s="111">
        <v>6282377816.1999998</v>
      </c>
      <c r="C26" s="111">
        <v>5711535</v>
      </c>
      <c r="D26" s="223">
        <f t="shared" si="0"/>
        <v>1099.9456041501978</v>
      </c>
      <c r="E26" s="215"/>
      <c r="F26" s="215"/>
      <c r="G26" s="246"/>
    </row>
    <row r="27" spans="1:7" x14ac:dyDescent="0.2">
      <c r="A27" s="26">
        <v>2021</v>
      </c>
      <c r="B27" s="111">
        <v>6385010928.1000004</v>
      </c>
      <c r="C27" s="111">
        <v>5741625</v>
      </c>
      <c r="D27" s="223">
        <f t="shared" si="0"/>
        <v>1112.0564174950473</v>
      </c>
      <c r="G27" s="246"/>
    </row>
    <row r="28" spans="1:7" x14ac:dyDescent="0.2">
      <c r="A28" s="26">
        <v>2022</v>
      </c>
      <c r="B28" s="111">
        <v>6485144792.5</v>
      </c>
      <c r="C28" s="111">
        <v>5759366</v>
      </c>
      <c r="D28" s="223">
        <f t="shared" si="0"/>
        <v>1126.0171332226498</v>
      </c>
      <c r="G28" s="246"/>
    </row>
    <row r="29" spans="1:7" x14ac:dyDescent="0.2">
      <c r="A29" s="26">
        <v>2023</v>
      </c>
      <c r="B29" s="111">
        <v>6505712438</v>
      </c>
      <c r="C29" s="111">
        <v>5777573</v>
      </c>
      <c r="D29" s="223">
        <f t="shared" ref="D29" si="1">B29/C29</f>
        <v>1126.0286002444279</v>
      </c>
      <c r="G29" s="246"/>
    </row>
    <row r="30" spans="1:7" x14ac:dyDescent="0.2">
      <c r="A30" s="47">
        <v>2024</v>
      </c>
      <c r="B30" s="112">
        <v>6614670472.6000004</v>
      </c>
      <c r="C30" s="112">
        <v>5794736</v>
      </c>
      <c r="D30" s="113">
        <f t="shared" si="0"/>
        <v>1141.4964327279104</v>
      </c>
    </row>
    <row r="31" spans="1:7" x14ac:dyDescent="0.2">
      <c r="A31" s="17" t="s">
        <v>218</v>
      </c>
    </row>
    <row r="32" spans="1:7" x14ac:dyDescent="0.2">
      <c r="A32" s="7" t="s">
        <v>219</v>
      </c>
    </row>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Blad10">
    <pageSetUpPr fitToPage="1"/>
  </sheetPr>
  <dimension ref="A1:X44"/>
  <sheetViews>
    <sheetView showGridLines="0" topLeftCell="A7" zoomScaleNormal="100" workbookViewId="0">
      <selection activeCell="G32" sqref="G32"/>
    </sheetView>
  </sheetViews>
  <sheetFormatPr defaultColWidth="9.140625" defaultRowHeight="12.75" customHeight="1" x14ac:dyDescent="0.2"/>
  <cols>
    <col min="1" max="1" width="15.7109375" style="1" customWidth="1"/>
    <col min="2" max="2" width="13.28515625" style="1" customWidth="1"/>
    <col min="3" max="3" width="14.7109375" style="1" customWidth="1"/>
    <col min="4" max="4" width="2.42578125" style="1" customWidth="1"/>
    <col min="5" max="5" width="12.28515625" style="1" customWidth="1"/>
    <col min="6" max="6" width="9.140625" style="1"/>
    <col min="7" max="7" width="2.42578125" style="1" customWidth="1"/>
    <col min="8" max="8" width="9.5703125" style="1" customWidth="1"/>
    <col min="9" max="9" width="10.28515625" style="1" customWidth="1"/>
    <col min="10" max="10" width="11.85546875" style="1" customWidth="1"/>
    <col min="11" max="11" width="11.7109375" style="1" customWidth="1"/>
    <col min="12" max="12" width="13.85546875" style="1" customWidth="1"/>
    <col min="13" max="13" width="11.5703125" style="1" customWidth="1"/>
    <col min="14" max="14" width="14.5703125" style="1" customWidth="1"/>
    <col min="15" max="15" width="14.42578125" style="4" customWidth="1"/>
    <col min="16" max="16" width="17.140625" style="4" customWidth="1"/>
    <col min="17" max="17" width="12.7109375" style="4" customWidth="1"/>
    <col min="18" max="18" width="10.85546875" style="4" bestFit="1" customWidth="1"/>
    <col min="19" max="20" width="12.7109375" style="1" customWidth="1"/>
    <col min="21" max="21" width="9.5703125" style="1" bestFit="1" customWidth="1"/>
    <col min="22" max="23" width="9.140625" style="1"/>
    <col min="24" max="24" width="9.5703125" style="1" bestFit="1" customWidth="1"/>
    <col min="25" max="16384" width="9.140625" style="1"/>
  </cols>
  <sheetData>
    <row r="1" spans="1:24" ht="12.75" customHeight="1" x14ac:dyDescent="0.2">
      <c r="A1" s="2" t="s">
        <v>337</v>
      </c>
      <c r="I1" s="13"/>
    </row>
    <row r="2" spans="1:24" ht="12.75" customHeight="1" x14ac:dyDescent="0.2">
      <c r="A2" s="45" t="s">
        <v>338</v>
      </c>
      <c r="B2" s="8"/>
      <c r="C2" s="8"/>
      <c r="D2" s="8"/>
      <c r="L2" s="207"/>
      <c r="M2" s="207"/>
      <c r="N2" s="207"/>
      <c r="O2" s="207"/>
      <c r="P2" s="207"/>
      <c r="Q2" s="207"/>
      <c r="R2" s="207"/>
      <c r="S2" s="207"/>
      <c r="T2" s="207"/>
      <c r="U2" s="207"/>
      <c r="V2" s="207"/>
      <c r="W2" s="207"/>
    </row>
    <row r="3" spans="1:24" ht="12.75" customHeight="1" x14ac:dyDescent="0.2">
      <c r="A3" s="6"/>
      <c r="B3" s="114"/>
      <c r="C3" s="114"/>
      <c r="D3" s="114"/>
      <c r="E3" s="114"/>
      <c r="F3" s="114"/>
      <c r="G3" s="114"/>
      <c r="H3" s="6"/>
      <c r="I3" s="6"/>
      <c r="J3" s="6"/>
      <c r="L3" s="207"/>
      <c r="M3" s="207"/>
      <c r="N3" s="207"/>
      <c r="O3" s="207"/>
      <c r="P3" s="207"/>
      <c r="Q3" s="207"/>
      <c r="R3" s="207"/>
      <c r="S3" s="207"/>
      <c r="T3" s="207"/>
      <c r="U3" s="207"/>
      <c r="V3" s="207"/>
      <c r="W3" s="207"/>
    </row>
    <row r="4" spans="1:24" s="169" customFormat="1" ht="12.75" customHeight="1" x14ac:dyDescent="0.2">
      <c r="B4" s="279" t="s">
        <v>67</v>
      </c>
      <c r="C4" s="279"/>
      <c r="D4" s="3"/>
      <c r="E4" s="279" t="s">
        <v>13</v>
      </c>
      <c r="F4" s="279"/>
      <c r="G4" s="1"/>
      <c r="H4" s="279" t="s">
        <v>14</v>
      </c>
      <c r="I4" s="279"/>
      <c r="J4" s="280"/>
      <c r="L4" s="207"/>
      <c r="M4" s="207"/>
      <c r="N4" s="207"/>
      <c r="O4" s="207"/>
      <c r="P4" s="207"/>
      <c r="Q4" s="207"/>
      <c r="R4" s="207"/>
      <c r="S4" s="207"/>
      <c r="T4" s="207"/>
      <c r="U4" s="207"/>
      <c r="V4" s="207"/>
      <c r="W4" s="207"/>
    </row>
    <row r="5" spans="1:24" ht="12.75" customHeight="1" x14ac:dyDescent="0.2">
      <c r="A5" s="169" t="s">
        <v>11</v>
      </c>
      <c r="B5" s="4" t="s">
        <v>105</v>
      </c>
      <c r="C5" s="4" t="s">
        <v>106</v>
      </c>
      <c r="D5" s="4"/>
      <c r="E5" s="4" t="s">
        <v>105</v>
      </c>
      <c r="F5" s="4" t="s">
        <v>106</v>
      </c>
      <c r="G5" s="4"/>
      <c r="H5" s="4" t="s">
        <v>105</v>
      </c>
      <c r="I5" s="4" t="s">
        <v>106</v>
      </c>
      <c r="L5" s="207"/>
      <c r="M5" s="207"/>
      <c r="N5" s="207"/>
      <c r="O5" s="207"/>
      <c r="P5" s="207"/>
      <c r="Q5" s="207"/>
      <c r="R5" s="207"/>
      <c r="S5" s="207"/>
      <c r="T5" s="207"/>
      <c r="U5" s="207"/>
      <c r="V5" s="207"/>
      <c r="W5" s="207"/>
    </row>
    <row r="6" spans="1:24" s="169" customFormat="1" ht="12.75" customHeight="1" x14ac:dyDescent="0.2">
      <c r="A6" s="208" t="s">
        <v>9</v>
      </c>
      <c r="B6" s="33" t="s">
        <v>78</v>
      </c>
      <c r="C6" s="220" t="s">
        <v>78</v>
      </c>
      <c r="D6" s="220"/>
      <c r="E6" s="220" t="s">
        <v>78</v>
      </c>
      <c r="F6" s="220" t="s">
        <v>78</v>
      </c>
      <c r="G6" s="9"/>
      <c r="H6" s="9" t="s">
        <v>78</v>
      </c>
      <c r="I6" s="9" t="s">
        <v>78</v>
      </c>
      <c r="J6" s="30" t="s">
        <v>1</v>
      </c>
      <c r="L6" s="207"/>
      <c r="M6" s="207"/>
      <c r="N6" s="207"/>
      <c r="O6" s="207"/>
      <c r="P6" s="207"/>
      <c r="Q6" s="207"/>
      <c r="R6" s="207"/>
      <c r="S6" s="207"/>
      <c r="T6" s="207"/>
      <c r="U6" s="207"/>
      <c r="V6" s="207"/>
      <c r="W6" s="207"/>
    </row>
    <row r="7" spans="1:24" ht="12.75" customHeight="1" x14ac:dyDescent="0.2">
      <c r="A7" s="131" t="s">
        <v>123</v>
      </c>
      <c r="B7" s="111">
        <v>6011424.7999999998</v>
      </c>
      <c r="C7" s="111">
        <v>1486921.9</v>
      </c>
      <c r="D7" s="111"/>
      <c r="E7" s="111">
        <v>20832</v>
      </c>
      <c r="F7" s="111">
        <v>5483</v>
      </c>
      <c r="G7" s="111"/>
      <c r="H7" s="111">
        <f>B7/E7</f>
        <v>288.56685867895544</v>
      </c>
      <c r="I7" s="111">
        <f>C7/F7</f>
        <v>271.1876527448477</v>
      </c>
      <c r="J7" s="111">
        <f>(B7+C7)/(E7+F7)</f>
        <v>284.94572297168912</v>
      </c>
      <c r="K7" s="12"/>
      <c r="L7" s="207"/>
      <c r="M7" s="207"/>
      <c r="N7" s="207"/>
      <c r="O7" s="207"/>
      <c r="P7" s="207"/>
      <c r="Q7" s="207"/>
      <c r="R7" s="207"/>
      <c r="S7" s="207"/>
      <c r="T7" s="207"/>
      <c r="U7" s="207"/>
      <c r="V7" s="207"/>
      <c r="W7" s="207"/>
      <c r="X7" s="5"/>
    </row>
    <row r="8" spans="1:24" ht="12.75" customHeight="1" x14ac:dyDescent="0.2">
      <c r="A8" s="131" t="s">
        <v>122</v>
      </c>
      <c r="B8" s="111">
        <v>53553594.899999999</v>
      </c>
      <c r="C8" s="111">
        <v>8900012.0999999996</v>
      </c>
      <c r="D8" s="111"/>
      <c r="E8" s="111">
        <v>74930</v>
      </c>
      <c r="F8" s="111">
        <v>12832</v>
      </c>
      <c r="G8" s="111"/>
      <c r="H8" s="111">
        <f t="shared" ref="H8:H19" si="0">B8/E8</f>
        <v>714.71499933271048</v>
      </c>
      <c r="I8" s="111">
        <f t="shared" ref="I8:I20" si="1">C8/F8</f>
        <v>693.57949657107224</v>
      </c>
      <c r="J8" s="111">
        <f t="shared" ref="J8:J21" si="2">(B8+C8)/(E8+F8)</f>
        <v>711.62470089560406</v>
      </c>
      <c r="K8" s="12"/>
      <c r="L8" s="207"/>
      <c r="M8" s="207"/>
      <c r="N8" s="207"/>
      <c r="O8" s="207"/>
      <c r="P8" s="207"/>
      <c r="Q8" s="207"/>
      <c r="R8" s="207"/>
      <c r="S8" s="207"/>
      <c r="T8" s="207"/>
      <c r="U8" s="207"/>
      <c r="V8" s="207"/>
      <c r="W8" s="207"/>
      <c r="X8" s="5"/>
    </row>
    <row r="9" spans="1:24" ht="12.75" customHeight="1" x14ac:dyDescent="0.2">
      <c r="A9" s="131" t="s">
        <v>111</v>
      </c>
      <c r="B9" s="111">
        <v>105224420.7</v>
      </c>
      <c r="C9" s="111">
        <v>18803424.600000001</v>
      </c>
      <c r="D9" s="111"/>
      <c r="E9" s="111">
        <v>150221</v>
      </c>
      <c r="F9" s="111">
        <v>27946</v>
      </c>
      <c r="G9" s="111"/>
      <c r="H9" s="111">
        <f t="shared" si="0"/>
        <v>700.46412086193016</v>
      </c>
      <c r="I9" s="111">
        <f t="shared" si="1"/>
        <v>672.84851499320121</v>
      </c>
      <c r="J9" s="111">
        <f t="shared" si="2"/>
        <v>696.13253464446279</v>
      </c>
      <c r="K9" s="12"/>
      <c r="L9" s="207"/>
      <c r="M9" s="207"/>
      <c r="N9" s="207"/>
      <c r="O9" s="207"/>
      <c r="P9" s="207"/>
      <c r="Q9" s="207"/>
      <c r="R9" s="207"/>
      <c r="S9" s="207"/>
      <c r="T9" s="207"/>
      <c r="U9" s="207"/>
      <c r="V9" s="207"/>
      <c r="W9" s="207"/>
      <c r="X9" s="5"/>
    </row>
    <row r="10" spans="1:24" ht="12.75" customHeight="1" x14ac:dyDescent="0.2">
      <c r="A10" s="131" t="s">
        <v>112</v>
      </c>
      <c r="B10" s="111">
        <v>286274927.60000002</v>
      </c>
      <c r="C10" s="111">
        <v>46718995.200000003</v>
      </c>
      <c r="D10" s="111"/>
      <c r="E10" s="111">
        <v>338999</v>
      </c>
      <c r="F10" s="111">
        <v>55808</v>
      </c>
      <c r="G10" s="111"/>
      <c r="H10" s="111">
        <f t="shared" si="0"/>
        <v>844.47130404514473</v>
      </c>
      <c r="I10" s="111">
        <f t="shared" si="1"/>
        <v>837.13795871559637</v>
      </c>
      <c r="J10" s="111">
        <f t="shared" si="2"/>
        <v>843.43469796634815</v>
      </c>
      <c r="K10" s="12"/>
      <c r="L10" s="207"/>
      <c r="M10" s="207"/>
      <c r="N10" s="207"/>
      <c r="O10" s="207"/>
      <c r="P10" s="207"/>
      <c r="Q10" s="207"/>
      <c r="R10" s="207"/>
      <c r="S10" s="207"/>
      <c r="T10" s="207"/>
      <c r="U10" s="207"/>
      <c r="V10" s="207"/>
      <c r="W10" s="207"/>
      <c r="X10" s="5"/>
    </row>
    <row r="11" spans="1:24" ht="12.75" customHeight="1" x14ac:dyDescent="0.2">
      <c r="A11" s="131" t="s">
        <v>113</v>
      </c>
      <c r="B11" s="111">
        <v>287282156.89999998</v>
      </c>
      <c r="C11" s="111">
        <v>51184239.700000003</v>
      </c>
      <c r="D11" s="111"/>
      <c r="E11" s="111">
        <v>321344</v>
      </c>
      <c r="F11" s="111">
        <v>61114</v>
      </c>
      <c r="G11" s="111"/>
      <c r="H11" s="111">
        <f t="shared" si="0"/>
        <v>894.00193219727134</v>
      </c>
      <c r="I11" s="111">
        <f t="shared" si="1"/>
        <v>837.52069411264199</v>
      </c>
      <c r="J11" s="111">
        <f t="shared" si="2"/>
        <v>884.97664214109773</v>
      </c>
      <c r="K11" s="12"/>
      <c r="L11" s="207"/>
      <c r="M11" s="207"/>
      <c r="N11" s="207"/>
      <c r="O11" s="207"/>
      <c r="P11" s="207"/>
      <c r="Q11" s="207"/>
      <c r="R11" s="207"/>
      <c r="S11" s="207"/>
      <c r="T11" s="207"/>
      <c r="U11" s="207"/>
      <c r="V11" s="207"/>
      <c r="W11" s="207"/>
      <c r="X11" s="5"/>
    </row>
    <row r="12" spans="1:24" ht="12.75" customHeight="1" x14ac:dyDescent="0.2">
      <c r="A12" s="131" t="s">
        <v>114</v>
      </c>
      <c r="B12" s="111">
        <v>503901498.10000002</v>
      </c>
      <c r="C12" s="111">
        <v>97945565.5</v>
      </c>
      <c r="D12" s="111"/>
      <c r="E12" s="111">
        <v>522578</v>
      </c>
      <c r="F12" s="111">
        <v>107697</v>
      </c>
      <c r="G12" s="111"/>
      <c r="H12" s="111">
        <f t="shared" si="0"/>
        <v>964.26083398076469</v>
      </c>
      <c r="I12" s="111">
        <f t="shared" si="1"/>
        <v>909.45491053604098</v>
      </c>
      <c r="J12" s="111">
        <f t="shared" si="2"/>
        <v>954.89597969140459</v>
      </c>
      <c r="K12" s="12"/>
      <c r="L12" s="207"/>
      <c r="M12" s="207"/>
      <c r="N12" s="207"/>
      <c r="O12" s="207"/>
      <c r="P12" s="207"/>
      <c r="Q12" s="207"/>
      <c r="R12" s="207"/>
      <c r="S12" s="207"/>
      <c r="T12" s="207"/>
      <c r="U12" s="207"/>
      <c r="V12" s="207"/>
      <c r="W12" s="207"/>
      <c r="X12" s="5"/>
    </row>
    <row r="13" spans="1:24" ht="12.75" customHeight="1" x14ac:dyDescent="0.2">
      <c r="A13" s="131" t="s">
        <v>115</v>
      </c>
      <c r="B13" s="111">
        <v>561964568.10000002</v>
      </c>
      <c r="C13" s="111">
        <v>158873791</v>
      </c>
      <c r="D13" s="111"/>
      <c r="E13" s="111">
        <v>537694</v>
      </c>
      <c r="F13" s="111">
        <v>133392</v>
      </c>
      <c r="G13" s="111"/>
      <c r="H13" s="111">
        <f t="shared" si="0"/>
        <v>1045.1382535419775</v>
      </c>
      <c r="I13" s="111">
        <f t="shared" si="1"/>
        <v>1191.0293795729879</v>
      </c>
      <c r="J13" s="111">
        <f t="shared" si="2"/>
        <v>1074.1370839206897</v>
      </c>
      <c r="K13" s="12"/>
      <c r="L13" s="207"/>
      <c r="M13" s="207"/>
      <c r="N13" s="207"/>
      <c r="O13" s="207"/>
      <c r="P13" s="207"/>
      <c r="Q13" s="207"/>
      <c r="R13" s="207"/>
      <c r="S13" s="207"/>
      <c r="T13" s="207"/>
      <c r="U13" s="207"/>
      <c r="V13" s="207"/>
      <c r="W13" s="207"/>
      <c r="X13" s="5"/>
    </row>
    <row r="14" spans="1:24" ht="12.75" customHeight="1" x14ac:dyDescent="0.2">
      <c r="A14" s="131" t="s">
        <v>116</v>
      </c>
      <c r="B14" s="111">
        <v>577598098.60000002</v>
      </c>
      <c r="C14" s="111">
        <v>143830277.80000001</v>
      </c>
      <c r="D14" s="111"/>
      <c r="E14" s="111">
        <v>541720</v>
      </c>
      <c r="F14" s="111">
        <v>129962</v>
      </c>
      <c r="G14" s="111"/>
      <c r="H14" s="111">
        <f t="shared" si="0"/>
        <v>1066.2299686184745</v>
      </c>
      <c r="I14" s="111">
        <f t="shared" si="1"/>
        <v>1106.7102522275743</v>
      </c>
      <c r="J14" s="111">
        <f t="shared" si="2"/>
        <v>1074.0623932158373</v>
      </c>
      <c r="K14" s="12"/>
      <c r="L14" s="207"/>
      <c r="M14" s="207"/>
      <c r="N14" s="207"/>
      <c r="O14" s="207"/>
      <c r="P14" s="207"/>
      <c r="Q14" s="207"/>
      <c r="R14" s="207"/>
      <c r="S14" s="207"/>
      <c r="T14" s="207"/>
      <c r="U14" s="207"/>
      <c r="V14" s="207"/>
      <c r="W14" s="207"/>
      <c r="X14" s="5"/>
    </row>
    <row r="15" spans="1:24" ht="12.75" customHeight="1" x14ac:dyDescent="0.2">
      <c r="A15" s="131" t="s">
        <v>117</v>
      </c>
      <c r="B15" s="111">
        <v>661056492.20000005</v>
      </c>
      <c r="C15" s="111">
        <v>184792393.19999999</v>
      </c>
      <c r="D15" s="111"/>
      <c r="E15" s="111">
        <v>554672</v>
      </c>
      <c r="F15" s="111">
        <v>153303</v>
      </c>
      <c r="G15" s="111"/>
      <c r="H15" s="111">
        <f t="shared" si="0"/>
        <v>1191.7971200998068</v>
      </c>
      <c r="I15" s="111">
        <f t="shared" si="1"/>
        <v>1205.4062425392849</v>
      </c>
      <c r="J15" s="111">
        <f t="shared" si="2"/>
        <v>1194.7440028249587</v>
      </c>
      <c r="K15" s="12"/>
      <c r="L15" s="207"/>
      <c r="M15" s="207"/>
      <c r="N15" s="207"/>
      <c r="O15" s="207"/>
      <c r="P15" s="207"/>
      <c r="Q15" s="207"/>
      <c r="R15" s="207"/>
      <c r="S15" s="207"/>
      <c r="T15" s="207"/>
      <c r="U15" s="207"/>
      <c r="V15" s="207"/>
      <c r="W15" s="207"/>
      <c r="X15" s="5"/>
    </row>
    <row r="16" spans="1:24" ht="12.75" customHeight="1" x14ac:dyDescent="0.2">
      <c r="A16" s="131" t="s">
        <v>118</v>
      </c>
      <c r="B16" s="111">
        <v>1296286120.5999999</v>
      </c>
      <c r="C16" s="111">
        <v>571565414</v>
      </c>
      <c r="D16" s="111"/>
      <c r="E16" s="111">
        <v>924871</v>
      </c>
      <c r="F16" s="111">
        <v>377818</v>
      </c>
      <c r="G16" s="111"/>
      <c r="H16" s="111">
        <f t="shared" si="0"/>
        <v>1401.5858650557752</v>
      </c>
      <c r="I16" s="111">
        <f t="shared" si="1"/>
        <v>1512.8062029866232</v>
      </c>
      <c r="J16" s="111">
        <f t="shared" si="2"/>
        <v>1433.8430236226759</v>
      </c>
      <c r="K16" s="12"/>
      <c r="L16" s="207"/>
      <c r="M16" s="207"/>
      <c r="N16" s="207"/>
      <c r="O16" s="207"/>
      <c r="P16" s="207"/>
      <c r="Q16" s="207"/>
      <c r="R16" s="207"/>
      <c r="S16" s="207"/>
      <c r="T16" s="207"/>
      <c r="U16" s="207"/>
      <c r="V16" s="207"/>
      <c r="W16" s="207"/>
      <c r="X16" s="5"/>
    </row>
    <row r="17" spans="1:24" ht="12.75" customHeight="1" x14ac:dyDescent="0.2">
      <c r="A17" s="131" t="s">
        <v>119</v>
      </c>
      <c r="B17" s="111">
        <v>340885324.89999998</v>
      </c>
      <c r="C17" s="111">
        <v>486310779.89999998</v>
      </c>
      <c r="D17" s="111"/>
      <c r="E17" s="111">
        <v>254395</v>
      </c>
      <c r="F17" s="111">
        <v>330217</v>
      </c>
      <c r="G17" s="111"/>
      <c r="H17" s="111">
        <f t="shared" si="0"/>
        <v>1339.9843742998094</v>
      </c>
      <c r="I17" s="111">
        <f t="shared" si="1"/>
        <v>1472.7006177755839</v>
      </c>
      <c r="J17" s="111">
        <f t="shared" si="2"/>
        <v>1414.9488973883533</v>
      </c>
      <c r="K17" s="12"/>
      <c r="L17" s="207"/>
      <c r="M17" s="207"/>
      <c r="N17" s="207"/>
      <c r="O17" s="207"/>
      <c r="P17" s="207"/>
      <c r="Q17" s="207"/>
      <c r="R17" s="207"/>
      <c r="S17" s="207"/>
      <c r="T17" s="207"/>
      <c r="U17" s="207"/>
      <c r="V17" s="207"/>
      <c r="W17" s="207"/>
      <c r="X17" s="5"/>
    </row>
    <row r="18" spans="1:24" ht="12.75" customHeight="1" x14ac:dyDescent="0.2">
      <c r="A18" s="131" t="s">
        <v>120</v>
      </c>
      <c r="B18" s="111">
        <v>37437865.799999997</v>
      </c>
      <c r="C18" s="111">
        <v>86112008.299999997</v>
      </c>
      <c r="D18" s="111"/>
      <c r="E18" s="111">
        <v>39798</v>
      </c>
      <c r="F18" s="111">
        <v>49492</v>
      </c>
      <c r="G18" s="111"/>
      <c r="H18" s="111">
        <f t="shared" si="0"/>
        <v>940.69716568671788</v>
      </c>
      <c r="I18" s="111">
        <f t="shared" si="1"/>
        <v>1739.9177301382042</v>
      </c>
      <c r="J18" s="111">
        <f t="shared" si="2"/>
        <v>1383.6921726957105</v>
      </c>
      <c r="K18" s="12"/>
      <c r="L18" s="207"/>
      <c r="M18" s="207"/>
      <c r="N18" s="207"/>
      <c r="O18" s="207"/>
      <c r="P18" s="207"/>
      <c r="Q18" s="207"/>
      <c r="R18" s="207"/>
      <c r="S18" s="207"/>
      <c r="T18" s="207"/>
      <c r="U18" s="207"/>
      <c r="V18" s="207"/>
      <c r="W18" s="207"/>
      <c r="X18" s="5"/>
    </row>
    <row r="19" spans="1:24" ht="12.75" customHeight="1" x14ac:dyDescent="0.2">
      <c r="A19" s="131" t="s">
        <v>121</v>
      </c>
      <c r="B19" s="111">
        <v>30243464.800000001</v>
      </c>
      <c r="C19" s="111">
        <v>10424500.9</v>
      </c>
      <c r="D19" s="111"/>
      <c r="E19" s="111">
        <v>53945</v>
      </c>
      <c r="F19" s="111">
        <v>13669</v>
      </c>
      <c r="G19" s="111"/>
      <c r="H19" s="111">
        <f t="shared" si="0"/>
        <v>560.63518027620728</v>
      </c>
      <c r="I19" s="111">
        <f t="shared" si="1"/>
        <v>762.63815202282535</v>
      </c>
      <c r="J19" s="111">
        <f t="shared" si="2"/>
        <v>601.47256041648188</v>
      </c>
      <c r="K19" s="12"/>
      <c r="L19" s="207"/>
      <c r="M19" s="207"/>
      <c r="N19" s="207"/>
      <c r="O19" s="207"/>
      <c r="P19" s="207"/>
      <c r="Q19" s="207"/>
      <c r="R19" s="207"/>
      <c r="S19" s="207"/>
      <c r="T19" s="207"/>
      <c r="U19" s="207"/>
      <c r="V19" s="207"/>
      <c r="W19" s="207"/>
      <c r="X19" s="5"/>
    </row>
    <row r="20" spans="1:24" ht="12.75" customHeight="1" x14ac:dyDescent="0.2">
      <c r="A20" s="131" t="s">
        <v>6</v>
      </c>
      <c r="B20" s="111" t="s">
        <v>336</v>
      </c>
      <c r="C20" s="111">
        <v>2190.5</v>
      </c>
      <c r="D20" s="111"/>
      <c r="E20" s="111" t="s">
        <v>336</v>
      </c>
      <c r="F20" s="111">
        <v>4</v>
      </c>
      <c r="G20" s="111"/>
      <c r="H20" s="111" t="s">
        <v>336</v>
      </c>
      <c r="I20" s="111">
        <f t="shared" si="1"/>
        <v>547.625</v>
      </c>
      <c r="J20" s="111">
        <v>548</v>
      </c>
      <c r="K20" s="12"/>
      <c r="L20" s="207"/>
      <c r="M20" s="207"/>
      <c r="N20" s="207"/>
      <c r="O20" s="207"/>
      <c r="P20" s="207"/>
      <c r="Q20" s="207"/>
      <c r="R20" s="207"/>
      <c r="S20" s="207"/>
      <c r="T20" s="207"/>
      <c r="U20" s="207"/>
      <c r="V20" s="207"/>
      <c r="W20" s="207"/>
      <c r="X20" s="5"/>
    </row>
    <row r="21" spans="1:24" s="118" customFormat="1" ht="12.75" customHeight="1" x14ac:dyDescent="0.2">
      <c r="A21" s="28" t="s">
        <v>1</v>
      </c>
      <c r="B21" s="174">
        <f>SUM(B7:B20)</f>
        <v>4747719958</v>
      </c>
      <c r="C21" s="174">
        <f t="shared" ref="C21:F21" si="3">SUM(C7:C20)</f>
        <v>1866950514.6000001</v>
      </c>
      <c r="D21" s="174"/>
      <c r="E21" s="174">
        <f t="shared" si="3"/>
        <v>4335999</v>
      </c>
      <c r="F21" s="174">
        <f t="shared" si="3"/>
        <v>1458737</v>
      </c>
      <c r="G21" s="174"/>
      <c r="H21" s="174">
        <f t="shared" ref="H21" si="4">B21/E21</f>
        <v>1094.954117378717</v>
      </c>
      <c r="I21" s="174">
        <f t="shared" ref="I21" si="5">C21/F21</f>
        <v>1279.8403787660147</v>
      </c>
      <c r="J21" s="174">
        <f t="shared" si="2"/>
        <v>1141.4964327279104</v>
      </c>
      <c r="K21" s="12"/>
      <c r="L21" s="207"/>
      <c r="M21" s="207"/>
      <c r="N21" s="207"/>
      <c r="O21" s="207"/>
      <c r="P21" s="207"/>
      <c r="Q21" s="207"/>
      <c r="R21" s="207"/>
      <c r="S21" s="207"/>
      <c r="T21" s="207"/>
      <c r="U21" s="207"/>
      <c r="V21" s="207"/>
      <c r="W21" s="207"/>
      <c r="X21" s="5"/>
    </row>
    <row r="22" spans="1:24" ht="12.75" customHeight="1" x14ac:dyDescent="0.2">
      <c r="A22" s="17" t="s">
        <v>218</v>
      </c>
      <c r="B22" s="207"/>
      <c r="C22" s="207"/>
      <c r="D22" s="207"/>
      <c r="E22" s="207"/>
      <c r="F22" s="207"/>
      <c r="L22" s="207"/>
      <c r="M22" s="207"/>
      <c r="N22" s="207"/>
      <c r="O22" s="207"/>
      <c r="P22" s="207"/>
      <c r="Q22" s="207"/>
      <c r="R22" s="207"/>
      <c r="S22" s="207"/>
      <c r="T22" s="207"/>
      <c r="U22" s="207"/>
      <c r="V22" s="207"/>
      <c r="W22" s="207"/>
    </row>
    <row r="23" spans="1:24" ht="12.75" customHeight="1" x14ac:dyDescent="0.2">
      <c r="A23" s="7" t="s">
        <v>219</v>
      </c>
      <c r="B23" s="207"/>
      <c r="C23" s="207"/>
      <c r="D23" s="207"/>
      <c r="E23" s="207"/>
      <c r="F23" s="207"/>
      <c r="L23" s="207"/>
      <c r="M23" s="207"/>
      <c r="N23" s="207"/>
      <c r="O23" s="207"/>
      <c r="P23" s="207"/>
      <c r="Q23" s="207"/>
      <c r="R23" s="207"/>
      <c r="S23" s="207"/>
      <c r="T23" s="207"/>
      <c r="U23" s="207"/>
      <c r="V23" s="207"/>
      <c r="W23" s="207"/>
    </row>
    <row r="24" spans="1:24" ht="12.75" customHeight="1" x14ac:dyDescent="0.2">
      <c r="B24" s="207"/>
      <c r="C24" s="207"/>
      <c r="D24" s="207"/>
      <c r="E24" s="207"/>
      <c r="F24" s="207"/>
      <c r="L24" s="207"/>
      <c r="M24" s="207"/>
      <c r="N24" s="207"/>
      <c r="O24" s="207"/>
      <c r="P24" s="207"/>
      <c r="Q24" s="207"/>
      <c r="R24" s="207"/>
      <c r="S24" s="207"/>
      <c r="T24" s="207"/>
      <c r="U24" s="207"/>
      <c r="V24" s="207"/>
      <c r="W24" s="207"/>
    </row>
    <row r="25" spans="1:24" ht="12.75" customHeight="1" x14ac:dyDescent="0.2">
      <c r="B25" s="207"/>
      <c r="C25" s="222"/>
      <c r="D25" s="222"/>
      <c r="E25" s="222"/>
      <c r="F25" s="222"/>
      <c r="K25" s="5"/>
      <c r="N25" s="5"/>
    </row>
    <row r="26" spans="1:24" ht="12.75" customHeight="1" x14ac:dyDescent="0.2">
      <c r="A26" s="29"/>
      <c r="B26" s="8"/>
      <c r="C26" s="8"/>
      <c r="D26" s="8"/>
      <c r="K26" s="5"/>
    </row>
    <row r="27" spans="1:24" ht="12.75" customHeight="1" x14ac:dyDescent="0.2">
      <c r="A27" s="2" t="s">
        <v>334</v>
      </c>
      <c r="B27" s="8"/>
      <c r="C27" s="8"/>
      <c r="D27" s="8"/>
    </row>
    <row r="28" spans="1:24" ht="12.75" customHeight="1" x14ac:dyDescent="0.2">
      <c r="A28" s="45" t="s">
        <v>335</v>
      </c>
      <c r="B28" s="8"/>
      <c r="C28" s="8"/>
      <c r="D28" s="8"/>
      <c r="J28" s="17"/>
    </row>
    <row r="29" spans="1:24" ht="12.75" customHeight="1" x14ac:dyDescent="0.2">
      <c r="A29" s="213"/>
      <c r="B29" s="114"/>
      <c r="C29" s="114"/>
      <c r="D29" s="114"/>
      <c r="E29" s="6"/>
      <c r="F29" s="6"/>
      <c r="G29" s="6"/>
      <c r="H29" s="6"/>
      <c r="I29" s="6"/>
      <c r="K29" s="5"/>
      <c r="L29" s="5"/>
      <c r="M29" s="12"/>
      <c r="N29" s="12"/>
      <c r="O29" s="146"/>
      <c r="P29" s="146"/>
      <c r="Q29" s="207"/>
    </row>
    <row r="30" spans="1:24" s="27" customFormat="1" ht="12.75" customHeight="1" x14ac:dyDescent="0.2">
      <c r="A30" s="35" t="s">
        <v>15</v>
      </c>
      <c r="B30" s="35"/>
      <c r="C30" s="34" t="s">
        <v>12</v>
      </c>
      <c r="D30" s="34"/>
      <c r="E30" s="244"/>
      <c r="F30" s="34" t="s">
        <v>13</v>
      </c>
      <c r="G30" s="34"/>
      <c r="H30" s="244"/>
      <c r="I30" s="34" t="s">
        <v>14</v>
      </c>
      <c r="J30" s="32"/>
      <c r="K30" s="1"/>
      <c r="L30" s="1"/>
      <c r="M30" s="12"/>
      <c r="N30" s="12"/>
      <c r="O30" s="146"/>
      <c r="P30" s="12"/>
      <c r="Q30" s="207"/>
      <c r="R30" s="4"/>
      <c r="S30" s="12"/>
      <c r="T30" s="1"/>
      <c r="U30" s="1"/>
      <c r="V30" s="1"/>
      <c r="W30" s="1"/>
      <c r="X30" s="1"/>
    </row>
    <row r="31" spans="1:24" ht="12.75" customHeight="1" x14ac:dyDescent="0.2">
      <c r="A31" s="179" t="s">
        <v>3</v>
      </c>
      <c r="B31" s="171"/>
      <c r="C31" s="111">
        <v>4747719958</v>
      </c>
      <c r="D31" s="111"/>
      <c r="E31" s="111"/>
      <c r="F31" s="111">
        <v>4335999</v>
      </c>
      <c r="G31" s="111"/>
      <c r="H31" s="111"/>
      <c r="I31" s="171">
        <f>C31/F31</f>
        <v>1094.954117378717</v>
      </c>
      <c r="J31" s="5"/>
      <c r="M31" s="12"/>
      <c r="N31" s="12"/>
      <c r="O31" s="146"/>
      <c r="P31" s="12"/>
      <c r="Q31" s="207"/>
      <c r="S31" s="12"/>
    </row>
    <row r="32" spans="1:24" ht="12.75" customHeight="1" x14ac:dyDescent="0.2">
      <c r="A32" s="179" t="s">
        <v>16</v>
      </c>
      <c r="B32" s="171"/>
      <c r="C32" s="111">
        <v>1623537298.3</v>
      </c>
      <c r="D32" s="111"/>
      <c r="E32" s="111"/>
      <c r="F32" s="111">
        <v>1501096</v>
      </c>
      <c r="G32" s="111"/>
      <c r="H32" s="111"/>
      <c r="I32" s="171">
        <f t="shared" ref="I32:I39" si="6">C32/F32</f>
        <v>1081.5679332301199</v>
      </c>
      <c r="J32" s="5"/>
      <c r="M32" s="12"/>
      <c r="P32" s="12"/>
      <c r="S32" s="12"/>
    </row>
    <row r="33" spans="1:24" ht="12.75" customHeight="1" x14ac:dyDescent="0.2">
      <c r="A33" s="179" t="s">
        <v>17</v>
      </c>
      <c r="B33" s="171"/>
      <c r="C33" s="111">
        <v>3124182659.6999998</v>
      </c>
      <c r="D33" s="111"/>
      <c r="E33" s="111"/>
      <c r="F33" s="111">
        <v>2834903</v>
      </c>
      <c r="G33" s="111"/>
      <c r="H33" s="111"/>
      <c r="I33" s="171">
        <f t="shared" si="6"/>
        <v>1102.042172060208</v>
      </c>
      <c r="J33" s="5"/>
      <c r="M33" s="12"/>
      <c r="P33" s="12"/>
      <c r="S33" s="12"/>
    </row>
    <row r="34" spans="1:24" ht="12.75" customHeight="1" x14ac:dyDescent="0.2">
      <c r="A34" s="179" t="s">
        <v>4</v>
      </c>
      <c r="B34" s="171"/>
      <c r="C34" s="111">
        <v>1866950514.5999999</v>
      </c>
      <c r="D34" s="111"/>
      <c r="E34" s="111"/>
      <c r="F34" s="111">
        <v>1458737</v>
      </c>
      <c r="G34" s="111"/>
      <c r="H34" s="111"/>
      <c r="I34" s="171">
        <f t="shared" si="6"/>
        <v>1279.8403787660147</v>
      </c>
      <c r="J34" s="5"/>
      <c r="M34" s="12"/>
      <c r="P34" s="12"/>
      <c r="S34" s="12"/>
    </row>
    <row r="35" spans="1:24" ht="12.75" customHeight="1" x14ac:dyDescent="0.2">
      <c r="A35" s="179" t="s">
        <v>246</v>
      </c>
      <c r="B35" s="171"/>
      <c r="C35" s="111">
        <v>667632739.20000005</v>
      </c>
      <c r="D35" s="111"/>
      <c r="E35" s="111"/>
      <c r="F35" s="111">
        <v>552209</v>
      </c>
      <c r="G35" s="111"/>
      <c r="H35" s="111"/>
      <c r="I35" s="171">
        <f t="shared" si="6"/>
        <v>1209.0218362974888</v>
      </c>
      <c r="J35" s="5"/>
      <c r="M35" s="12"/>
      <c r="P35" s="12"/>
      <c r="S35" s="12"/>
    </row>
    <row r="36" spans="1:24" s="209" customFormat="1" ht="12.75" customHeight="1" x14ac:dyDescent="0.2">
      <c r="A36" s="181" t="s">
        <v>1</v>
      </c>
      <c r="B36" s="112"/>
      <c r="C36" s="112">
        <f>C31+C34</f>
        <v>6614670472.6000004</v>
      </c>
      <c r="D36" s="112"/>
      <c r="E36" s="112"/>
      <c r="F36" s="112">
        <f>F31+F34</f>
        <v>5794736</v>
      </c>
      <c r="G36" s="112"/>
      <c r="H36" s="112"/>
      <c r="I36" s="112">
        <f t="shared" si="6"/>
        <v>1141.4964327279104</v>
      </c>
      <c r="J36" s="5"/>
      <c r="K36" s="1"/>
      <c r="L36" s="1"/>
      <c r="M36" s="12"/>
      <c r="N36" s="1"/>
      <c r="O36" s="4"/>
      <c r="P36" s="12"/>
      <c r="Q36" s="4"/>
      <c r="R36" s="4"/>
      <c r="S36" s="12"/>
      <c r="T36" s="1"/>
      <c r="U36" s="1"/>
      <c r="V36" s="1"/>
      <c r="W36" s="1"/>
      <c r="X36" s="1"/>
    </row>
    <row r="37" spans="1:24" ht="12.75" customHeight="1" x14ac:dyDescent="0.2">
      <c r="A37" s="179" t="s">
        <v>107</v>
      </c>
      <c r="B37" s="171"/>
      <c r="C37" s="171">
        <v>790371506.5</v>
      </c>
      <c r="D37" s="171"/>
      <c r="E37" s="171"/>
      <c r="F37" s="171">
        <v>525676</v>
      </c>
      <c r="G37" s="171"/>
      <c r="H37" s="171"/>
      <c r="I37" s="171">
        <f t="shared" si="6"/>
        <v>1503.533557742792</v>
      </c>
      <c r="J37" s="5"/>
      <c r="M37" s="12"/>
      <c r="P37" s="12"/>
      <c r="S37" s="12"/>
    </row>
    <row r="38" spans="1:24" ht="12.75" customHeight="1" x14ac:dyDescent="0.2">
      <c r="A38" s="179" t="s">
        <v>160</v>
      </c>
      <c r="B38" s="171"/>
      <c r="C38" s="171">
        <v>136611902.59999999</v>
      </c>
      <c r="D38" s="171"/>
      <c r="E38" s="171"/>
      <c r="F38" s="171">
        <v>22177</v>
      </c>
      <c r="G38" s="171"/>
      <c r="H38" s="171"/>
      <c r="I38" s="171">
        <f t="shared" si="6"/>
        <v>6160.0713622221219</v>
      </c>
      <c r="J38" s="5"/>
      <c r="M38" s="12"/>
      <c r="P38" s="12"/>
      <c r="S38" s="12"/>
    </row>
    <row r="39" spans="1:24" s="209" customFormat="1" ht="12.75" customHeight="1" x14ac:dyDescent="0.2">
      <c r="A39" s="210" t="s">
        <v>161</v>
      </c>
      <c r="B39" s="112"/>
      <c r="C39" s="112">
        <v>52545007.700000003</v>
      </c>
      <c r="D39" s="112"/>
      <c r="E39" s="112"/>
      <c r="F39" s="112">
        <v>91884</v>
      </c>
      <c r="G39" s="112"/>
      <c r="H39" s="112"/>
      <c r="I39" s="112">
        <f t="shared" si="6"/>
        <v>571.86243197945237</v>
      </c>
      <c r="J39" s="5"/>
      <c r="K39" s="1"/>
      <c r="L39" s="1"/>
      <c r="M39" s="12"/>
      <c r="N39" s="1"/>
      <c r="O39" s="4"/>
      <c r="P39" s="4"/>
      <c r="Q39" s="4"/>
      <c r="R39" s="4"/>
      <c r="S39" s="1"/>
      <c r="T39" s="1"/>
      <c r="U39" s="1"/>
      <c r="V39" s="1"/>
      <c r="W39" s="1"/>
      <c r="X39" s="1"/>
    </row>
    <row r="40" spans="1:24" ht="12.75" customHeight="1" x14ac:dyDescent="0.2">
      <c r="A40" s="17" t="s">
        <v>218</v>
      </c>
      <c r="M40" s="12"/>
    </row>
    <row r="41" spans="1:24" ht="12.75" customHeight="1" x14ac:dyDescent="0.2">
      <c r="A41" s="7" t="s">
        <v>219</v>
      </c>
    </row>
    <row r="44" spans="1:24" ht="12.75" customHeight="1" x14ac:dyDescent="0.2">
      <c r="C44" s="157"/>
    </row>
  </sheetData>
  <mergeCells count="3">
    <mergeCell ref="B4:C4"/>
    <mergeCell ref="E4:F4"/>
    <mergeCell ref="H4:J4"/>
  </mergeCells>
  <phoneticPr fontId="5" type="noConversion"/>
  <pageMargins left="0.70866141732283472" right="0.15748031496062992" top="0.98425196850393704" bottom="0.55118110236220474" header="0.51181102362204722" footer="0.51181102362204722"/>
  <pageSetup paperSize="9" scale="94" orientation="portrait" r:id="rId1"/>
  <headerFooter alignWithMargins="0">
    <oddHeader>&amp;R&amp;"Arial,Fet"PERSONBILAR</oddHead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Blad11">
    <pageSetUpPr fitToPage="1"/>
  </sheetPr>
  <dimension ref="A1:AF73"/>
  <sheetViews>
    <sheetView showGridLines="0" zoomScaleNormal="100" workbookViewId="0">
      <selection activeCell="G32" sqref="G32"/>
    </sheetView>
  </sheetViews>
  <sheetFormatPr defaultColWidth="9.140625" defaultRowHeight="12.75" customHeight="1" x14ac:dyDescent="0.2"/>
  <cols>
    <col min="1" max="1" width="12" style="17" customWidth="1"/>
    <col min="2" max="2" width="12.85546875" style="17" customWidth="1"/>
    <col min="3" max="3" width="5.85546875" style="17" customWidth="1"/>
    <col min="4" max="4" width="12.140625" style="17" customWidth="1"/>
    <col min="5" max="5" width="2.140625" style="17" customWidth="1"/>
    <col min="6" max="6" width="7.140625" style="17" customWidth="1"/>
    <col min="7" max="7" width="11.85546875" style="17" customWidth="1"/>
    <col min="8" max="8" width="3.140625" style="17" customWidth="1"/>
    <col min="9" max="9" width="11.28515625" style="17" customWidth="1"/>
    <col min="10" max="10" width="2.140625" style="17" customWidth="1"/>
    <col min="11" max="11" width="10.5703125" style="17" customWidth="1"/>
    <col min="12" max="12" width="2.28515625" style="17" customWidth="1"/>
    <col min="13" max="13" width="12.28515625" style="17" customWidth="1"/>
    <col min="14" max="14" width="2.140625" style="17" customWidth="1"/>
    <col min="15" max="15" width="10.140625" style="17" customWidth="1"/>
    <col min="16" max="16" width="2.28515625" style="17" customWidth="1"/>
    <col min="17" max="17" width="10.140625" style="17" customWidth="1"/>
    <col min="18" max="19" width="12" style="17" customWidth="1"/>
    <col min="20" max="21" width="13.140625" style="17" customWidth="1"/>
    <col min="22" max="22" width="10.85546875" style="17" bestFit="1" customWidth="1"/>
    <col min="23" max="23" width="21.28515625" style="17" customWidth="1"/>
    <col min="24" max="24" width="13.5703125" style="17" customWidth="1"/>
    <col min="25" max="26" width="9.5703125" style="17" bestFit="1" customWidth="1"/>
    <col min="27" max="27" width="9.5703125" style="17" customWidth="1"/>
    <col min="28" max="28" width="12.85546875" style="17" customWidth="1"/>
    <col min="29" max="30" width="9.140625" style="17"/>
    <col min="31" max="31" width="13.42578125" style="17" customWidth="1"/>
    <col min="32" max="16384" width="9.140625" style="17"/>
  </cols>
  <sheetData>
    <row r="1" spans="1:32" ht="12.75" customHeight="1" x14ac:dyDescent="0.2">
      <c r="A1" s="2" t="s">
        <v>341</v>
      </c>
      <c r="B1" s="8"/>
      <c r="C1" s="8"/>
      <c r="D1" s="8"/>
      <c r="E1" s="8"/>
      <c r="F1" s="8"/>
      <c r="G1" s="8"/>
      <c r="H1" s="8"/>
      <c r="I1" s="8"/>
      <c r="J1" s="8"/>
    </row>
    <row r="2" spans="1:32" ht="12.75" customHeight="1" x14ac:dyDescent="0.2">
      <c r="A2" s="45" t="s">
        <v>342</v>
      </c>
      <c r="B2" s="8"/>
      <c r="C2" s="8"/>
      <c r="D2" s="8"/>
      <c r="E2" s="8"/>
      <c r="F2" s="8"/>
      <c r="G2" s="8"/>
      <c r="H2" s="8"/>
      <c r="I2" s="8"/>
      <c r="J2" s="8"/>
    </row>
    <row r="3" spans="1:32" ht="12.75" customHeight="1" x14ac:dyDescent="0.2">
      <c r="A3" s="138"/>
      <c r="B3" s="114"/>
      <c r="C3" s="114"/>
      <c r="D3" s="114"/>
      <c r="E3" s="114"/>
      <c r="F3" s="114"/>
      <c r="G3" s="114"/>
      <c r="H3" s="114"/>
      <c r="I3" s="114"/>
      <c r="J3" s="114"/>
      <c r="K3" s="138"/>
      <c r="L3" s="138"/>
      <c r="M3" s="138"/>
      <c r="N3" s="138"/>
      <c r="O3" s="138"/>
      <c r="P3" s="138"/>
      <c r="Q3" s="138"/>
    </row>
    <row r="4" spans="1:32" ht="12.75" customHeight="1" x14ac:dyDescent="0.2">
      <c r="A4" s="10"/>
      <c r="B4" s="280" t="s">
        <v>12</v>
      </c>
      <c r="C4" s="280"/>
      <c r="D4" s="280"/>
      <c r="E4" s="191"/>
      <c r="F4" s="10"/>
      <c r="G4" s="280" t="s">
        <v>19</v>
      </c>
      <c r="H4" s="280"/>
      <c r="I4" s="280"/>
      <c r="J4" s="10"/>
      <c r="K4" s="280" t="s">
        <v>14</v>
      </c>
      <c r="L4" s="280"/>
      <c r="M4" s="280"/>
      <c r="N4" s="280"/>
      <c r="O4" s="280"/>
      <c r="P4" s="191"/>
      <c r="Q4" s="17" t="s">
        <v>145</v>
      </c>
      <c r="R4" s="137"/>
    </row>
    <row r="5" spans="1:32" s="27" customFormat="1" ht="12.75" customHeight="1" x14ac:dyDescent="0.2">
      <c r="A5" s="17" t="s">
        <v>18</v>
      </c>
      <c r="B5" s="192" t="s">
        <v>105</v>
      </c>
      <c r="C5" s="192"/>
      <c r="D5" s="192" t="s">
        <v>106</v>
      </c>
      <c r="E5" s="192"/>
      <c r="F5" s="192"/>
      <c r="G5" s="192" t="s">
        <v>105</v>
      </c>
      <c r="H5" s="192"/>
      <c r="I5" s="192" t="s">
        <v>106</v>
      </c>
      <c r="J5" s="192"/>
      <c r="K5" s="192" t="s">
        <v>105</v>
      </c>
      <c r="L5" s="192"/>
      <c r="M5" s="192" t="s">
        <v>106</v>
      </c>
      <c r="N5" s="192"/>
      <c r="Q5" s="27" t="s">
        <v>147</v>
      </c>
      <c r="S5" s="17"/>
      <c r="T5" s="17"/>
      <c r="U5" s="17"/>
      <c r="V5" s="17"/>
      <c r="W5" s="17"/>
      <c r="X5" s="17"/>
      <c r="Y5" s="17"/>
      <c r="Z5" s="17"/>
      <c r="AA5" s="17"/>
      <c r="AB5" s="17"/>
      <c r="AC5" s="17"/>
    </row>
    <row r="6" spans="1:32" ht="12.75" customHeight="1" x14ac:dyDescent="0.2">
      <c r="A6" s="138" t="s">
        <v>20</v>
      </c>
      <c r="B6" s="221" t="s">
        <v>78</v>
      </c>
      <c r="C6" s="221"/>
      <c r="D6" s="221" t="s">
        <v>78</v>
      </c>
      <c r="E6" s="221"/>
      <c r="F6" s="221"/>
      <c r="G6" s="193" t="s">
        <v>78</v>
      </c>
      <c r="H6" s="193"/>
      <c r="I6" s="193" t="s">
        <v>78</v>
      </c>
      <c r="J6" s="193"/>
      <c r="K6" s="193" t="s">
        <v>78</v>
      </c>
      <c r="L6" s="193"/>
      <c r="M6" s="193" t="s">
        <v>78</v>
      </c>
      <c r="N6" s="193"/>
      <c r="O6" s="36" t="s">
        <v>1</v>
      </c>
      <c r="P6" s="36"/>
      <c r="Q6" s="138" t="s">
        <v>148</v>
      </c>
      <c r="S6" s="146"/>
    </row>
    <row r="7" spans="1:32" ht="12.75" customHeight="1" x14ac:dyDescent="0.2">
      <c r="A7" s="170" t="s">
        <v>308</v>
      </c>
      <c r="B7" s="111">
        <v>628915401.39999998</v>
      </c>
      <c r="C7" s="111"/>
      <c r="D7" s="111">
        <v>143393309.40000001</v>
      </c>
      <c r="E7" s="111"/>
      <c r="F7" s="111"/>
      <c r="G7" s="111">
        <v>1010376</v>
      </c>
      <c r="H7" s="111"/>
      <c r="I7" s="111">
        <v>256909</v>
      </c>
      <c r="J7" s="111"/>
      <c r="K7" s="111">
        <f>B7/G7</f>
        <v>622.45678974955854</v>
      </c>
      <c r="L7" s="111"/>
      <c r="M7" s="111">
        <f>D7/I7</f>
        <v>558.14825249407374</v>
      </c>
      <c r="N7" s="111"/>
      <c r="O7" s="111">
        <f>(B7+D7)/(G7+I7)</f>
        <v>609.41991012282153</v>
      </c>
      <c r="P7" s="111"/>
      <c r="Q7" s="241">
        <v>2.0022850000000001</v>
      </c>
      <c r="R7" s="119"/>
      <c r="S7" s="119"/>
      <c r="T7" s="137"/>
      <c r="AD7" s="194"/>
      <c r="AE7" s="20"/>
      <c r="AF7" s="20"/>
    </row>
    <row r="8" spans="1:32" ht="12.75" customHeight="1" x14ac:dyDescent="0.2">
      <c r="A8" s="26">
        <v>2007</v>
      </c>
      <c r="B8" s="111">
        <v>152392945.80000001</v>
      </c>
      <c r="C8" s="111"/>
      <c r="D8" s="111">
        <v>30279000</v>
      </c>
      <c r="E8" s="111"/>
      <c r="F8" s="111"/>
      <c r="G8" s="111">
        <v>167955</v>
      </c>
      <c r="H8" s="111"/>
      <c r="I8" s="111">
        <v>34621</v>
      </c>
      <c r="J8" s="111"/>
      <c r="K8" s="111">
        <f t="shared" ref="K8:K26" si="0">B8/G8</f>
        <v>907.34390640350102</v>
      </c>
      <c r="L8" s="111"/>
      <c r="M8" s="111">
        <f t="shared" ref="M8:M26" si="1">D8/I8</f>
        <v>874.58478957857949</v>
      </c>
      <c r="N8" s="111"/>
      <c r="O8" s="111">
        <f t="shared" ref="O8:O26" si="2">(B8+D8)/(G8+I8)</f>
        <v>901.74525017771111</v>
      </c>
      <c r="P8" s="111"/>
      <c r="Q8" s="241">
        <v>2.7725599999999999</v>
      </c>
      <c r="R8" s="119"/>
      <c r="S8" s="119"/>
      <c r="T8" s="137"/>
      <c r="AD8" s="194"/>
      <c r="AE8" s="20"/>
      <c r="AF8" s="20"/>
    </row>
    <row r="9" spans="1:32" ht="12.75" customHeight="1" x14ac:dyDescent="0.2">
      <c r="A9" s="26">
        <v>2008</v>
      </c>
      <c r="B9" s="111">
        <v>139152041.40000001</v>
      </c>
      <c r="C9" s="111"/>
      <c r="D9" s="111">
        <v>26301989.399999999</v>
      </c>
      <c r="E9" s="111"/>
      <c r="F9" s="111"/>
      <c r="G9" s="111">
        <v>146547</v>
      </c>
      <c r="H9" s="111"/>
      <c r="I9" s="111">
        <v>28754</v>
      </c>
      <c r="J9" s="111"/>
      <c r="K9" s="111">
        <f t="shared" si="0"/>
        <v>949.53865585784774</v>
      </c>
      <c r="L9" s="111"/>
      <c r="M9" s="111">
        <f t="shared" si="1"/>
        <v>914.72453919454676</v>
      </c>
      <c r="N9" s="111"/>
      <c r="O9" s="111">
        <f t="shared" si="2"/>
        <v>943.8282200329719</v>
      </c>
      <c r="P9" s="111"/>
      <c r="Q9" s="241">
        <v>2.881122</v>
      </c>
      <c r="R9" s="119"/>
      <c r="S9" s="119"/>
      <c r="T9" s="137"/>
      <c r="AD9" s="194"/>
      <c r="AE9" s="20"/>
      <c r="AF9" s="20"/>
    </row>
    <row r="10" spans="1:32" ht="12.75" customHeight="1" x14ac:dyDescent="0.2">
      <c r="A10" s="26">
        <v>2009</v>
      </c>
      <c r="B10" s="111">
        <v>128409023</v>
      </c>
      <c r="C10" s="111"/>
      <c r="D10" s="111">
        <v>23122420.699999999</v>
      </c>
      <c r="E10" s="111"/>
      <c r="F10" s="111"/>
      <c r="G10" s="111">
        <v>126155</v>
      </c>
      <c r="H10" s="111"/>
      <c r="I10" s="111">
        <v>23227</v>
      </c>
      <c r="J10" s="111"/>
      <c r="K10" s="111">
        <f t="shared" si="0"/>
        <v>1017.8670920692798</v>
      </c>
      <c r="L10" s="111"/>
      <c r="M10" s="111">
        <f t="shared" si="1"/>
        <v>995.49751151676924</v>
      </c>
      <c r="N10" s="111"/>
      <c r="O10" s="111">
        <f t="shared" si="2"/>
        <v>1014.3889069633556</v>
      </c>
      <c r="P10" s="111"/>
      <c r="Q10" s="241">
        <v>3.0251060000000001</v>
      </c>
      <c r="R10" s="119"/>
      <c r="S10" s="119"/>
      <c r="T10" s="137"/>
      <c r="AD10" s="194"/>
      <c r="AE10" s="20"/>
      <c r="AF10" s="20"/>
    </row>
    <row r="11" spans="1:32" ht="12.75" customHeight="1" x14ac:dyDescent="0.2">
      <c r="A11" s="26">
        <v>2010</v>
      </c>
      <c r="B11" s="111">
        <v>209866205.59999999</v>
      </c>
      <c r="C11" s="111"/>
      <c r="D11" s="111">
        <v>39109604.5</v>
      </c>
      <c r="E11" s="111"/>
      <c r="F11" s="111"/>
      <c r="G11" s="111">
        <v>196054</v>
      </c>
      <c r="H11" s="111"/>
      <c r="I11" s="111">
        <v>36711</v>
      </c>
      <c r="J11" s="111"/>
      <c r="K11" s="111">
        <f t="shared" si="0"/>
        <v>1070.451026757934</v>
      </c>
      <c r="L11" s="111"/>
      <c r="M11" s="111">
        <f t="shared" si="1"/>
        <v>1065.3374874015963</v>
      </c>
      <c r="N11" s="111"/>
      <c r="O11" s="111">
        <f t="shared" si="2"/>
        <v>1069.6445346164587</v>
      </c>
      <c r="P11" s="111"/>
      <c r="Q11" s="241">
        <v>3.1576749999999998</v>
      </c>
      <c r="R11" s="119"/>
      <c r="S11" s="119"/>
      <c r="T11" s="137"/>
      <c r="AD11" s="194"/>
      <c r="AE11" s="20"/>
      <c r="AF11" s="20"/>
    </row>
    <row r="12" spans="1:32" ht="12.75" customHeight="1" x14ac:dyDescent="0.2">
      <c r="A12" s="26">
        <v>2011</v>
      </c>
      <c r="B12" s="111">
        <v>244793395.69999999</v>
      </c>
      <c r="C12" s="111"/>
      <c r="D12" s="111">
        <v>44609139.5</v>
      </c>
      <c r="E12" s="111"/>
      <c r="F12" s="111"/>
      <c r="G12" s="111">
        <v>214905</v>
      </c>
      <c r="H12" s="111"/>
      <c r="I12" s="111">
        <v>39194</v>
      </c>
      <c r="J12" s="111"/>
      <c r="K12" s="111">
        <f t="shared" si="0"/>
        <v>1139.0772466903979</v>
      </c>
      <c r="L12" s="111"/>
      <c r="M12" s="111">
        <f t="shared" si="1"/>
        <v>1138.1624610909832</v>
      </c>
      <c r="N12" s="111"/>
      <c r="O12" s="111">
        <f t="shared" si="2"/>
        <v>1138.9361437864768</v>
      </c>
      <c r="P12" s="111"/>
      <c r="Q12" s="241">
        <v>3.33413</v>
      </c>
      <c r="R12" s="119"/>
      <c r="S12" s="119"/>
      <c r="T12" s="137"/>
      <c r="AD12" s="194"/>
      <c r="AE12" s="20"/>
      <c r="AF12" s="20"/>
    </row>
    <row r="13" spans="1:32" ht="12.75" customHeight="1" x14ac:dyDescent="0.2">
      <c r="A13" s="26">
        <v>2012</v>
      </c>
      <c r="B13" s="111">
        <v>229383803.59999999</v>
      </c>
      <c r="C13" s="111"/>
      <c r="D13" s="111">
        <v>42002459.5</v>
      </c>
      <c r="E13" s="111"/>
      <c r="F13" s="111"/>
      <c r="G13" s="111">
        <v>193132</v>
      </c>
      <c r="H13" s="111"/>
      <c r="I13" s="111">
        <v>35216</v>
      </c>
      <c r="J13" s="111"/>
      <c r="K13" s="111">
        <f t="shared" si="0"/>
        <v>1187.7048008615868</v>
      </c>
      <c r="L13" s="111"/>
      <c r="M13" s="111">
        <f t="shared" si="1"/>
        <v>1192.7095496365289</v>
      </c>
      <c r="N13" s="111"/>
      <c r="O13" s="111">
        <f t="shared" si="2"/>
        <v>1188.4766369751433</v>
      </c>
      <c r="P13" s="111"/>
      <c r="Q13" s="241">
        <v>3.4617200000000001</v>
      </c>
      <c r="R13" s="119"/>
      <c r="S13" s="119"/>
      <c r="T13" s="137"/>
      <c r="AD13" s="194"/>
      <c r="AE13" s="20"/>
      <c r="AF13" s="20"/>
    </row>
    <row r="14" spans="1:32" ht="12.75" customHeight="1" x14ac:dyDescent="0.2">
      <c r="A14" s="26">
        <v>2013</v>
      </c>
      <c r="B14" s="111">
        <v>240946363.69999999</v>
      </c>
      <c r="C14" s="111"/>
      <c r="D14" s="111">
        <v>44209112.799999997</v>
      </c>
      <c r="E14" s="111"/>
      <c r="F14" s="111"/>
      <c r="G14" s="111">
        <v>198507</v>
      </c>
      <c r="H14" s="111"/>
      <c r="I14" s="111">
        <v>35424</v>
      </c>
      <c r="J14" s="111"/>
      <c r="K14" s="111">
        <f t="shared" si="0"/>
        <v>1213.7927816147542</v>
      </c>
      <c r="L14" s="111"/>
      <c r="M14" s="111">
        <f t="shared" si="1"/>
        <v>1247.9988934056007</v>
      </c>
      <c r="N14" s="111"/>
      <c r="O14" s="111">
        <f t="shared" si="2"/>
        <v>1218.9725880708413</v>
      </c>
      <c r="P14" s="111"/>
      <c r="Q14" s="241">
        <v>3.5250729999999999</v>
      </c>
      <c r="R14" s="119"/>
      <c r="S14" s="119"/>
      <c r="T14" s="137"/>
      <c r="AD14" s="194"/>
      <c r="AE14" s="20"/>
      <c r="AF14" s="20"/>
    </row>
    <row r="15" spans="1:32" ht="12.75" customHeight="1" x14ac:dyDescent="0.2">
      <c r="A15" s="26">
        <v>2014</v>
      </c>
      <c r="B15" s="111">
        <v>285202227.69999999</v>
      </c>
      <c r="C15" s="111"/>
      <c r="D15" s="111">
        <v>54809285.799999997</v>
      </c>
      <c r="E15" s="111"/>
      <c r="F15" s="111"/>
      <c r="G15" s="111">
        <v>227144</v>
      </c>
      <c r="H15" s="111"/>
      <c r="I15" s="111">
        <v>41154</v>
      </c>
      <c r="J15" s="111"/>
      <c r="K15" s="111">
        <f t="shared" si="0"/>
        <v>1255.6009742718275</v>
      </c>
      <c r="L15" s="111"/>
      <c r="M15" s="111">
        <f t="shared" si="1"/>
        <v>1331.8094425815229</v>
      </c>
      <c r="N15" s="111"/>
      <c r="O15" s="111">
        <f t="shared" si="2"/>
        <v>1267.2905258332153</v>
      </c>
      <c r="P15" s="111"/>
      <c r="Q15" s="241">
        <v>3.6450879999999999</v>
      </c>
      <c r="R15" s="119"/>
      <c r="S15" s="119"/>
      <c r="T15" s="137"/>
      <c r="AD15" s="194"/>
      <c r="AE15" s="20"/>
      <c r="AF15" s="20"/>
    </row>
    <row r="16" spans="1:32" ht="12.75" customHeight="1" x14ac:dyDescent="0.2">
      <c r="A16" s="26">
        <v>2015</v>
      </c>
      <c r="B16" s="111">
        <v>328531504.5</v>
      </c>
      <c r="C16" s="111"/>
      <c r="D16" s="111">
        <v>66092789.200000003</v>
      </c>
      <c r="E16" s="111"/>
      <c r="F16" s="111"/>
      <c r="G16" s="111">
        <v>253541</v>
      </c>
      <c r="H16" s="111"/>
      <c r="I16" s="111">
        <v>47534</v>
      </c>
      <c r="J16" s="111"/>
      <c r="K16" s="111">
        <f t="shared" si="0"/>
        <v>1295.7726935682986</v>
      </c>
      <c r="L16" s="111"/>
      <c r="M16" s="111">
        <f t="shared" si="1"/>
        <v>1390.4318845457988</v>
      </c>
      <c r="N16" s="111"/>
      <c r="O16" s="111">
        <f t="shared" si="2"/>
        <v>1310.7175743585485</v>
      </c>
      <c r="P16" s="111"/>
      <c r="Q16" s="241">
        <v>3.7570130000000002</v>
      </c>
      <c r="R16" s="119"/>
      <c r="S16" s="119"/>
      <c r="T16" s="137"/>
      <c r="AD16" s="194"/>
      <c r="AE16" s="20"/>
      <c r="AF16" s="20"/>
    </row>
    <row r="17" spans="1:32" ht="12.75" customHeight="1" x14ac:dyDescent="0.2">
      <c r="A17" s="26">
        <v>2016</v>
      </c>
      <c r="B17" s="111">
        <v>364089688.39999998</v>
      </c>
      <c r="C17" s="111"/>
      <c r="D17" s="111">
        <v>78692621.900000006</v>
      </c>
      <c r="E17" s="111"/>
      <c r="F17" s="111"/>
      <c r="G17" s="111">
        <v>278415</v>
      </c>
      <c r="H17" s="111"/>
      <c r="I17" s="111">
        <v>53558</v>
      </c>
      <c r="J17" s="111"/>
      <c r="K17" s="111">
        <f t="shared" si="0"/>
        <v>1307.7229617657094</v>
      </c>
      <c r="L17" s="111"/>
      <c r="M17" s="111">
        <f t="shared" si="1"/>
        <v>1469.2972459763248</v>
      </c>
      <c r="N17" s="111"/>
      <c r="O17" s="111">
        <f t="shared" si="2"/>
        <v>1333.7901284140576</v>
      </c>
      <c r="P17" s="111"/>
      <c r="Q17" s="241">
        <v>3.8217349999999999</v>
      </c>
      <c r="R17" s="119"/>
      <c r="S17" s="119"/>
      <c r="T17" s="137"/>
      <c r="AD17" s="194"/>
      <c r="AE17" s="20"/>
      <c r="AF17" s="20"/>
    </row>
    <row r="18" spans="1:32" ht="12.75" customHeight="1" x14ac:dyDescent="0.2">
      <c r="A18" s="26">
        <v>2017</v>
      </c>
      <c r="B18" s="111">
        <v>347833922.5</v>
      </c>
      <c r="C18" s="111"/>
      <c r="D18" s="111">
        <v>85917209.900000006</v>
      </c>
      <c r="E18" s="111"/>
      <c r="F18" s="111"/>
      <c r="G18" s="111">
        <v>258618</v>
      </c>
      <c r="H18" s="111"/>
      <c r="I18" s="111">
        <v>55145</v>
      </c>
      <c r="J18" s="111"/>
      <c r="K18" s="111">
        <f t="shared" si="0"/>
        <v>1344.9718213736089</v>
      </c>
      <c r="L18" s="111"/>
      <c r="M18" s="111">
        <f t="shared" si="1"/>
        <v>1558.0235724000363</v>
      </c>
      <c r="N18" s="111"/>
      <c r="O18" s="111">
        <f t="shared" si="2"/>
        <v>1382.4164493582734</v>
      </c>
      <c r="P18" s="111"/>
      <c r="Q18" s="241">
        <v>3.9819520000000002</v>
      </c>
      <c r="R18" s="119"/>
      <c r="S18" s="119"/>
      <c r="T18" s="137"/>
      <c r="AD18" s="194"/>
      <c r="AE18" s="20"/>
      <c r="AF18" s="20"/>
    </row>
    <row r="19" spans="1:32" ht="12.75" customHeight="1" x14ac:dyDescent="0.2">
      <c r="A19" s="26">
        <v>2018</v>
      </c>
      <c r="B19" s="111">
        <v>310664722.10000002</v>
      </c>
      <c r="C19" s="111"/>
      <c r="D19" s="111">
        <v>90968239.599999994</v>
      </c>
      <c r="E19" s="111"/>
      <c r="F19" s="111"/>
      <c r="G19" s="111">
        <v>227686</v>
      </c>
      <c r="H19" s="111"/>
      <c r="I19" s="111">
        <v>54827</v>
      </c>
      <c r="J19" s="111"/>
      <c r="K19" s="111">
        <f t="shared" si="0"/>
        <v>1364.443672865262</v>
      </c>
      <c r="L19" s="111"/>
      <c r="M19" s="111">
        <f t="shared" si="1"/>
        <v>1659.1868896711474</v>
      </c>
      <c r="N19" s="111"/>
      <c r="O19" s="111">
        <f t="shared" si="2"/>
        <v>1421.6441781440149</v>
      </c>
      <c r="P19" s="111"/>
      <c r="Q19" s="241">
        <v>4.1112399999999996</v>
      </c>
      <c r="R19" s="119"/>
      <c r="S19" s="119"/>
      <c r="T19" s="137"/>
      <c r="AD19" s="194"/>
      <c r="AE19" s="20"/>
      <c r="AF19" s="20"/>
    </row>
    <row r="20" spans="1:32" ht="12.75" customHeight="1" x14ac:dyDescent="0.2">
      <c r="A20" s="26">
        <v>2019</v>
      </c>
      <c r="B20" s="111">
        <v>301572591.80000001</v>
      </c>
      <c r="C20" s="111"/>
      <c r="D20" s="111">
        <v>122611416.5</v>
      </c>
      <c r="E20" s="111"/>
      <c r="F20" s="111"/>
      <c r="G20" s="111">
        <v>211060</v>
      </c>
      <c r="H20" s="111"/>
      <c r="I20" s="111">
        <v>69581</v>
      </c>
      <c r="J20" s="111"/>
      <c r="K20" s="111">
        <f t="shared" si="0"/>
        <v>1428.8476821756847</v>
      </c>
      <c r="L20" s="111"/>
      <c r="M20" s="111">
        <f t="shared" si="1"/>
        <v>1762.1393268277259</v>
      </c>
      <c r="N20" s="111"/>
      <c r="O20" s="111">
        <f t="shared" si="2"/>
        <v>1511.4826710993761</v>
      </c>
      <c r="P20" s="111"/>
      <c r="Q20" s="241">
        <v>4.41479</v>
      </c>
      <c r="R20" s="119"/>
      <c r="S20" s="119"/>
      <c r="T20" s="137"/>
      <c r="AD20" s="194"/>
      <c r="AE20" s="20"/>
      <c r="AF20" s="20"/>
    </row>
    <row r="21" spans="1:32" ht="12.75" customHeight="1" x14ac:dyDescent="0.2">
      <c r="A21" s="26">
        <v>2020</v>
      </c>
      <c r="B21" s="111">
        <v>221912544.40000001</v>
      </c>
      <c r="C21" s="111"/>
      <c r="D21" s="111">
        <v>136223658.40000001</v>
      </c>
      <c r="E21" s="111"/>
      <c r="F21" s="111"/>
      <c r="G21" s="111">
        <v>159444</v>
      </c>
      <c r="H21" s="111"/>
      <c r="I21" s="111">
        <v>84202</v>
      </c>
      <c r="J21" s="111"/>
      <c r="K21" s="111">
        <f t="shared" si="0"/>
        <v>1391.7898723062642</v>
      </c>
      <c r="L21" s="111"/>
      <c r="M21" s="111">
        <f t="shared" si="1"/>
        <v>1617.8197477494598</v>
      </c>
      <c r="N21" s="111"/>
      <c r="O21" s="111">
        <f t="shared" si="2"/>
        <v>1469.9038884282936</v>
      </c>
      <c r="P21" s="111"/>
      <c r="Q21" s="241">
        <v>4.5108480000000002</v>
      </c>
      <c r="R21" s="119"/>
      <c r="S21" s="119"/>
      <c r="T21" s="137"/>
      <c r="AD21" s="194"/>
      <c r="AE21" s="20"/>
      <c r="AF21" s="20"/>
    </row>
    <row r="22" spans="1:32" ht="12.75" customHeight="1" x14ac:dyDescent="0.2">
      <c r="A22" s="26">
        <v>2021</v>
      </c>
      <c r="B22" s="111">
        <v>216664210.90000001</v>
      </c>
      <c r="C22" s="111"/>
      <c r="D22" s="111">
        <v>211149600.30000001</v>
      </c>
      <c r="E22" s="111"/>
      <c r="F22" s="111"/>
      <c r="G22" s="111">
        <v>146009</v>
      </c>
      <c r="H22" s="111"/>
      <c r="I22" s="111">
        <v>111071</v>
      </c>
      <c r="J22" s="111"/>
      <c r="K22" s="111">
        <f t="shared" si="0"/>
        <v>1483.9099706182496</v>
      </c>
      <c r="L22" s="111"/>
      <c r="M22" s="111">
        <f t="shared" si="1"/>
        <v>1901.0326754958542</v>
      </c>
      <c r="N22" s="111"/>
      <c r="O22" s="111">
        <f t="shared" si="2"/>
        <v>1664.1271635288629</v>
      </c>
      <c r="P22" s="111"/>
      <c r="Q22" s="241">
        <v>5.0680199999999997</v>
      </c>
      <c r="R22" s="119"/>
      <c r="S22" s="119"/>
      <c r="T22" s="137"/>
      <c r="AD22" s="194"/>
      <c r="AE22" s="20"/>
      <c r="AF22" s="20"/>
    </row>
    <row r="23" spans="1:32" ht="12.75" customHeight="1" x14ac:dyDescent="0.2">
      <c r="A23" s="26">
        <v>2022</v>
      </c>
      <c r="B23" s="111">
        <v>213593315.30000001</v>
      </c>
      <c r="C23" s="111"/>
      <c r="D23" s="111">
        <v>232701091.5</v>
      </c>
      <c r="E23" s="111"/>
      <c r="F23" s="111"/>
      <c r="G23" s="111">
        <v>145804</v>
      </c>
      <c r="H23" s="111"/>
      <c r="I23" s="111">
        <v>130512</v>
      </c>
      <c r="J23" s="111"/>
      <c r="K23" s="111">
        <f t="shared" si="0"/>
        <v>1464.9345374612494</v>
      </c>
      <c r="L23" s="111"/>
      <c r="M23" s="111">
        <f t="shared" si="1"/>
        <v>1782.9861736851783</v>
      </c>
      <c r="N23" s="111"/>
      <c r="O23" s="111">
        <f t="shared" si="2"/>
        <v>1615.1594797261107</v>
      </c>
      <c r="P23" s="111"/>
      <c r="Q23" s="241">
        <v>4.8044460000000004</v>
      </c>
      <c r="R23" s="119"/>
      <c r="S23" s="119"/>
      <c r="T23" s="137"/>
      <c r="AD23" s="194"/>
      <c r="AE23" s="20"/>
      <c r="AF23" s="20"/>
    </row>
    <row r="24" spans="1:32" ht="12.75" customHeight="1" x14ac:dyDescent="0.2">
      <c r="A24" s="26">
        <v>2023</v>
      </c>
      <c r="B24" s="111">
        <v>147247048.40000001</v>
      </c>
      <c r="C24" s="111"/>
      <c r="D24" s="111">
        <v>307382298.10000002</v>
      </c>
      <c r="E24" s="111"/>
      <c r="F24" s="111"/>
      <c r="G24" s="111">
        <v>109398</v>
      </c>
      <c r="H24" s="111"/>
      <c r="I24" s="111">
        <v>188648</v>
      </c>
      <c r="J24" s="111"/>
      <c r="K24" s="111">
        <f t="shared" si="0"/>
        <v>1345.9756887694473</v>
      </c>
      <c r="L24" s="111"/>
      <c r="M24" s="111">
        <f t="shared" si="1"/>
        <v>1629.39600790891</v>
      </c>
      <c r="N24" s="111"/>
      <c r="O24" s="111">
        <f t="shared" si="2"/>
        <v>1525.3663746535769</v>
      </c>
      <c r="P24" s="111"/>
      <c r="Q24" s="241">
        <v>4.8202889999999998</v>
      </c>
      <c r="R24" s="119"/>
      <c r="S24" s="119"/>
      <c r="T24" s="137"/>
      <c r="AD24" s="194"/>
      <c r="AE24" s="20"/>
      <c r="AF24" s="20"/>
    </row>
    <row r="25" spans="1:32" ht="12.75" customHeight="1" x14ac:dyDescent="0.2">
      <c r="A25" s="116" t="s">
        <v>309</v>
      </c>
      <c r="B25" s="111">
        <v>36549001.799999997</v>
      </c>
      <c r="C25" s="111"/>
      <c r="D25" s="111">
        <v>87375267.599999994</v>
      </c>
      <c r="E25" s="111"/>
      <c r="F25" s="111"/>
      <c r="G25" s="111">
        <v>65249</v>
      </c>
      <c r="H25" s="111"/>
      <c r="I25" s="111">
        <v>132449</v>
      </c>
      <c r="J25" s="111"/>
      <c r="K25" s="111">
        <f t="shared" si="0"/>
        <v>560.14654324204196</v>
      </c>
      <c r="L25" s="111"/>
      <c r="M25" s="111">
        <f t="shared" si="1"/>
        <v>659.68990026349763</v>
      </c>
      <c r="N25" s="111"/>
      <c r="O25" s="111">
        <f t="shared" si="2"/>
        <v>626.83623203067305</v>
      </c>
      <c r="P25" s="111"/>
      <c r="Q25" s="241">
        <v>4.6700179999999998</v>
      </c>
      <c r="R25" s="119"/>
      <c r="S25" s="119"/>
      <c r="T25" s="137"/>
      <c r="AD25" s="194"/>
      <c r="AE25" s="20"/>
      <c r="AF25" s="20"/>
    </row>
    <row r="26" spans="1:32" s="118" customFormat="1" ht="12.75" customHeight="1" x14ac:dyDescent="0.2">
      <c r="A26" s="28" t="s">
        <v>10</v>
      </c>
      <c r="B26" s="174">
        <f>SUM(B7:B25)</f>
        <v>4747719958</v>
      </c>
      <c r="C26" s="174"/>
      <c r="D26" s="174">
        <f>SUM(D7:D25)</f>
        <v>1866950514.5999999</v>
      </c>
      <c r="E26" s="174"/>
      <c r="F26" s="174"/>
      <c r="G26" s="174">
        <f>SUM(G7:G25)</f>
        <v>4335999</v>
      </c>
      <c r="H26" s="174"/>
      <c r="I26" s="174">
        <f>SUM(I7:I25)</f>
        <v>1458737</v>
      </c>
      <c r="J26" s="174"/>
      <c r="K26" s="174">
        <f t="shared" si="0"/>
        <v>1094.954117378717</v>
      </c>
      <c r="L26" s="174"/>
      <c r="M26" s="174">
        <f t="shared" si="1"/>
        <v>1279.8403787660147</v>
      </c>
      <c r="N26" s="174"/>
      <c r="O26" s="174">
        <f t="shared" si="2"/>
        <v>1141.4964327279104</v>
      </c>
      <c r="P26" s="174"/>
      <c r="Q26" s="242">
        <v>3.521277</v>
      </c>
      <c r="R26" s="119"/>
      <c r="S26" s="119"/>
      <c r="T26" s="137"/>
      <c r="U26" s="17"/>
      <c r="V26" s="17"/>
      <c r="W26" s="17"/>
      <c r="X26" s="17"/>
      <c r="Y26" s="17"/>
      <c r="Z26" s="17"/>
      <c r="AA26" s="17"/>
      <c r="AB26" s="17"/>
      <c r="AC26" s="17"/>
      <c r="AD26" s="194"/>
      <c r="AE26" s="20"/>
      <c r="AF26" s="20"/>
    </row>
    <row r="27" spans="1:32" ht="12.75" customHeight="1" x14ac:dyDescent="0.2">
      <c r="A27" s="17" t="s">
        <v>218</v>
      </c>
      <c r="AD27" s="195"/>
      <c r="AE27" s="20"/>
      <c r="AF27" s="20"/>
    </row>
    <row r="28" spans="1:32" ht="12.75" customHeight="1" x14ac:dyDescent="0.2">
      <c r="A28" s="7" t="s">
        <v>219</v>
      </c>
      <c r="AD28" s="195"/>
      <c r="AE28" s="20"/>
      <c r="AF28" s="20"/>
    </row>
    <row r="29" spans="1:32" ht="12.75" customHeight="1" x14ac:dyDescent="0.2">
      <c r="A29" s="211"/>
      <c r="F29" s="20"/>
      <c r="W29" s="12"/>
      <c r="X29" s="38"/>
      <c r="Y29" s="12"/>
      <c r="Z29" s="20"/>
      <c r="AA29" s="194"/>
    </row>
    <row r="30" spans="1:32" ht="12.75" customHeight="1" x14ac:dyDescent="0.2">
      <c r="A30" s="211"/>
      <c r="F30" s="20"/>
      <c r="W30" s="12"/>
      <c r="X30" s="38"/>
      <c r="Y30" s="12"/>
      <c r="Z30" s="20"/>
      <c r="AA30" s="194"/>
    </row>
    <row r="31" spans="1:32" ht="12.75" customHeight="1" x14ac:dyDescent="0.2">
      <c r="A31" s="10"/>
      <c r="D31" s="20"/>
      <c r="E31" s="20"/>
      <c r="F31" s="20"/>
      <c r="I31" s="12"/>
      <c r="J31" s="14"/>
      <c r="K31" s="14"/>
      <c r="L31" s="14"/>
      <c r="M31" s="20"/>
      <c r="W31" s="12"/>
      <c r="X31" s="38"/>
      <c r="Y31" s="12"/>
      <c r="Z31" s="20"/>
      <c r="AA31" s="194"/>
    </row>
    <row r="32" spans="1:32" ht="12.75" customHeight="1" x14ac:dyDescent="0.2">
      <c r="A32" s="29"/>
      <c r="B32" s="8"/>
      <c r="C32" s="8"/>
      <c r="D32" s="8"/>
      <c r="E32" s="8"/>
      <c r="F32" s="8"/>
      <c r="G32" s="8"/>
      <c r="H32" s="8"/>
      <c r="I32" s="8"/>
      <c r="P32" s="20"/>
      <c r="Q32" s="20"/>
      <c r="AB32" s="12"/>
      <c r="AC32" s="38"/>
      <c r="AD32" s="12"/>
      <c r="AE32" s="20"/>
      <c r="AF32" s="194"/>
    </row>
    <row r="33" spans="1:27" ht="12.75" customHeight="1" x14ac:dyDescent="0.2">
      <c r="A33" s="2" t="s">
        <v>339</v>
      </c>
      <c r="B33" s="8"/>
      <c r="C33" s="8"/>
      <c r="D33" s="8"/>
      <c r="E33" s="8"/>
      <c r="F33" s="8"/>
      <c r="W33" s="12"/>
      <c r="X33" s="38"/>
      <c r="Y33" s="12"/>
      <c r="Z33" s="20"/>
      <c r="AA33" s="194"/>
    </row>
    <row r="34" spans="1:27" ht="12.75" customHeight="1" x14ac:dyDescent="0.2">
      <c r="A34" s="45" t="s">
        <v>340</v>
      </c>
      <c r="B34" s="8"/>
      <c r="C34" s="8"/>
      <c r="D34" s="8"/>
      <c r="E34" s="8"/>
      <c r="F34" s="8"/>
      <c r="W34" s="12"/>
      <c r="X34" s="38"/>
      <c r="Y34" s="12"/>
      <c r="Z34" s="20"/>
      <c r="AA34" s="194"/>
    </row>
    <row r="35" spans="1:27" ht="12.75" customHeight="1" x14ac:dyDescent="0.2">
      <c r="A35" s="138"/>
      <c r="B35" s="114"/>
      <c r="C35" s="114"/>
      <c r="D35" s="114"/>
      <c r="E35" s="114"/>
      <c r="F35" s="114"/>
      <c r="G35" s="138"/>
      <c r="H35" s="138"/>
      <c r="I35" s="138"/>
      <c r="J35" s="138"/>
      <c r="K35" s="138"/>
      <c r="L35" s="138"/>
      <c r="M35" s="138"/>
      <c r="N35" s="138"/>
      <c r="O35" s="138"/>
      <c r="P35" s="138"/>
      <c r="W35" s="12"/>
      <c r="X35" s="38"/>
      <c r="Y35" s="12"/>
      <c r="Z35" s="20"/>
      <c r="AA35" s="194"/>
    </row>
    <row r="36" spans="1:27" ht="12.75" customHeight="1" x14ac:dyDescent="0.2">
      <c r="B36" s="280" t="s">
        <v>12</v>
      </c>
      <c r="C36" s="280"/>
      <c r="D36" s="280"/>
      <c r="E36" s="191"/>
      <c r="F36" s="10"/>
      <c r="G36" s="280" t="s">
        <v>13</v>
      </c>
      <c r="H36" s="280"/>
      <c r="I36" s="280"/>
      <c r="J36" s="196"/>
      <c r="K36" s="280" t="s">
        <v>14</v>
      </c>
      <c r="L36" s="280"/>
      <c r="M36" s="280"/>
      <c r="N36" s="280"/>
      <c r="O36" s="280"/>
      <c r="P36" s="191"/>
      <c r="W36" s="12"/>
      <c r="X36" s="38"/>
      <c r="Y36" s="12"/>
      <c r="Z36" s="20"/>
      <c r="AA36" s="194"/>
    </row>
    <row r="37" spans="1:27" ht="12.75" customHeight="1" x14ac:dyDescent="0.2">
      <c r="A37" s="7"/>
      <c r="B37" s="192" t="s">
        <v>105</v>
      </c>
      <c r="C37" s="192"/>
      <c r="D37" s="192" t="s">
        <v>106</v>
      </c>
      <c r="E37" s="192"/>
      <c r="F37" s="192"/>
      <c r="G37" s="192" t="s">
        <v>105</v>
      </c>
      <c r="H37" s="192"/>
      <c r="I37" s="192" t="s">
        <v>106</v>
      </c>
      <c r="J37" s="192"/>
      <c r="K37" s="192" t="s">
        <v>105</v>
      </c>
      <c r="L37" s="192"/>
      <c r="M37" s="192" t="s">
        <v>106</v>
      </c>
      <c r="N37" s="192"/>
      <c r="O37" s="27"/>
      <c r="P37" s="197"/>
      <c r="W37" s="12"/>
      <c r="X37" s="38"/>
      <c r="Y37" s="12"/>
      <c r="Z37" s="20"/>
      <c r="AA37" s="194"/>
    </row>
    <row r="38" spans="1:27" ht="12.75" customHeight="1" x14ac:dyDescent="0.2">
      <c r="A38" s="138" t="s">
        <v>21</v>
      </c>
      <c r="B38" s="193" t="s">
        <v>78</v>
      </c>
      <c r="C38" s="193"/>
      <c r="D38" s="193" t="s">
        <v>78</v>
      </c>
      <c r="E38" s="193"/>
      <c r="F38" s="193"/>
      <c r="G38" s="193" t="s">
        <v>78</v>
      </c>
      <c r="H38" s="193"/>
      <c r="I38" s="193" t="s">
        <v>78</v>
      </c>
      <c r="J38" s="193"/>
      <c r="K38" s="193" t="s">
        <v>78</v>
      </c>
      <c r="L38" s="193"/>
      <c r="M38" s="193" t="s">
        <v>78</v>
      </c>
      <c r="N38" s="193"/>
      <c r="O38" s="36" t="s">
        <v>1</v>
      </c>
      <c r="P38" s="36"/>
      <c r="R38"/>
      <c r="S38"/>
      <c r="W38" s="153"/>
      <c r="X38" s="38"/>
      <c r="Y38" s="12"/>
      <c r="Z38" s="20"/>
      <c r="AA38" s="194"/>
    </row>
    <row r="39" spans="1:27" ht="12.75" customHeight="1" x14ac:dyDescent="0.2">
      <c r="A39" s="151" t="s">
        <v>7</v>
      </c>
      <c r="B39" s="111">
        <v>2000752618.8</v>
      </c>
      <c r="C39" s="111"/>
      <c r="D39" s="111">
        <v>420350408.30000001</v>
      </c>
      <c r="E39" s="111"/>
      <c r="F39" s="111"/>
      <c r="G39" s="111">
        <v>2286422</v>
      </c>
      <c r="H39" s="111"/>
      <c r="I39" s="111">
        <v>503831</v>
      </c>
      <c r="J39" s="111"/>
      <c r="K39" s="111">
        <f t="shared" ref="K39:K47" si="3">B39/G39</f>
        <v>875.05833078932937</v>
      </c>
      <c r="L39" s="111"/>
      <c r="M39" s="111">
        <f t="shared" ref="M39:M47" si="4">D39/I39</f>
        <v>834.3083460525454</v>
      </c>
      <c r="N39" s="111"/>
      <c r="O39" s="111">
        <f t="shared" ref="O39:O47" si="5">(B39+D39)/(G39+I39)</f>
        <v>867.70017883682942</v>
      </c>
      <c r="P39" s="198"/>
      <c r="R39" s="180"/>
      <c r="S39" s="180"/>
      <c r="W39" s="14"/>
      <c r="X39" s="14"/>
    </row>
    <row r="40" spans="1:27" ht="12.75" customHeight="1" x14ac:dyDescent="0.2">
      <c r="A40" s="188" t="s">
        <v>8</v>
      </c>
      <c r="B40" s="111">
        <v>1879134248.4000001</v>
      </c>
      <c r="C40" s="111"/>
      <c r="D40" s="111">
        <v>677519362.29999995</v>
      </c>
      <c r="E40" s="111"/>
      <c r="F40" s="111"/>
      <c r="G40" s="111">
        <v>1372423</v>
      </c>
      <c r="H40" s="111"/>
      <c r="I40" s="111">
        <v>428857</v>
      </c>
      <c r="J40" s="111"/>
      <c r="K40" s="111">
        <f t="shared" si="3"/>
        <v>1369.2092368023561</v>
      </c>
      <c r="L40" s="111"/>
      <c r="M40" s="111">
        <f t="shared" si="4"/>
        <v>1579.8258214276552</v>
      </c>
      <c r="N40" s="111"/>
      <c r="O40" s="111">
        <f t="shared" si="5"/>
        <v>1419.3537987986319</v>
      </c>
      <c r="P40" s="198"/>
      <c r="R40" s="180"/>
      <c r="S40" s="180"/>
      <c r="W40" s="14"/>
      <c r="X40" s="14"/>
    </row>
    <row r="41" spans="1:27" ht="12.75" customHeight="1" x14ac:dyDescent="0.2">
      <c r="A41" s="188" t="s">
        <v>5</v>
      </c>
      <c r="B41" s="111">
        <v>236487060.90000001</v>
      </c>
      <c r="C41" s="111"/>
      <c r="D41" s="111">
        <v>319566271</v>
      </c>
      <c r="E41" s="111"/>
      <c r="F41" s="111"/>
      <c r="G41" s="111">
        <v>170563</v>
      </c>
      <c r="H41" s="111"/>
      <c r="I41" s="111">
        <v>229367</v>
      </c>
      <c r="J41" s="111"/>
      <c r="K41" s="111">
        <f t="shared" si="3"/>
        <v>1386.5085680950733</v>
      </c>
      <c r="L41" s="111"/>
      <c r="M41" s="111">
        <f t="shared" si="4"/>
        <v>1393.2530442478649</v>
      </c>
      <c r="N41" s="111"/>
      <c r="O41" s="111">
        <f t="shared" si="5"/>
        <v>1390.376645662991</v>
      </c>
      <c r="P41" s="111"/>
      <c r="R41" s="180"/>
      <c r="S41" s="180"/>
      <c r="W41" s="14"/>
      <c r="X41" s="14"/>
    </row>
    <row r="42" spans="1:27" x14ac:dyDescent="0.2">
      <c r="A42" s="188" t="s">
        <v>299</v>
      </c>
      <c r="B42" s="111">
        <v>199032046.5</v>
      </c>
      <c r="C42" s="111"/>
      <c r="D42" s="111">
        <v>107805526.90000001</v>
      </c>
      <c r="E42" s="111"/>
      <c r="F42" s="111"/>
      <c r="G42" s="111">
        <v>163339</v>
      </c>
      <c r="H42" s="111"/>
      <c r="I42" s="111">
        <v>56948</v>
      </c>
      <c r="J42" s="111"/>
      <c r="K42" s="111">
        <f t="shared" si="3"/>
        <v>1218.5212747720998</v>
      </c>
      <c r="L42" s="111"/>
      <c r="M42" s="111">
        <f t="shared" si="4"/>
        <v>1893.0520281660463</v>
      </c>
      <c r="N42" s="111"/>
      <c r="O42" s="111">
        <f t="shared" si="5"/>
        <v>1392.8991424823071</v>
      </c>
      <c r="P42" s="198"/>
      <c r="R42" s="180"/>
      <c r="S42" s="180"/>
      <c r="U42" s="194"/>
      <c r="W42" s="14"/>
      <c r="X42" s="14"/>
    </row>
    <row r="43" spans="1:27" x14ac:dyDescent="0.2">
      <c r="A43" s="188" t="s">
        <v>141</v>
      </c>
      <c r="B43" s="111">
        <v>256709437.5</v>
      </c>
      <c r="C43" s="111"/>
      <c r="D43" s="111">
        <v>276894589.89999998</v>
      </c>
      <c r="E43" s="111"/>
      <c r="F43" s="111"/>
      <c r="G43" s="111">
        <v>167356</v>
      </c>
      <c r="H43" s="111"/>
      <c r="I43" s="111">
        <v>188504</v>
      </c>
      <c r="J43" s="111"/>
      <c r="K43" s="111">
        <f t="shared" si="3"/>
        <v>1533.9123634647099</v>
      </c>
      <c r="L43" s="111"/>
      <c r="M43" s="111">
        <f t="shared" si="4"/>
        <v>1468.9056460340362</v>
      </c>
      <c r="N43" s="111"/>
      <c r="O43" s="111">
        <f t="shared" si="5"/>
        <v>1499.4773995391445</v>
      </c>
      <c r="P43" s="111"/>
      <c r="R43" s="180"/>
      <c r="S43" s="180"/>
      <c r="U43" s="194"/>
      <c r="W43" s="14"/>
      <c r="X43" s="14"/>
    </row>
    <row r="44" spans="1:27" x14ac:dyDescent="0.2">
      <c r="A44" s="188" t="s">
        <v>139</v>
      </c>
      <c r="B44" s="111">
        <v>152145548.69999999</v>
      </c>
      <c r="C44" s="111"/>
      <c r="D44" s="111">
        <v>28288407.600000001</v>
      </c>
      <c r="E44" s="111"/>
      <c r="F44" s="111"/>
      <c r="G44" s="111">
        <v>156061</v>
      </c>
      <c r="H44" s="111"/>
      <c r="I44" s="111">
        <v>30304</v>
      </c>
      <c r="J44" s="111"/>
      <c r="K44" s="111">
        <f t="shared" si="3"/>
        <v>974.91076373981957</v>
      </c>
      <c r="L44" s="111"/>
      <c r="M44" s="111">
        <f t="shared" si="4"/>
        <v>933.48757919746572</v>
      </c>
      <c r="N44" s="111"/>
      <c r="O44" s="111">
        <f t="shared" si="5"/>
        <v>968.17512032838772</v>
      </c>
      <c r="P44" s="111"/>
      <c r="R44" s="180"/>
      <c r="S44" s="180"/>
      <c r="U44" s="194"/>
      <c r="W44" s="14"/>
      <c r="X44" s="14"/>
    </row>
    <row r="45" spans="1:27" x14ac:dyDescent="0.2">
      <c r="A45" s="188" t="s">
        <v>140</v>
      </c>
      <c r="B45" s="111">
        <v>23277100.399999999</v>
      </c>
      <c r="C45" s="111"/>
      <c r="D45" s="111">
        <v>36429186.200000003</v>
      </c>
      <c r="E45" s="111"/>
      <c r="F45" s="111"/>
      <c r="G45" s="111">
        <v>19603</v>
      </c>
      <c r="H45" s="111"/>
      <c r="I45" s="111">
        <v>20798</v>
      </c>
      <c r="J45" s="111"/>
      <c r="K45" s="111">
        <f t="shared" si="3"/>
        <v>1187.4254144773759</v>
      </c>
      <c r="L45" s="111"/>
      <c r="M45" s="111">
        <f t="shared" si="4"/>
        <v>1751.5716030387539</v>
      </c>
      <c r="N45" s="111"/>
      <c r="O45" s="111">
        <f t="shared" si="5"/>
        <v>1477.8418009455213</v>
      </c>
      <c r="P45" s="111"/>
      <c r="R45" s="180"/>
      <c r="S45" s="180"/>
      <c r="T45"/>
      <c r="U45" s="194"/>
      <c r="W45" s="14"/>
      <c r="X45" s="14"/>
    </row>
    <row r="46" spans="1:27" s="137" customFormat="1" ht="12.75" customHeight="1" x14ac:dyDescent="0.2">
      <c r="A46" s="188" t="s">
        <v>66</v>
      </c>
      <c r="B46" s="111">
        <v>181896.8</v>
      </c>
      <c r="C46" s="111"/>
      <c r="D46" s="111">
        <v>96762.4</v>
      </c>
      <c r="E46" s="111"/>
      <c r="F46" s="111"/>
      <c r="G46" s="111">
        <v>232</v>
      </c>
      <c r="H46" s="111"/>
      <c r="I46" s="111">
        <v>128</v>
      </c>
      <c r="J46" s="111"/>
      <c r="K46" s="111">
        <f t="shared" si="3"/>
        <v>784.03793103448265</v>
      </c>
      <c r="L46" s="111"/>
      <c r="M46" s="111">
        <f t="shared" si="4"/>
        <v>755.95624999999995</v>
      </c>
      <c r="N46" s="111"/>
      <c r="O46" s="111">
        <f t="shared" si="5"/>
        <v>774.05333333333317</v>
      </c>
      <c r="P46" s="111"/>
      <c r="R46" s="180"/>
      <c r="S46" s="180"/>
      <c r="W46" s="14"/>
      <c r="X46" s="14"/>
      <c r="Y46" s="17"/>
      <c r="Z46" s="17"/>
      <c r="AA46" s="17"/>
    </row>
    <row r="47" spans="1:27" ht="12.75" customHeight="1" x14ac:dyDescent="0.2">
      <c r="A47" s="28" t="s">
        <v>1</v>
      </c>
      <c r="B47" s="174">
        <f>SUM(B39:B46)</f>
        <v>4747719958</v>
      </c>
      <c r="C47" s="174"/>
      <c r="D47" s="174">
        <f>SUM(D39:D46)</f>
        <v>1866950514.6000001</v>
      </c>
      <c r="E47" s="174"/>
      <c r="F47" s="174"/>
      <c r="G47" s="174">
        <f>SUM(G39:G46)</f>
        <v>4335999</v>
      </c>
      <c r="H47" s="174"/>
      <c r="I47" s="174">
        <f>SUM(I39:I46)</f>
        <v>1458737</v>
      </c>
      <c r="J47" s="174"/>
      <c r="K47" s="174">
        <f t="shared" si="3"/>
        <v>1094.954117378717</v>
      </c>
      <c r="L47" s="174"/>
      <c r="M47" s="174">
        <f t="shared" si="4"/>
        <v>1279.8403787660147</v>
      </c>
      <c r="N47" s="174"/>
      <c r="O47" s="174">
        <f t="shared" si="5"/>
        <v>1141.4964327279104</v>
      </c>
      <c r="P47" s="113"/>
      <c r="R47"/>
      <c r="S47"/>
      <c r="W47" s="15"/>
      <c r="X47" s="15"/>
      <c r="Y47" s="27"/>
      <c r="Z47" s="27"/>
      <c r="AA47" s="27"/>
    </row>
    <row r="48" spans="1:27" ht="12.75" customHeight="1" x14ac:dyDescent="0.2">
      <c r="A48" s="17" t="s">
        <v>218</v>
      </c>
      <c r="B48" s="199"/>
      <c r="C48" s="199"/>
      <c r="D48" s="199"/>
      <c r="E48" s="199"/>
      <c r="F48" s="199"/>
      <c r="I48" s="12"/>
      <c r="J48" s="12"/>
      <c r="K48" s="12"/>
      <c r="L48" s="12"/>
      <c r="M48" s="12"/>
      <c r="N48" s="12"/>
      <c r="O48" s="12"/>
      <c r="P48" s="12"/>
      <c r="R48"/>
      <c r="S48"/>
      <c r="W48" s="14"/>
      <c r="X48" s="14"/>
    </row>
    <row r="49" spans="1:24" ht="12.75" customHeight="1" x14ac:dyDescent="0.2">
      <c r="A49" s="7" t="s">
        <v>219</v>
      </c>
      <c r="D49" s="199"/>
      <c r="E49" s="199"/>
      <c r="F49" s="199"/>
      <c r="I49" s="12"/>
      <c r="J49" s="12"/>
      <c r="K49" s="146"/>
      <c r="L49" s="146"/>
      <c r="M49" s="12"/>
      <c r="N49" s="12"/>
      <c r="O49" s="12"/>
      <c r="P49" s="12"/>
      <c r="W49" s="14"/>
      <c r="X49" s="14"/>
    </row>
    <row r="50" spans="1:24" ht="12.75" customHeight="1" x14ac:dyDescent="0.2">
      <c r="A50" s="200" t="s">
        <v>298</v>
      </c>
      <c r="D50" s="199"/>
      <c r="E50" s="199"/>
      <c r="F50" s="199"/>
      <c r="I50" s="12"/>
      <c r="J50" s="12"/>
      <c r="K50" s="146"/>
      <c r="L50" s="146"/>
      <c r="M50" s="12"/>
      <c r="N50" s="12"/>
      <c r="O50" s="12"/>
      <c r="P50" s="12"/>
      <c r="W50" s="14"/>
      <c r="X50" s="14"/>
    </row>
    <row r="51" spans="1:24" ht="12.75" customHeight="1" x14ac:dyDescent="0.2">
      <c r="A51" s="39"/>
      <c r="B51" s="201"/>
      <c r="C51" s="201"/>
      <c r="D51" s="201"/>
      <c r="E51" s="201"/>
      <c r="F51" s="201"/>
      <c r="G51" s="201"/>
      <c r="H51" s="201"/>
      <c r="I51" s="201"/>
      <c r="J51" s="201"/>
      <c r="K51" s="20"/>
      <c r="L51" s="20"/>
      <c r="M51" s="20"/>
      <c r="N51" s="20"/>
      <c r="O51" s="20"/>
      <c r="P51" s="20"/>
      <c r="Q51" s="20"/>
      <c r="W51" s="14"/>
      <c r="X51" s="14"/>
    </row>
    <row r="52" spans="1:24" ht="12.75" customHeight="1" x14ac:dyDescent="0.2">
      <c r="A52" s="39"/>
      <c r="B52" s="201"/>
      <c r="C52" s="201"/>
      <c r="D52" s="201"/>
      <c r="E52" s="201"/>
      <c r="F52" s="201"/>
      <c r="G52" s="202"/>
      <c r="H52" s="202"/>
      <c r="I52" s="202"/>
      <c r="J52" s="201"/>
      <c r="K52" s="20"/>
      <c r="L52" s="20"/>
      <c r="M52" s="20"/>
      <c r="N52" s="20"/>
      <c r="O52" s="20"/>
      <c r="P52" s="20"/>
      <c r="Q52" s="20"/>
      <c r="W52" s="14"/>
      <c r="X52" s="14"/>
    </row>
    <row r="53" spans="1:24" ht="12.75" customHeight="1" x14ac:dyDescent="0.25">
      <c r="B53" s="203"/>
      <c r="C53" s="203"/>
      <c r="D53" s="202"/>
      <c r="E53" s="202"/>
      <c r="F53" s="201"/>
      <c r="G53" s="202"/>
      <c r="H53" s="201"/>
      <c r="I53" s="201"/>
      <c r="J53" s="201"/>
      <c r="K53" s="20"/>
      <c r="L53" s="20"/>
      <c r="M53" s="20"/>
      <c r="N53" s="20"/>
      <c r="O53" s="20"/>
      <c r="P53" s="20"/>
      <c r="Q53" s="20"/>
    </row>
    <row r="54" spans="1:24" ht="12.75" customHeight="1" x14ac:dyDescent="0.25">
      <c r="A54" s="7"/>
      <c r="B54" s="203"/>
      <c r="C54" s="203"/>
      <c r="D54" s="202"/>
      <c r="E54" s="202"/>
      <c r="F54" s="12"/>
      <c r="G54" s="202"/>
      <c r="H54" s="12"/>
      <c r="I54" s="12"/>
      <c r="J54" s="12"/>
      <c r="K54" s="20"/>
      <c r="L54" s="20"/>
      <c r="M54" s="20"/>
      <c r="N54" s="20"/>
      <c r="O54" s="20"/>
      <c r="P54" s="20"/>
      <c r="Q54" s="20"/>
    </row>
    <row r="55" spans="1:24" ht="12.75" customHeight="1" x14ac:dyDescent="0.25">
      <c r="A55" s="12"/>
      <c r="B55" s="203"/>
      <c r="C55" s="203"/>
      <c r="D55" s="202"/>
      <c r="E55" s="202"/>
      <c r="F55" s="12"/>
      <c r="G55" s="204"/>
      <c r="H55" s="119"/>
      <c r="I55" s="205"/>
      <c r="J55" s="205"/>
      <c r="K55" s="206"/>
      <c r="L55" s="20"/>
      <c r="M55" s="20"/>
      <c r="N55" s="20"/>
    </row>
    <row r="56" spans="1:24" ht="12.75" customHeight="1" x14ac:dyDescent="0.25">
      <c r="A56" s="12"/>
      <c r="B56" s="203"/>
      <c r="C56" s="203"/>
      <c r="D56" s="202"/>
      <c r="E56" s="202"/>
      <c r="F56" s="12"/>
      <c r="G56" s="204"/>
      <c r="H56" s="119"/>
      <c r="I56" s="205"/>
      <c r="J56" s="119"/>
      <c r="K56" s="206"/>
      <c r="L56" s="20"/>
      <c r="M56" s="20"/>
      <c r="N56" s="20"/>
    </row>
    <row r="57" spans="1:24" ht="12.75" customHeight="1" x14ac:dyDescent="0.25">
      <c r="A57" s="12"/>
      <c r="B57" s="203"/>
      <c r="C57" s="203"/>
      <c r="D57" s="202"/>
      <c r="E57" s="202"/>
      <c r="F57" s="12"/>
      <c r="G57" s="202"/>
      <c r="H57" s="12"/>
      <c r="I57" s="12"/>
      <c r="J57" s="12"/>
      <c r="K57" s="20"/>
      <c r="L57" s="20"/>
      <c r="M57" s="20"/>
      <c r="N57" s="20"/>
    </row>
    <row r="58" spans="1:24" ht="12.75" customHeight="1" x14ac:dyDescent="0.25">
      <c r="A58" s="12"/>
      <c r="B58" s="203"/>
      <c r="C58" s="203"/>
      <c r="D58" s="202"/>
      <c r="E58" s="202"/>
      <c r="F58" s="12"/>
      <c r="G58" s="202"/>
      <c r="H58" s="12"/>
      <c r="I58" s="12"/>
      <c r="J58" s="12"/>
      <c r="K58" s="20"/>
      <c r="L58" s="20"/>
      <c r="M58" s="20"/>
      <c r="N58" s="20"/>
    </row>
    <row r="59" spans="1:24" ht="12.75" customHeight="1" x14ac:dyDescent="0.25">
      <c r="A59" s="12"/>
      <c r="B59" s="203"/>
      <c r="C59" s="203"/>
      <c r="D59" s="202"/>
      <c r="E59" s="202"/>
      <c r="F59" s="12"/>
      <c r="G59" s="202"/>
      <c r="H59" s="12"/>
      <c r="I59" s="12"/>
      <c r="J59" s="12"/>
      <c r="K59" s="20"/>
      <c r="L59" s="20"/>
      <c r="M59" s="20"/>
      <c r="N59" s="20"/>
    </row>
    <row r="60" spans="1:24" ht="12.75" customHeight="1" x14ac:dyDescent="0.25">
      <c r="A60" s="12"/>
      <c r="B60" s="203"/>
      <c r="C60" s="203"/>
      <c r="D60" s="202"/>
      <c r="E60" s="202"/>
      <c r="F60" s="12"/>
      <c r="G60" s="202"/>
      <c r="H60" s="12"/>
      <c r="I60" s="12"/>
      <c r="J60" s="12"/>
      <c r="K60" s="20"/>
      <c r="L60" s="20"/>
      <c r="M60" s="20"/>
      <c r="N60" s="20"/>
    </row>
    <row r="61" spans="1:24" ht="12.75" customHeight="1" x14ac:dyDescent="0.2">
      <c r="A61" s="12"/>
      <c r="B61" s="202"/>
      <c r="C61" s="12"/>
      <c r="D61" s="12"/>
      <c r="E61" s="12"/>
      <c r="F61" s="12"/>
      <c r="G61" s="202"/>
      <c r="H61" s="12"/>
      <c r="I61" s="12"/>
      <c r="J61" s="12"/>
      <c r="K61" s="20"/>
      <c r="L61" s="20"/>
      <c r="M61" s="20"/>
      <c r="N61" s="20"/>
    </row>
    <row r="62" spans="1:24" ht="12.75" customHeight="1" x14ac:dyDescent="0.2">
      <c r="A62" s="12"/>
      <c r="B62" s="202"/>
      <c r="C62" s="12"/>
      <c r="D62" s="12"/>
      <c r="E62" s="12"/>
      <c r="F62" s="12"/>
      <c r="G62" s="12"/>
      <c r="H62" s="12"/>
      <c r="I62" s="12"/>
      <c r="J62" s="12"/>
      <c r="K62" s="20"/>
      <c r="L62" s="20"/>
      <c r="M62" s="20"/>
      <c r="N62" s="20"/>
    </row>
    <row r="63" spans="1:24" ht="12.75" customHeight="1" x14ac:dyDescent="0.2">
      <c r="A63" s="12"/>
      <c r="B63" s="202"/>
      <c r="C63" s="12"/>
      <c r="D63" s="12"/>
      <c r="E63" s="12"/>
      <c r="F63" s="12"/>
      <c r="G63" s="12"/>
      <c r="H63" s="12"/>
      <c r="I63" s="12"/>
      <c r="J63" s="12"/>
      <c r="K63" s="20"/>
      <c r="L63" s="20"/>
      <c r="M63" s="20"/>
      <c r="N63" s="20"/>
    </row>
    <row r="64" spans="1:24" ht="12.75" customHeight="1" x14ac:dyDescent="0.2">
      <c r="A64" s="12"/>
      <c r="B64" s="12"/>
      <c r="C64" s="12"/>
      <c r="D64" s="12"/>
      <c r="E64" s="12"/>
      <c r="F64" s="12"/>
      <c r="G64" s="12"/>
      <c r="H64" s="12"/>
      <c r="I64" s="12"/>
      <c r="J64" s="12"/>
      <c r="K64" s="20"/>
      <c r="L64" s="20"/>
      <c r="M64" s="20"/>
      <c r="N64" s="20"/>
    </row>
    <row r="65" spans="1:14" ht="12.75" customHeight="1" x14ac:dyDescent="0.2">
      <c r="A65" s="20"/>
      <c r="B65" s="20"/>
      <c r="C65" s="20"/>
      <c r="D65" s="20"/>
      <c r="E65" s="20"/>
      <c r="F65" s="20"/>
      <c r="G65" s="20"/>
      <c r="H65" s="20"/>
      <c r="I65" s="20"/>
      <c r="J65" s="20"/>
      <c r="K65" s="20"/>
      <c r="L65" s="20"/>
      <c r="M65" s="20"/>
      <c r="N65" s="20"/>
    </row>
    <row r="66" spans="1:14" ht="12.75" customHeight="1" x14ac:dyDescent="0.2">
      <c r="A66" s="20"/>
      <c r="B66" s="20"/>
      <c r="C66" s="20"/>
      <c r="D66" s="20"/>
      <c r="E66" s="20"/>
      <c r="F66" s="20"/>
      <c r="G66" s="20"/>
      <c r="H66" s="20"/>
      <c r="I66" s="20"/>
      <c r="J66" s="20"/>
      <c r="K66" s="20"/>
      <c r="L66" s="20"/>
      <c r="M66" s="20"/>
      <c r="N66" s="20"/>
    </row>
    <row r="67" spans="1:14" ht="12.75" customHeight="1" x14ac:dyDescent="0.2">
      <c r="A67" s="20"/>
      <c r="B67" s="20"/>
      <c r="C67" s="20"/>
      <c r="D67" s="20"/>
      <c r="E67" s="20"/>
      <c r="F67" s="20"/>
      <c r="G67" s="20"/>
      <c r="H67" s="20"/>
      <c r="I67" s="20"/>
      <c r="J67" s="20"/>
      <c r="K67" s="20"/>
      <c r="L67" s="20"/>
      <c r="M67" s="20"/>
      <c r="N67" s="20"/>
    </row>
    <row r="68" spans="1:14" ht="12.75" customHeight="1" x14ac:dyDescent="0.2">
      <c r="A68" s="20"/>
      <c r="B68" s="20"/>
      <c r="C68" s="20"/>
      <c r="D68" s="20"/>
      <c r="E68" s="20"/>
      <c r="F68" s="20"/>
      <c r="G68" s="20"/>
      <c r="H68" s="20"/>
      <c r="I68" s="20"/>
      <c r="J68" s="20"/>
      <c r="K68" s="20"/>
      <c r="L68" s="20"/>
      <c r="M68" s="20"/>
      <c r="N68" s="20"/>
    </row>
    <row r="69" spans="1:14" ht="12.75" customHeight="1" x14ac:dyDescent="0.2">
      <c r="A69" s="20"/>
      <c r="B69" s="20"/>
      <c r="C69" s="20"/>
      <c r="D69" s="20"/>
      <c r="E69" s="20"/>
      <c r="F69" s="20"/>
      <c r="G69" s="20"/>
      <c r="H69" s="20"/>
      <c r="I69" s="20"/>
      <c r="J69" s="20"/>
      <c r="K69" s="20"/>
      <c r="L69" s="20"/>
      <c r="M69" s="20"/>
      <c r="N69" s="20"/>
    </row>
    <row r="70" spans="1:14" ht="12.75" customHeight="1" x14ac:dyDescent="0.2">
      <c r="B70" s="20"/>
      <c r="C70" s="20"/>
      <c r="D70" s="20"/>
      <c r="E70" s="20"/>
      <c r="F70" s="20"/>
      <c r="G70" s="20"/>
      <c r="H70" s="20"/>
      <c r="I70" s="20"/>
    </row>
    <row r="71" spans="1:14" ht="12.75" customHeight="1" x14ac:dyDescent="0.2">
      <c r="B71" s="20"/>
      <c r="C71" s="20"/>
      <c r="D71" s="20"/>
      <c r="E71" s="20"/>
      <c r="F71" s="20"/>
      <c r="G71" s="20"/>
      <c r="H71" s="20"/>
      <c r="I71" s="20"/>
    </row>
    <row r="72" spans="1:14" ht="12.75" customHeight="1" x14ac:dyDescent="0.2">
      <c r="B72" s="20"/>
      <c r="C72" s="20"/>
      <c r="D72" s="20"/>
      <c r="E72" s="20"/>
      <c r="F72" s="20"/>
      <c r="G72" s="20"/>
      <c r="H72" s="20"/>
      <c r="I72" s="20"/>
    </row>
    <row r="73" spans="1:14" ht="12.75" customHeight="1" x14ac:dyDescent="0.2">
      <c r="B73" s="20"/>
      <c r="C73" s="20"/>
      <c r="D73" s="20"/>
      <c r="E73" s="20"/>
      <c r="G73" s="20"/>
      <c r="H73" s="20"/>
      <c r="I73" s="20"/>
    </row>
  </sheetData>
  <mergeCells count="6">
    <mergeCell ref="B36:D36"/>
    <mergeCell ref="G36:I36"/>
    <mergeCell ref="K36:O36"/>
    <mergeCell ref="B4:D4"/>
    <mergeCell ref="G4:I4"/>
    <mergeCell ref="K4:O4"/>
  </mergeCells>
  <phoneticPr fontId="5" type="noConversion"/>
  <pageMargins left="0.70866141732283472" right="0.15748031496062992" top="0.98425196850393704" bottom="0.55118110236220474" header="0.51181102362204722" footer="0.51181102362204722"/>
  <pageSetup paperSize="9" scale="76" orientation="portrait" r:id="rId1"/>
  <headerFooter alignWithMargins="0">
    <oddHeader>&amp;R&amp;"Arial,Fet"PERSONBILAR</oddHead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2FA6A8-93AD-4B27-A8B0-8AF0F089CCA5}">
  <dimension ref="A1:P67"/>
  <sheetViews>
    <sheetView showGridLines="0" topLeftCell="A12" workbookViewId="0">
      <selection activeCell="G32" sqref="G32"/>
    </sheetView>
  </sheetViews>
  <sheetFormatPr defaultColWidth="9.140625" defaultRowHeight="12.75" x14ac:dyDescent="0.2"/>
  <cols>
    <col min="1" max="1" width="9.140625" style="73"/>
    <col min="2" max="2" width="15" style="73" bestFit="1" customWidth="1"/>
    <col min="3" max="3" width="1.42578125" style="73" customWidth="1"/>
    <col min="4" max="4" width="16.42578125" style="73" bestFit="1" customWidth="1"/>
    <col min="5" max="5" width="23.5703125" style="73" bestFit="1" customWidth="1"/>
    <col min="6" max="6" width="1.42578125" style="73" customWidth="1"/>
    <col min="7" max="16384" width="9.140625" style="73"/>
  </cols>
  <sheetData>
    <row r="1" spans="1:6" x14ac:dyDescent="0.2">
      <c r="A1" s="225" t="s">
        <v>347</v>
      </c>
    </row>
    <row r="2" spans="1:6" s="228" customFormat="1" ht="12.75" customHeight="1" x14ac:dyDescent="0.2">
      <c r="A2" s="226" t="s">
        <v>317</v>
      </c>
      <c r="B2" s="227"/>
      <c r="C2" s="227"/>
      <c r="D2" s="227"/>
      <c r="E2" s="227"/>
      <c r="F2" s="227"/>
    </row>
    <row r="3" spans="1:6" x14ac:dyDescent="0.2">
      <c r="A3" s="229"/>
      <c r="B3" s="229"/>
      <c r="C3" s="229"/>
      <c r="D3" s="229"/>
      <c r="E3" s="229"/>
    </row>
    <row r="4" spans="1:6" ht="17.25" customHeight="1" x14ac:dyDescent="0.2">
      <c r="A4" s="230" t="s">
        <v>0</v>
      </c>
      <c r="B4" s="231" t="s">
        <v>143</v>
      </c>
      <c r="C4" s="231"/>
      <c r="D4" s="231" t="s">
        <v>154</v>
      </c>
      <c r="E4" s="231" t="s">
        <v>144</v>
      </c>
      <c r="F4" s="239"/>
    </row>
    <row r="5" spans="1:6" x14ac:dyDescent="0.2">
      <c r="A5" s="140">
        <v>1999</v>
      </c>
      <c r="B5" s="223">
        <v>422257663.39999998</v>
      </c>
      <c r="C5" s="223"/>
      <c r="D5" s="223">
        <v>317665</v>
      </c>
      <c r="E5" s="223">
        <v>1329.2546028048414</v>
      </c>
      <c r="F5" s="12"/>
    </row>
    <row r="6" spans="1:6" x14ac:dyDescent="0.2">
      <c r="A6" s="232">
        <v>2000</v>
      </c>
      <c r="B6" s="233">
        <v>457395257.80000007</v>
      </c>
      <c r="C6" s="233"/>
      <c r="D6" s="233">
        <v>337939</v>
      </c>
      <c r="E6" s="233">
        <v>1353.4846756367276</v>
      </c>
      <c r="F6" s="240"/>
    </row>
    <row r="7" spans="1:6" x14ac:dyDescent="0.2">
      <c r="A7" s="234">
        <v>2001</v>
      </c>
      <c r="B7" s="233">
        <v>488193162.80000001</v>
      </c>
      <c r="C7" s="233"/>
      <c r="D7" s="233">
        <v>367472</v>
      </c>
      <c r="E7" s="233">
        <v>1328.5179899420909</v>
      </c>
      <c r="F7" s="240"/>
    </row>
    <row r="8" spans="1:6" x14ac:dyDescent="0.2">
      <c r="A8" s="234">
        <v>2002</v>
      </c>
      <c r="B8" s="233">
        <v>514755393.50000006</v>
      </c>
      <c r="C8" s="233"/>
      <c r="D8" s="233">
        <v>385708</v>
      </c>
      <c r="E8" s="233">
        <v>1334.5727687784542</v>
      </c>
      <c r="F8" s="240"/>
    </row>
    <row r="9" spans="1:6" x14ac:dyDescent="0.2">
      <c r="A9" s="234">
        <v>2003</v>
      </c>
      <c r="B9" s="233">
        <v>545141383.5</v>
      </c>
      <c r="C9" s="233"/>
      <c r="D9" s="233">
        <v>400511</v>
      </c>
      <c r="E9" s="233">
        <v>1361.1146348040379</v>
      </c>
      <c r="F9" s="240"/>
    </row>
    <row r="10" spans="1:6" x14ac:dyDescent="0.2">
      <c r="A10" s="234">
        <v>2004</v>
      </c>
      <c r="B10" s="233">
        <v>580338676.20000005</v>
      </c>
      <c r="C10" s="233"/>
      <c r="D10" s="233">
        <v>421708</v>
      </c>
      <c r="E10" s="233">
        <v>1376.1623592628075</v>
      </c>
      <c r="F10" s="240"/>
    </row>
    <row r="11" spans="1:6" x14ac:dyDescent="0.2">
      <c r="A11" s="234">
        <v>2005</v>
      </c>
      <c r="B11" s="233">
        <v>631604271.80000007</v>
      </c>
      <c r="C11" s="233"/>
      <c r="D11" s="233">
        <v>445394</v>
      </c>
      <c r="E11" s="233">
        <v>1418.0798838780945</v>
      </c>
      <c r="F11" s="240"/>
    </row>
    <row r="12" spans="1:6" x14ac:dyDescent="0.2">
      <c r="A12" s="234">
        <v>2006</v>
      </c>
      <c r="B12" s="233">
        <v>674180412.50000012</v>
      </c>
      <c r="C12" s="233"/>
      <c r="D12" s="233">
        <v>471809</v>
      </c>
      <c r="E12" s="233">
        <v>1428.926562443701</v>
      </c>
      <c r="F12" s="240"/>
    </row>
    <row r="13" spans="1:6" x14ac:dyDescent="0.2">
      <c r="A13" s="234">
        <v>2007</v>
      </c>
      <c r="B13" s="233">
        <v>722000073.39999998</v>
      </c>
      <c r="C13" s="233"/>
      <c r="D13" s="233">
        <v>495214</v>
      </c>
      <c r="E13" s="233">
        <v>1457.9556987484198</v>
      </c>
      <c r="F13" s="240"/>
    </row>
    <row r="14" spans="1:6" x14ac:dyDescent="0.2">
      <c r="A14" s="234">
        <v>2008</v>
      </c>
      <c r="B14" s="111">
        <v>748182703</v>
      </c>
      <c r="C14" s="224"/>
      <c r="D14" s="233">
        <v>504850</v>
      </c>
      <c r="E14" s="233">
        <v>1481.9901020104983</v>
      </c>
      <c r="F14" s="224"/>
    </row>
    <row r="15" spans="1:6" x14ac:dyDescent="0.2">
      <c r="A15" s="234">
        <v>2009</v>
      </c>
      <c r="B15" s="233">
        <v>742110599.69999993</v>
      </c>
      <c r="C15" s="233"/>
      <c r="D15" s="233">
        <v>507566</v>
      </c>
      <c r="E15" s="233">
        <v>1462.096751358444</v>
      </c>
      <c r="F15" s="240"/>
    </row>
    <row r="16" spans="1:6" x14ac:dyDescent="0.2">
      <c r="A16" s="234">
        <v>2010</v>
      </c>
      <c r="B16" s="233">
        <v>757725514.19999993</v>
      </c>
      <c r="C16" s="233"/>
      <c r="D16" s="233">
        <v>525547</v>
      </c>
      <c r="E16" s="233">
        <v>1441.7844915868609</v>
      </c>
      <c r="F16" s="240"/>
    </row>
    <row r="17" spans="1:6" x14ac:dyDescent="0.2">
      <c r="A17" s="234">
        <v>2011</v>
      </c>
      <c r="B17" s="111">
        <v>797023975</v>
      </c>
      <c r="C17" s="224"/>
      <c r="D17" s="233">
        <v>547033</v>
      </c>
      <c r="E17" s="233">
        <v>1456.9943220975699</v>
      </c>
      <c r="F17" s="224"/>
    </row>
    <row r="18" spans="1:6" x14ac:dyDescent="0.2">
      <c r="A18" s="234">
        <v>2012</v>
      </c>
      <c r="B18" s="233">
        <v>808048451</v>
      </c>
      <c r="C18" s="233"/>
      <c r="D18" s="233">
        <v>561948</v>
      </c>
      <c r="E18" s="233">
        <v>1437.9416796571925</v>
      </c>
      <c r="F18" s="240"/>
    </row>
    <row r="19" spans="1:6" x14ac:dyDescent="0.2">
      <c r="A19" s="234">
        <v>2013</v>
      </c>
      <c r="B19" s="233">
        <v>810917728</v>
      </c>
      <c r="C19" s="233"/>
      <c r="D19" s="233">
        <v>571800</v>
      </c>
      <c r="E19" s="233">
        <v>1418.1842042672263</v>
      </c>
      <c r="F19" s="240"/>
    </row>
    <row r="20" spans="1:6" x14ac:dyDescent="0.2">
      <c r="A20" s="234">
        <v>2014</v>
      </c>
      <c r="B20" s="233">
        <v>830330963.4000001</v>
      </c>
      <c r="C20" s="233"/>
      <c r="D20" s="233">
        <v>587802</v>
      </c>
      <c r="E20" s="233">
        <v>1412.6031612685906</v>
      </c>
      <c r="F20" s="240"/>
    </row>
    <row r="21" spans="1:6" x14ac:dyDescent="0.2">
      <c r="A21" s="234">
        <v>2015</v>
      </c>
      <c r="B21" s="233">
        <v>850273283.50000012</v>
      </c>
      <c r="C21" s="233"/>
      <c r="D21" s="233">
        <v>605470</v>
      </c>
      <c r="E21" s="233">
        <v>1404.3194270566669</v>
      </c>
      <c r="F21" s="240"/>
    </row>
    <row r="22" spans="1:6" x14ac:dyDescent="0.2">
      <c r="A22" s="234">
        <v>2016</v>
      </c>
      <c r="B22" s="233">
        <v>880672465.60000014</v>
      </c>
      <c r="C22" s="233"/>
      <c r="D22" s="233">
        <v>630096</v>
      </c>
      <c r="E22" s="233">
        <v>1397.6798227571674</v>
      </c>
      <c r="F22" s="240"/>
    </row>
    <row r="23" spans="1:6" x14ac:dyDescent="0.2">
      <c r="A23" s="234">
        <v>2017</v>
      </c>
      <c r="B23" s="233">
        <v>906673343.5999999</v>
      </c>
      <c r="C23" s="233"/>
      <c r="D23" s="233">
        <v>655881</v>
      </c>
      <c r="E23" s="233">
        <v>1382.3747655443592</v>
      </c>
      <c r="F23" s="240"/>
    </row>
    <row r="24" spans="1:6" x14ac:dyDescent="0.2">
      <c r="A24" s="234">
        <v>2018</v>
      </c>
      <c r="B24" s="233">
        <v>939618081</v>
      </c>
      <c r="C24" s="233"/>
      <c r="D24" s="233">
        <v>680384</v>
      </c>
      <c r="E24" s="233">
        <v>1381.0114303099426</v>
      </c>
      <c r="F24" s="240"/>
    </row>
    <row r="25" spans="1:6" x14ac:dyDescent="0.2">
      <c r="A25" s="234">
        <v>2019</v>
      </c>
      <c r="B25" s="233">
        <v>932735513</v>
      </c>
      <c r="C25" s="233"/>
      <c r="D25" s="233">
        <v>696742</v>
      </c>
      <c r="E25" s="233">
        <v>1338.7100433158903</v>
      </c>
      <c r="F25" s="240"/>
    </row>
    <row r="26" spans="1:6" x14ac:dyDescent="0.2">
      <c r="A26" s="234">
        <v>2020</v>
      </c>
      <c r="B26" s="233">
        <v>943099242.19999993</v>
      </c>
      <c r="C26" s="233"/>
      <c r="D26" s="233">
        <v>690216</v>
      </c>
      <c r="E26" s="233">
        <f>B26/D26</f>
        <v>1366.3827587306002</v>
      </c>
      <c r="F26" s="240"/>
    </row>
    <row r="27" spans="1:6" x14ac:dyDescent="0.2">
      <c r="A27" s="234">
        <v>2021</v>
      </c>
      <c r="B27" s="233">
        <v>968735746</v>
      </c>
      <c r="C27" s="233"/>
      <c r="D27" s="233">
        <v>697301</v>
      </c>
      <c r="E27" s="233">
        <v>1389.2648160000001</v>
      </c>
      <c r="F27" s="240"/>
    </row>
    <row r="28" spans="1:6" x14ac:dyDescent="0.2">
      <c r="A28" s="235">
        <v>2022</v>
      </c>
      <c r="B28" s="233">
        <v>967695435.70000005</v>
      </c>
      <c r="C28" s="233"/>
      <c r="D28" s="233">
        <v>703523</v>
      </c>
      <c r="E28" s="233">
        <v>1375.4993589999999</v>
      </c>
      <c r="F28" s="240"/>
    </row>
    <row r="29" spans="1:6" x14ac:dyDescent="0.2">
      <c r="A29" s="235">
        <v>2023</v>
      </c>
      <c r="B29" s="233">
        <v>957073165.60000002</v>
      </c>
      <c r="C29" s="233"/>
      <c r="D29" s="233">
        <v>718693</v>
      </c>
      <c r="E29" s="233">
        <v>1331.6856649501249</v>
      </c>
      <c r="F29" s="240"/>
    </row>
    <row r="30" spans="1:6" x14ac:dyDescent="0.2">
      <c r="A30" s="236">
        <v>2024</v>
      </c>
      <c r="B30" s="237">
        <v>958093272.89999998</v>
      </c>
      <c r="C30" s="237"/>
      <c r="D30" s="237">
        <v>735048</v>
      </c>
      <c r="E30" s="237">
        <v>1303.4431396316975</v>
      </c>
      <c r="F30" s="240"/>
    </row>
    <row r="31" spans="1:6" x14ac:dyDescent="0.2">
      <c r="A31" s="228" t="s">
        <v>218</v>
      </c>
    </row>
    <row r="32" spans="1:6" x14ac:dyDescent="0.2">
      <c r="A32" s="238" t="s">
        <v>219</v>
      </c>
    </row>
    <row r="36" spans="1:6" s="228" customFormat="1" ht="12.75" customHeight="1" x14ac:dyDescent="0.2">
      <c r="A36" s="225" t="s">
        <v>318</v>
      </c>
      <c r="B36" s="227"/>
      <c r="C36" s="227"/>
      <c r="D36" s="227"/>
      <c r="E36" s="227"/>
      <c r="F36" s="227"/>
    </row>
    <row r="37" spans="1:6" s="228" customFormat="1" ht="12.75" customHeight="1" x14ac:dyDescent="0.2">
      <c r="A37" s="226" t="s">
        <v>319</v>
      </c>
      <c r="B37" s="227"/>
      <c r="C37" s="227"/>
      <c r="D37" s="227"/>
      <c r="E37" s="227"/>
      <c r="F37" s="227"/>
    </row>
    <row r="38" spans="1:6" x14ac:dyDescent="0.2">
      <c r="A38" s="229"/>
      <c r="B38" s="229"/>
      <c r="C38" s="229"/>
      <c r="D38" s="229"/>
      <c r="E38" s="229"/>
    </row>
    <row r="39" spans="1:6" x14ac:dyDescent="0.2">
      <c r="A39" s="230" t="s">
        <v>0</v>
      </c>
      <c r="B39" s="231" t="s">
        <v>143</v>
      </c>
      <c r="C39" s="231"/>
      <c r="D39" s="231" t="s">
        <v>155</v>
      </c>
      <c r="E39" s="231" t="s">
        <v>144</v>
      </c>
      <c r="F39" s="239"/>
    </row>
    <row r="40" spans="1:6" x14ac:dyDescent="0.2">
      <c r="A40" s="140">
        <v>1999</v>
      </c>
      <c r="B40" s="223">
        <v>387529952.69999999</v>
      </c>
      <c r="C40" s="223"/>
      <c r="D40" s="223">
        <v>91088</v>
      </c>
      <c r="E40" s="223">
        <v>4254.4567088968906</v>
      </c>
      <c r="F40" s="12"/>
    </row>
    <row r="41" spans="1:6" x14ac:dyDescent="0.2">
      <c r="A41" s="26">
        <v>2000</v>
      </c>
      <c r="B41" s="111">
        <v>407949959.09999996</v>
      </c>
      <c r="C41" s="111"/>
      <c r="D41" s="111">
        <v>92349</v>
      </c>
      <c r="E41" s="111">
        <v>4417.4810674723058</v>
      </c>
      <c r="F41" s="240"/>
    </row>
    <row r="42" spans="1:6" x14ac:dyDescent="0.2">
      <c r="A42" s="234">
        <v>2001</v>
      </c>
      <c r="B42" s="233">
        <v>404401727.10000002</v>
      </c>
      <c r="C42" s="233"/>
      <c r="D42" s="233">
        <v>93203</v>
      </c>
      <c r="E42" s="233">
        <v>4338.9346598285465</v>
      </c>
      <c r="F42" s="240"/>
    </row>
    <row r="43" spans="1:6" x14ac:dyDescent="0.2">
      <c r="A43" s="234">
        <v>2002</v>
      </c>
      <c r="B43" s="233">
        <v>400458597.80000007</v>
      </c>
      <c r="C43" s="233"/>
      <c r="D43" s="233">
        <v>93717</v>
      </c>
      <c r="E43" s="233">
        <v>4273.0624945314094</v>
      </c>
      <c r="F43" s="240"/>
    </row>
    <row r="44" spans="1:6" x14ac:dyDescent="0.2">
      <c r="A44" s="234">
        <v>2003</v>
      </c>
      <c r="B44" s="233">
        <v>402120426.30000001</v>
      </c>
      <c r="C44" s="233"/>
      <c r="D44" s="233">
        <v>92752</v>
      </c>
      <c r="E44" s="233">
        <v>4335.4367161894088</v>
      </c>
      <c r="F44" s="240"/>
    </row>
    <row r="45" spans="1:6" x14ac:dyDescent="0.2">
      <c r="A45" s="234">
        <v>2004</v>
      </c>
      <c r="B45" s="233">
        <v>406208411.10000008</v>
      </c>
      <c r="C45" s="233"/>
      <c r="D45" s="233">
        <v>92807</v>
      </c>
      <c r="E45" s="233">
        <v>4376.9156539916175</v>
      </c>
      <c r="F45" s="240"/>
    </row>
    <row r="46" spans="1:6" x14ac:dyDescent="0.2">
      <c r="A46" s="234">
        <v>2005</v>
      </c>
      <c r="B46" s="233">
        <v>417862383</v>
      </c>
      <c r="C46" s="233"/>
      <c r="D46" s="233">
        <v>93548</v>
      </c>
      <c r="E46" s="233">
        <v>4466.8232671997266</v>
      </c>
      <c r="F46" s="240"/>
    </row>
    <row r="47" spans="1:6" x14ac:dyDescent="0.2">
      <c r="A47" s="234">
        <v>2006</v>
      </c>
      <c r="B47" s="233">
        <v>430717904.19999993</v>
      </c>
      <c r="C47" s="233"/>
      <c r="D47" s="233">
        <v>94702</v>
      </c>
      <c r="E47" s="233">
        <v>4548.13947118329</v>
      </c>
      <c r="F47" s="240"/>
    </row>
    <row r="48" spans="1:6" x14ac:dyDescent="0.2">
      <c r="A48" s="234">
        <v>2007</v>
      </c>
      <c r="B48" s="233">
        <v>447498910.00000006</v>
      </c>
      <c r="C48" s="233"/>
      <c r="D48" s="233">
        <v>96277</v>
      </c>
      <c r="E48" s="233">
        <v>4648.0354601825984</v>
      </c>
      <c r="F48" s="240"/>
    </row>
    <row r="49" spans="1:16" x14ac:dyDescent="0.2">
      <c r="A49" s="234">
        <v>2008</v>
      </c>
      <c r="B49" s="233">
        <v>446391725.19999999</v>
      </c>
      <c r="C49" s="233"/>
      <c r="D49" s="233">
        <v>97317</v>
      </c>
      <c r="E49" s="233">
        <v>4586.9860887614705</v>
      </c>
      <c r="F49" s="240"/>
    </row>
    <row r="50" spans="1:16" x14ac:dyDescent="0.2">
      <c r="A50" s="234">
        <v>2009</v>
      </c>
      <c r="B50" s="233">
        <v>412813674.09999996</v>
      </c>
      <c r="C50" s="233"/>
      <c r="D50" s="233">
        <v>96187</v>
      </c>
      <c r="E50" s="233">
        <v>4291.7824040670776</v>
      </c>
      <c r="F50" s="240"/>
    </row>
    <row r="51" spans="1:16" x14ac:dyDescent="0.2">
      <c r="A51" s="234">
        <v>2010</v>
      </c>
      <c r="B51" s="233">
        <v>416291188.89999998</v>
      </c>
      <c r="C51" s="233"/>
      <c r="D51" s="233">
        <v>97217</v>
      </c>
      <c r="E51" s="233">
        <v>4282.0822376744809</v>
      </c>
      <c r="F51" s="240"/>
    </row>
    <row r="52" spans="1:16" x14ac:dyDescent="0.2">
      <c r="A52" s="234">
        <v>2011</v>
      </c>
      <c r="B52" s="233">
        <v>429105680</v>
      </c>
      <c r="C52" s="233"/>
      <c r="D52" s="233">
        <v>96850</v>
      </c>
      <c r="E52" s="233">
        <v>4430.6213732576152</v>
      </c>
      <c r="F52" s="240"/>
    </row>
    <row r="53" spans="1:16" x14ac:dyDescent="0.2">
      <c r="A53" s="234">
        <v>2012</v>
      </c>
      <c r="B53" s="233">
        <v>411414014</v>
      </c>
      <c r="C53" s="233"/>
      <c r="D53" s="233">
        <v>97661</v>
      </c>
      <c r="E53" s="233">
        <v>4212.6745988675111</v>
      </c>
      <c r="F53" s="240"/>
    </row>
    <row r="54" spans="1:16" x14ac:dyDescent="0.2">
      <c r="A54" s="234">
        <v>2013</v>
      </c>
      <c r="B54" s="233">
        <v>402097443</v>
      </c>
      <c r="C54" s="233"/>
      <c r="D54" s="233">
        <v>96749</v>
      </c>
      <c r="E54" s="233">
        <v>4156.088879471622</v>
      </c>
      <c r="F54" s="240"/>
    </row>
    <row r="55" spans="1:16" x14ac:dyDescent="0.2">
      <c r="A55" s="234">
        <v>2014</v>
      </c>
      <c r="B55" s="233">
        <v>401650327.69999999</v>
      </c>
      <c r="C55" s="233"/>
      <c r="D55" s="233">
        <v>97364</v>
      </c>
      <c r="E55" s="233">
        <v>4125.2447280308943</v>
      </c>
      <c r="F55" s="240"/>
    </row>
    <row r="56" spans="1:16" x14ac:dyDescent="0.2">
      <c r="A56" s="234">
        <v>2015</v>
      </c>
      <c r="B56" s="233">
        <v>403178550.59999996</v>
      </c>
      <c r="C56" s="233"/>
      <c r="D56" s="233">
        <v>97469</v>
      </c>
      <c r="E56" s="233">
        <v>4136.4798099908685</v>
      </c>
      <c r="F56" s="240"/>
    </row>
    <row r="57" spans="1:16" x14ac:dyDescent="0.2">
      <c r="A57" s="234">
        <v>2016</v>
      </c>
      <c r="B57" s="233">
        <v>408689185.09999996</v>
      </c>
      <c r="C57" s="233"/>
      <c r="D57" s="233">
        <v>98746</v>
      </c>
      <c r="E57" s="233">
        <v>4138.7923065238083</v>
      </c>
      <c r="F57" s="240"/>
      <c r="P57" s="273"/>
    </row>
    <row r="58" spans="1:16" x14ac:dyDescent="0.2">
      <c r="A58" s="234">
        <v>2017</v>
      </c>
      <c r="B58" s="233">
        <v>417208858.00000006</v>
      </c>
      <c r="C58" s="233"/>
      <c r="D58" s="233">
        <v>100233</v>
      </c>
      <c r="E58" s="233">
        <v>4162.3902108088159</v>
      </c>
      <c r="F58" s="240"/>
    </row>
    <row r="59" spans="1:16" x14ac:dyDescent="0.2">
      <c r="A59" s="234">
        <v>2018</v>
      </c>
      <c r="B59" s="233">
        <v>421093690</v>
      </c>
      <c r="C59" s="233"/>
      <c r="D59" s="233">
        <v>101773</v>
      </c>
      <c r="E59" s="233">
        <v>4137.5776482957172</v>
      </c>
      <c r="F59" s="240"/>
    </row>
    <row r="60" spans="1:16" x14ac:dyDescent="0.2">
      <c r="A60" s="234">
        <v>2019</v>
      </c>
      <c r="B60" s="233">
        <v>417605755</v>
      </c>
      <c r="C60" s="233"/>
      <c r="D60" s="233">
        <v>102922</v>
      </c>
      <c r="E60" s="233">
        <v>4057.4974738151222</v>
      </c>
      <c r="F60" s="240"/>
    </row>
    <row r="61" spans="1:16" x14ac:dyDescent="0.2">
      <c r="A61" s="234">
        <v>2020</v>
      </c>
      <c r="B61" s="233">
        <v>411537668.69999999</v>
      </c>
      <c r="C61" s="233"/>
      <c r="D61" s="233">
        <v>101831</v>
      </c>
      <c r="E61" s="233">
        <f>B61/D61</f>
        <v>4041.3790368355412</v>
      </c>
      <c r="F61" s="240"/>
    </row>
    <row r="62" spans="1:16" x14ac:dyDescent="0.2">
      <c r="A62" s="234">
        <v>2021</v>
      </c>
      <c r="B62" s="233">
        <v>429040332.5</v>
      </c>
      <c r="C62" s="233"/>
      <c r="D62" s="233">
        <v>102235</v>
      </c>
      <c r="E62" s="233">
        <v>4196.6091109999998</v>
      </c>
      <c r="F62" s="240"/>
    </row>
    <row r="63" spans="1:16" x14ac:dyDescent="0.2">
      <c r="A63" s="234">
        <v>2022</v>
      </c>
      <c r="B63" s="233">
        <v>437923044.5</v>
      </c>
      <c r="C63" s="233"/>
      <c r="D63" s="233">
        <v>103349</v>
      </c>
      <c r="E63" s="233">
        <v>4237.3225140000004</v>
      </c>
      <c r="F63" s="240"/>
    </row>
    <row r="64" spans="1:16" x14ac:dyDescent="0.2">
      <c r="A64" s="234">
        <v>2023</v>
      </c>
      <c r="B64" s="233">
        <v>425092773.80000001</v>
      </c>
      <c r="C64" s="233"/>
      <c r="D64" s="233">
        <v>104484</v>
      </c>
      <c r="E64" s="233">
        <v>4068.4963611653461</v>
      </c>
      <c r="F64" s="240"/>
    </row>
    <row r="65" spans="1:5" x14ac:dyDescent="0.2">
      <c r="A65" s="236">
        <v>2024</v>
      </c>
      <c r="B65" s="237">
        <v>417208071</v>
      </c>
      <c r="C65" s="237"/>
      <c r="D65" s="237">
        <v>104156</v>
      </c>
      <c r="E65" s="237">
        <v>4005.6076558239565</v>
      </c>
    </row>
    <row r="66" spans="1:5" x14ac:dyDescent="0.2">
      <c r="A66" s="228" t="s">
        <v>218</v>
      </c>
    </row>
    <row r="67" spans="1:5" x14ac:dyDescent="0.2">
      <c r="A67" s="238" t="s">
        <v>219</v>
      </c>
    </row>
  </sheetData>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16</vt:i4>
      </vt:variant>
      <vt:variant>
        <vt:lpstr>Namngivna områden</vt:lpstr>
      </vt:variant>
      <vt:variant>
        <vt:i4>8</vt:i4>
      </vt:variant>
    </vt:vector>
  </HeadingPairs>
  <TitlesOfParts>
    <vt:vector size="24" baseType="lpstr">
      <vt:lpstr>Titel _ Title</vt:lpstr>
      <vt:lpstr>Innehåll _ Content</vt:lpstr>
      <vt:lpstr>Kort om statistiken _ In brief</vt:lpstr>
      <vt:lpstr>Definitioner _ Definitions</vt:lpstr>
      <vt:lpstr>Teckenförklaring _ Legends</vt:lpstr>
      <vt:lpstr>PB Tab 1</vt:lpstr>
      <vt:lpstr>PB Tab 2-3</vt:lpstr>
      <vt:lpstr>PB Tab 4-5</vt:lpstr>
      <vt:lpstr>LB Tab 1-2</vt:lpstr>
      <vt:lpstr>LB Tab 3-5</vt:lpstr>
      <vt:lpstr>LB Tab 6-7</vt:lpstr>
      <vt:lpstr>BU Tab 1</vt:lpstr>
      <vt:lpstr>BU Tab 2-4</vt:lpstr>
      <vt:lpstr>MC Tab 1</vt:lpstr>
      <vt:lpstr>MC Tab 2-4</vt:lpstr>
      <vt:lpstr>RS Tab 1</vt:lpstr>
      <vt:lpstr>'BU Tab 2-4'!_Toc72296259</vt:lpstr>
      <vt:lpstr>'LB Tab 3-5'!_Toc72296263</vt:lpstr>
      <vt:lpstr>'BU Tab 2-4'!Utskriftsområde</vt:lpstr>
      <vt:lpstr>'Innehåll _ Content'!Utskriftsområde</vt:lpstr>
      <vt:lpstr>'Kort om statistiken _ In brief'!Utskriftsområde</vt:lpstr>
      <vt:lpstr>'LB Tab 3-5'!Utskriftsområde</vt:lpstr>
      <vt:lpstr>'Teckenförklaring _ Legends'!Utskriftsområde</vt:lpstr>
      <vt:lpstr>'Titel _ Title'!Utskriftsområde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Annika</dc:creator>
  <cp:lastModifiedBy>Nyström Magnus SSA/UE/UT-Ö</cp:lastModifiedBy>
  <cp:lastPrinted>2024-09-09T14:46:46Z</cp:lastPrinted>
  <dcterms:created xsi:type="dcterms:W3CDTF">2007-06-06T17:47:08Z</dcterms:created>
  <dcterms:modified xsi:type="dcterms:W3CDTF">2025-04-08T07:42:57Z</dcterms:modified>
</cp:coreProperties>
</file>