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4\Produktsida\Rev utfall\"/>
    </mc:Choice>
  </mc:AlternateContent>
  <xr:revisionPtr revIDLastSave="0" documentId="13_ncr:1_{69F49559-467B-4674-B81A-7CC65DECCD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  <sheet name="Tabell 7" sheetId="13" r:id="rId9"/>
  </sheets>
  <definedNames>
    <definedName name="A">#REF!</definedName>
    <definedName name="AndSthlm" localSheetId="0">#REF!</definedName>
    <definedName name="AndSthlm">#REF!</definedName>
    <definedName name="AnslagKval">#REF!</definedName>
    <definedName name="AnslagMaxtaxa">#REF!</definedName>
    <definedName name="AvdragAdmin">#REF!</definedName>
    <definedName name="avrunda" localSheetId="1">#REF!</definedName>
    <definedName name="avrunda">#REF!</definedName>
    <definedName name="B">#REF!</definedName>
    <definedName name="D">#REF!</definedName>
    <definedName name="E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6'!$A$1:$D$44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C40" i="11" l="1"/>
  <c r="C35" i="11"/>
  <c r="C30" i="11"/>
  <c r="C25" i="11"/>
  <c r="C21" i="11"/>
  <c r="C16" i="11"/>
  <c r="C12" i="11"/>
  <c r="C6" i="11"/>
  <c r="C39" i="11"/>
  <c r="C34" i="11"/>
  <c r="C29" i="11"/>
  <c r="C24" i="11"/>
  <c r="C19" i="11"/>
  <c r="C15" i="11"/>
  <c r="C11" i="11"/>
  <c r="C38" i="11"/>
  <c r="C32" i="11"/>
  <c r="C28" i="11"/>
  <c r="C23" i="11"/>
  <c r="C18" i="11"/>
  <c r="C14" i="11"/>
  <c r="C8" i="11"/>
  <c r="C37" i="11"/>
  <c r="C31" i="11"/>
  <c r="C27" i="11"/>
  <c r="C22" i="11"/>
  <c r="C17" i="11"/>
  <c r="C13" i="11"/>
  <c r="C7" i="11"/>
  <c r="D3" i="13"/>
  <c r="F17" i="8" l="1"/>
  <c r="B36" i="8"/>
  <c r="F23" i="8"/>
  <c r="F12" i="8"/>
  <c r="F26" i="8" l="1"/>
  <c r="B26" i="8" l="1"/>
  <c r="B38" i="11"/>
  <c r="B8" i="12" l="1"/>
  <c r="J8" i="12"/>
  <c r="C8" i="12"/>
  <c r="E8" i="12"/>
  <c r="F8" i="12"/>
</calcChain>
</file>

<file path=xl/sharedStrings.xml><?xml version="1.0" encoding="utf-8"?>
<sst xmlns="http://schemas.openxmlformats.org/spreadsheetml/2006/main" count="3431" uniqueCount="990">
  <si>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</si>
  <si>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</si>
  <si>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</si>
  <si>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</si>
  <si>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</si>
  <si>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</si>
  <si>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Folk-</t>
  </si>
  <si>
    <t>Grund-</t>
  </si>
  <si>
    <t>Personal-</t>
  </si>
  <si>
    <t>Standard-</t>
  </si>
  <si>
    <t>Standardkostnad</t>
  </si>
  <si>
    <t>Utjämnings-</t>
  </si>
  <si>
    <t>mängd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</si>
  <si>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</si>
  <si>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</si>
  <si>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</si>
  <si>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</si>
  <si>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</si>
  <si>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</si>
  <si>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</si>
  <si>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</si>
  <si>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</si>
  <si>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</si>
  <si>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</si>
  <si>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</si>
  <si>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</si>
  <si>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</si>
  <si>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</si>
  <si>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</si>
  <si>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</si>
  <si>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</si>
  <si>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</si>
  <si>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</si>
  <si>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</si>
  <si>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</si>
  <si>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</si>
  <si>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</si>
  <si>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</si>
  <si>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</si>
  <si>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</si>
  <si>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</si>
  <si>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</si>
  <si>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</si>
  <si>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</si>
  <si>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</si>
  <si>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</si>
  <si>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</si>
  <si>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</si>
  <si>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</si>
  <si>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</si>
  <si>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</si>
  <si>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</si>
  <si>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</si>
  <si>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</si>
  <si>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</si>
  <si>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</si>
  <si>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</si>
  <si>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</si>
  <si>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</si>
  <si>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</si>
  <si>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</si>
  <si>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</si>
  <si>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</si>
  <si>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</si>
  <si>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</si>
  <si>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</si>
  <si>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</si>
  <si>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</si>
  <si>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</si>
  <si>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</si>
  <si>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</si>
  <si>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</si>
  <si>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</si>
  <si>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</si>
  <si>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</si>
  <si>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</si>
  <si>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</si>
  <si>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</si>
  <si>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</si>
  <si>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</si>
  <si>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</si>
  <si>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</si>
  <si>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</si>
  <si>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</si>
  <si>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</si>
  <si>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</si>
  <si>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</si>
  <si>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</si>
  <si>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</si>
  <si>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</si>
  <si>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</si>
  <si>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</si>
  <si>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</si>
  <si>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</si>
  <si>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</si>
  <si>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</si>
  <si>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</si>
  <si>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</si>
  <si>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</si>
  <si>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</si>
  <si>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</si>
  <si>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</si>
  <si>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</si>
  <si>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</si>
  <si>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</si>
  <si>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</si>
  <si>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</si>
  <si>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</si>
  <si>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</si>
  <si>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</si>
  <si>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</si>
  <si>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</si>
  <si>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</si>
  <si>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</si>
  <si>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</si>
  <si>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</si>
  <si>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</si>
  <si>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</si>
  <si>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</si>
  <si>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</si>
  <si>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</si>
  <si>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</si>
  <si>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</si>
  <si>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</si>
  <si>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</si>
  <si>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</si>
  <si>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</si>
  <si>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</si>
  <si>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</si>
  <si>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</si>
  <si>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</si>
  <si>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</si>
  <si>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</si>
  <si>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</si>
  <si>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</si>
  <si>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</si>
  <si>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</si>
  <si>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</si>
  <si>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</si>
  <si>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</si>
  <si>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</si>
  <si>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</si>
  <si>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</si>
  <si>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</si>
  <si>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</si>
  <si>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</si>
  <si>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</si>
  <si>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</si>
  <si>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</si>
  <si>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</si>
  <si>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</si>
  <si>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</si>
  <si>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</si>
  <si>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</si>
  <si>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</si>
  <si>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</si>
  <si>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</si>
  <si>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</si>
  <si>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</si>
  <si>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</si>
  <si>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</si>
  <si>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</si>
  <si>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</si>
  <si>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</si>
  <si>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</si>
  <si>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</si>
  <si>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</si>
  <si>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</si>
  <si>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</si>
  <si>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</si>
  <si>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</si>
  <si>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</si>
  <si>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</si>
  <si>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</si>
  <si>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</si>
  <si>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</si>
  <si>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</si>
  <si>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</si>
  <si>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</si>
  <si>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</si>
  <si>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</si>
  <si>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</si>
  <si>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</si>
  <si>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</si>
  <si>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</si>
  <si>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</si>
  <si>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</si>
  <si>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</si>
  <si>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</si>
  <si>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</si>
  <si>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</si>
  <si>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</si>
  <si>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</si>
  <si>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</si>
  <si>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</si>
  <si>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</si>
  <si>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</si>
  <si>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</si>
  <si>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</si>
  <si>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</si>
  <si>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</si>
  <si>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</si>
  <si>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</si>
  <si>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</si>
  <si>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</si>
  <si>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</si>
  <si>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</si>
  <si>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</si>
  <si>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</si>
  <si>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</si>
  <si>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</si>
  <si>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</si>
  <si>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Folkmängd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</si>
  <si>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</si>
  <si>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</si>
  <si>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</si>
  <si>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</si>
  <si>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</si>
  <si>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</si>
  <si>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</si>
  <si>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</si>
  <si>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</si>
  <si>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</si>
  <si>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</si>
  <si>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</si>
  <si>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</si>
  <si>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</si>
  <si>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</si>
  <si>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</si>
  <si>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</si>
  <si>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</si>
  <si>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</si>
  <si>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</si>
  <si>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</si>
  <si>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</si>
  <si>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</si>
  <si>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</si>
  <si>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</si>
  <si>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</si>
  <si>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</si>
  <si>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</si>
  <si>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</si>
  <si>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</si>
  <si>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</si>
  <si>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</si>
  <si>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</si>
  <si>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</si>
  <si>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</si>
  <si>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</si>
  <si>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</si>
  <si>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</si>
  <si>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</si>
  <si>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</si>
  <si>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</si>
  <si>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</si>
  <si>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</si>
  <si>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</si>
  <si>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</si>
  <si>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</si>
  <si>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</si>
  <si>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</si>
  <si>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</si>
  <si>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</si>
  <si>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</si>
  <si>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</si>
  <si>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</si>
  <si>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</si>
  <si>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</si>
  <si>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</si>
  <si>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</si>
  <si>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</si>
  <si>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</si>
  <si>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</si>
  <si>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</si>
  <si>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</si>
  <si>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</si>
  <si>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</si>
  <si>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</si>
  <si>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</si>
  <si>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</si>
  <si>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</si>
  <si>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</si>
  <si>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</si>
  <si>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</si>
  <si>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</si>
  <si>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</si>
  <si>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</si>
  <si>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</si>
  <si>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</si>
  <si>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</si>
  <si>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</si>
  <si>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</si>
  <si>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</si>
  <si>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</si>
  <si>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</si>
  <si>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</si>
  <si>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</si>
  <si>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</si>
  <si>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</si>
  <si>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</si>
  <si>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</si>
  <si>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</si>
  <si>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</si>
  <si>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</si>
  <si>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</si>
  <si>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std_pkix</t>
  </si>
  <si>
    <t>std_uppr</t>
  </si>
  <si>
    <t>std_inv</t>
  </si>
  <si>
    <t>utj_inv</t>
  </si>
  <si>
    <t>utj</t>
  </si>
  <si>
    <t>sort</t>
  </si>
  <si>
    <t>Tabell 7</t>
  </si>
  <si>
    <t>Förändring</t>
  </si>
  <si>
    <t>-avgift(-)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</si>
  <si>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</si>
  <si>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</si>
  <si>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</si>
  <si>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</si>
  <si>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</si>
  <si>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</si>
  <si>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</si>
  <si>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</si>
  <si>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</si>
  <si>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</si>
  <si>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rev utfall</t>
  </si>
  <si>
    <t>Utjämningsår 2024</t>
  </si>
  <si>
    <t>Reviderat utfall</t>
  </si>
  <si>
    <t>Riksgenomsnittliga kostnader för LSS-insatser 2022</t>
  </si>
  <si>
    <t>Reviderat utfall, valfri kommun</t>
  </si>
  <si>
    <t>Tabell 1   Utjämning av LSS-kostnader mellan kommuner utjämningsåret 2024, Reviderat utfall</t>
  </si>
  <si>
    <t>den 1</t>
  </si>
  <si>
    <t>omräkning till 2024</t>
  </si>
  <si>
    <t>november</t>
  </si>
  <si>
    <t>2022,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</si>
  <si>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</si>
  <si>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</si>
  <si>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</si>
  <si>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</si>
  <si>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</si>
  <si>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</si>
  <si>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</si>
  <si>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</si>
  <si>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</si>
  <si>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</si>
  <si>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</si>
  <si>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</si>
  <si>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</si>
  <si>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</si>
  <si>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</si>
  <si>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</si>
  <si>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</si>
  <si>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</si>
  <si>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</si>
  <si>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</si>
  <si>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</si>
  <si>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</si>
  <si>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</si>
  <si>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</si>
  <si>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</si>
  <si>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</si>
  <si>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</si>
  <si>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</si>
  <si>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</si>
  <si>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</si>
  <si>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</si>
  <si>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</si>
  <si>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</si>
  <si>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</si>
  <si>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</si>
  <si>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</si>
  <si>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</si>
  <si>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</si>
  <si>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</si>
  <si>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</si>
  <si>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</si>
  <si>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</si>
  <si>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</si>
  <si>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</si>
  <si>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</si>
  <si>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</si>
  <si>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</si>
  <si>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</si>
  <si>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</si>
  <si>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</si>
  <si>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</si>
  <si>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</si>
  <si>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</si>
  <si>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</si>
  <si>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</si>
  <si>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</si>
  <si>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</si>
  <si>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</si>
  <si>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</si>
  <si>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</si>
  <si>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</si>
  <si>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</si>
  <si>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</si>
  <si>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</si>
  <si>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</si>
  <si>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</si>
  <si>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</si>
  <si>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</si>
  <si>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</si>
  <si>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</si>
  <si>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</si>
  <si>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</si>
  <si>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</si>
  <si>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</si>
  <si>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</si>
  <si>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</si>
  <si>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</si>
  <si>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</si>
  <si>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</si>
  <si>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</si>
  <si>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</si>
  <si>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</si>
  <si>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</si>
  <si>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</si>
  <si>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</si>
  <si>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</si>
  <si>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</si>
  <si>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</si>
  <si>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</si>
  <si>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</si>
  <si>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</si>
  <si>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</si>
  <si>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</si>
  <si>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</si>
  <si>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</si>
  <si>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</si>
  <si>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</si>
  <si>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</si>
  <si>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</si>
  <si>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</si>
  <si>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</si>
  <si>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</si>
  <si>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</si>
  <si>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</si>
  <si>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</si>
  <si>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</si>
  <si>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</si>
  <si>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</si>
  <si>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</si>
  <si>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</si>
  <si>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</si>
  <si>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</si>
  <si>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</si>
  <si>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</si>
  <si>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</si>
  <si>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</si>
  <si>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</si>
  <si>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</si>
  <si>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</si>
  <si>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</si>
  <si>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</si>
  <si>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</si>
  <si>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</si>
  <si>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</si>
  <si>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</si>
  <si>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</si>
  <si>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</si>
  <si>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</si>
  <si>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</si>
  <si>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</si>
  <si>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</si>
  <si>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</si>
  <si>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</si>
  <si>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</si>
  <si>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</si>
  <si>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</si>
  <si>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</si>
  <si>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</si>
  <si>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</si>
  <si>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</si>
  <si>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</si>
  <si>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</si>
  <si>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</si>
  <si>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</si>
  <si>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</si>
  <si>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</si>
  <si>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</si>
  <si>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</si>
  <si>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</si>
  <si>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</si>
  <si>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</si>
  <si>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</si>
  <si>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</si>
  <si>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</si>
  <si>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</si>
  <si>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</si>
  <si>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</si>
  <si>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</si>
  <si>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</si>
  <si>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</si>
  <si>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</si>
  <si>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</si>
  <si>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</si>
  <si>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</si>
  <si>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</si>
  <si>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</si>
  <si>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</si>
  <si>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</si>
  <si>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</si>
  <si>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</si>
  <si>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</si>
  <si>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</si>
  <si>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</si>
  <si>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</si>
  <si>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</si>
  <si>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</si>
  <si>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</si>
  <si>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</si>
  <si>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</si>
  <si>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</si>
  <si>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</si>
  <si>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</si>
  <si>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</si>
  <si>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</si>
  <si>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</si>
  <si>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</si>
  <si>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</si>
  <si>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</si>
  <si>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</si>
  <si>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</si>
  <si>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</si>
  <si>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</si>
  <si>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</si>
  <si>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</si>
  <si>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</si>
  <si>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</si>
  <si>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</si>
  <si>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</si>
  <si>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</si>
  <si>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</si>
  <si>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</si>
  <si>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</si>
  <si>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</si>
  <si>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</si>
  <si>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</si>
  <si>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</si>
  <si>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</si>
  <si>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</si>
  <si>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</si>
  <si>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</si>
  <si>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</si>
  <si>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</si>
  <si>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</si>
  <si>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</si>
  <si>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</si>
  <si>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</si>
  <si>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</si>
  <si>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</si>
  <si>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</si>
  <si>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</si>
  <si>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</si>
  <si>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</si>
  <si>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</si>
  <si>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</si>
  <si>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</si>
  <si>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</si>
  <si>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</si>
  <si>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</si>
  <si>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</si>
  <si>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</si>
  <si>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</si>
  <si>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</si>
  <si>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</si>
  <si>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</si>
  <si>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</si>
  <si>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</si>
  <si>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</si>
  <si>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</si>
  <si>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</si>
  <si>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</si>
  <si>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</si>
  <si>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</si>
  <si>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</si>
  <si>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</si>
  <si>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</si>
  <si>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</si>
  <si>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</si>
  <si>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</si>
  <si>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</si>
  <si>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</si>
  <si>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</si>
  <si>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</si>
  <si>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</si>
  <si>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</si>
  <si>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</si>
  <si>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</si>
  <si>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</si>
  <si>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</si>
  <si>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</si>
  <si>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</si>
  <si>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</si>
  <si>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</si>
  <si>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</si>
  <si>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</si>
  <si>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</si>
  <si>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</si>
  <si>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</si>
  <si>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</si>
  <si>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</si>
  <si>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</si>
  <si>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</si>
  <si>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</si>
  <si>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</si>
  <si>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</si>
  <si>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</si>
  <si>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</si>
  <si>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</si>
  <si>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</si>
  <si>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</si>
  <si>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</si>
  <si>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</si>
  <si>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</si>
  <si>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</si>
  <si>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</si>
  <si>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</si>
  <si>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</si>
  <si>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</si>
  <si>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</si>
  <si>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</si>
  <si>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</si>
  <si>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</si>
  <si>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</si>
  <si>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</si>
  <si>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</si>
  <si>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</si>
  <si>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</si>
  <si>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</si>
  <si>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</si>
  <si>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</si>
  <si>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</si>
  <si>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</si>
  <si>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</si>
  <si>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</si>
  <si>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</si>
  <si>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</si>
  <si>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</si>
  <si>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</si>
  <si>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</si>
  <si>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</si>
  <si>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</si>
  <si>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2022</t>
  </si>
  <si>
    <t>okt. 2022</t>
  </si>
  <si>
    <t>Tabell 6 Reviderat utfall, valfri kommun</t>
  </si>
  <si>
    <t>1. Grundläggande standardkostnad 2022, tkr</t>
  </si>
  <si>
    <t>Beräkningsunderlag från RS 2022, tkr (tabell 4):</t>
  </si>
  <si>
    <t xml:space="preserve">F. Personalkostnadsindex 2022 (PK-IX, (B + E) / B) </t>
  </si>
  <si>
    <t>Folkmängd den 1 november 2023</t>
  </si>
  <si>
    <t>Standardkostnad inklusive PK-IX (2022 års nivå), tkr</t>
  </si>
  <si>
    <t>Standardkostnad korrigerad och omräknad till 2024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</si>
  <si>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</si>
  <si>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</si>
  <si>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</si>
  <si>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</si>
  <si>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</si>
  <si>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</si>
  <si>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</si>
  <si>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</si>
  <si>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</si>
  <si>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</si>
  <si>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</si>
  <si>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</si>
  <si>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</si>
  <si>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</si>
  <si>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</si>
  <si>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</si>
  <si>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</si>
  <si>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</si>
  <si>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</si>
  <si>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</si>
  <si>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</si>
  <si>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</si>
  <si>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</si>
  <si>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</si>
  <si>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</si>
  <si>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</si>
  <si>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</si>
  <si>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</si>
  <si>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</si>
  <si>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</si>
  <si>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</si>
  <si>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</si>
  <si>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</si>
  <si>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</si>
  <si>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</si>
  <si>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</si>
  <si>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</si>
  <si>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</si>
  <si>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</si>
  <si>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</si>
  <si>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</si>
  <si>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</si>
  <si>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</si>
  <si>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</si>
  <si>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</si>
  <si>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</si>
  <si>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</si>
  <si>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</si>
  <si>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</si>
  <si>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</si>
  <si>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</si>
  <si>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</si>
  <si>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</si>
  <si>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</si>
  <si>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</si>
  <si>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</si>
  <si>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</si>
  <si>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</si>
  <si>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</si>
  <si>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</si>
  <si>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</si>
  <si>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</si>
  <si>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</si>
  <si>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</si>
  <si>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</si>
  <si>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</si>
  <si>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</si>
  <si>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</si>
  <si>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</si>
  <si>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</si>
  <si>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</si>
  <si>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</si>
  <si>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</si>
  <si>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</si>
  <si>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</si>
  <si>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</si>
  <si>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</si>
  <si>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</si>
  <si>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</si>
  <si>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</si>
  <si>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</si>
  <si>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</si>
  <si>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</si>
  <si>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</si>
  <si>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</si>
  <si>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</si>
  <si>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</si>
  <si>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</si>
  <si>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</si>
  <si>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</si>
  <si>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</si>
  <si>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</si>
  <si>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</si>
  <si>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</si>
  <si>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</si>
  <si>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</si>
  <si>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</si>
  <si>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</si>
  <si>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</si>
  <si>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</si>
  <si>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</si>
  <si>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</si>
  <si>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</si>
  <si>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</si>
  <si>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</si>
  <si>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</si>
  <si>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</si>
  <si>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</si>
  <si>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</si>
  <si>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</si>
  <si>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</si>
  <si>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</si>
  <si>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</si>
  <si>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</si>
  <si>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</si>
  <si>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</si>
  <si>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</si>
  <si>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</si>
  <si>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</si>
  <si>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</si>
  <si>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</si>
  <si>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</si>
  <si>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</si>
  <si>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</si>
  <si>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</si>
  <si>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</si>
  <si>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</si>
  <si>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</si>
  <si>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</si>
  <si>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</si>
  <si>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</si>
  <si>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</si>
  <si>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</si>
  <si>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</si>
  <si>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</si>
  <si>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</si>
  <si>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</si>
  <si>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</si>
  <si>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</si>
  <si>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</si>
  <si>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</si>
  <si>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</si>
  <si>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</si>
  <si>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</si>
  <si>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</si>
  <si>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</si>
  <si>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</si>
  <si>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</si>
  <si>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</si>
  <si>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</si>
  <si>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</si>
  <si>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</si>
  <si>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</si>
  <si>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</si>
  <si>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</si>
  <si>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</si>
  <si>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</si>
  <si>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</si>
  <si>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</si>
  <si>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</si>
  <si>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</si>
  <si>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</si>
  <si>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</si>
  <si>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</si>
  <si>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</si>
  <si>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</si>
  <si>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</si>
  <si>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</si>
  <si>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</si>
  <si>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</si>
  <si>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</si>
  <si>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</si>
  <si>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</si>
  <si>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</si>
  <si>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</si>
  <si>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</si>
  <si>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</si>
  <si>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</si>
  <si>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</si>
  <si>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</si>
  <si>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</si>
  <si>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</si>
  <si>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</si>
  <si>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</si>
  <si>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</si>
  <si>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</si>
  <si>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</si>
  <si>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</si>
  <si>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</si>
  <si>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</si>
  <si>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</si>
  <si>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</si>
  <si>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</si>
  <si>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</si>
  <si>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</si>
  <si>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</si>
  <si>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</si>
  <si>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</si>
  <si>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</si>
  <si>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</si>
  <si>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</si>
  <si>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</si>
  <si>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</si>
  <si>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</si>
  <si>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</si>
  <si>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</si>
  <si>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</si>
  <si>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</si>
  <si>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</si>
  <si>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</si>
  <si>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</si>
  <si>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</si>
  <si>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</si>
  <si>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</si>
  <si>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</si>
  <si>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</si>
  <si>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</si>
  <si>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</si>
  <si>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</si>
  <si>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</si>
  <si>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</si>
  <si>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</si>
  <si>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</si>
  <si>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</si>
  <si>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</si>
  <si>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</si>
  <si>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</si>
  <si>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</si>
  <si>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</si>
  <si>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</si>
  <si>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</si>
  <si>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</si>
  <si>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</si>
  <si>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</si>
  <si>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</si>
  <si>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</si>
  <si>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</si>
  <si>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</si>
  <si>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</si>
  <si>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</si>
  <si>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</si>
  <si>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</si>
  <si>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</si>
  <si>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</si>
  <si>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</si>
  <si>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</si>
  <si>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</si>
  <si>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</si>
  <si>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</si>
  <si>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</si>
  <si>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</si>
  <si>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</si>
  <si>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</si>
  <si>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</si>
  <si>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</si>
  <si>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</si>
  <si>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</si>
  <si>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</si>
  <si>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</si>
  <si>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</si>
  <si>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</si>
  <si>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</si>
  <si>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</si>
  <si>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</si>
  <si>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</si>
  <si>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</si>
  <si>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</si>
  <si>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</si>
  <si>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</si>
  <si>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</si>
  <si>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</si>
  <si>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</si>
  <si>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</si>
  <si>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</si>
  <si>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</si>
  <si>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</si>
  <si>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</si>
  <si>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</si>
  <si>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</si>
  <si>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</si>
  <si>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</si>
  <si>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</si>
  <si>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</si>
  <si>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</si>
  <si>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</si>
  <si>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</si>
  <si>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</si>
  <si>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</si>
  <si>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</si>
  <si>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</si>
  <si>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</si>
  <si>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</si>
  <si>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</si>
  <si>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</si>
  <si>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</si>
  <si>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</si>
  <si>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</si>
  <si>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</si>
  <si>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</si>
  <si>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</si>
  <si>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</si>
  <si>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</si>
  <si>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</si>
  <si>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</si>
  <si>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</si>
  <si>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</si>
  <si>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</si>
  <si>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</si>
  <si>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</si>
  <si>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</si>
  <si>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</si>
  <si>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LSS-utjämning 2023–2024, förändring av bidrag/avgift</t>
  </si>
  <si>
    <t>Tabell 7  LSS-utjämning 2023–2024, förändring av bidrag/avgift</t>
  </si>
  <si>
    <t>2024-2023</t>
  </si>
  <si>
    <t>prel utfall</t>
  </si>
  <si>
    <t>2024, kronor</t>
  </si>
  <si>
    <t>2023, kronor</t>
  </si>
  <si>
    <t>rev utfall,</t>
  </si>
  <si>
    <t>utfall,</t>
  </si>
  <si>
    <t>mars 2024</t>
  </si>
  <si>
    <t>dec. 2023</t>
  </si>
  <si>
    <t>mars 2023</t>
  </si>
  <si>
    <t>Tabell 2   Underlag för och beräkning av grundläggande standardkostnad år 2022</t>
  </si>
  <si>
    <t>Tabell 3   Beräkning av personalkostnadsindex baserad på RS 2022, belopp i 1000-tal kronor</t>
  </si>
  <si>
    <t>39,25 %</t>
  </si>
  <si>
    <t>Lönekostnader inkl 39,25 % PO-påslag (A x 1,3925)</t>
  </si>
  <si>
    <t xml:space="preserve">                RS 2022, belopp i 1000-tal kronor</t>
  </si>
  <si>
    <t>Tabell 5   Riksgenomsnittliga kostnader för LSS-insatser 2022</t>
  </si>
  <si>
    <t>Uppgifterna om 2022 års LSS-kostnader har hämtats från kommunernas räkenskapssammandrag (RS).</t>
  </si>
  <si>
    <t>år 2022,</t>
  </si>
  <si>
    <t>1) Bruttokostnad för LSS minus bruttointäkter. Källa: SCB, RS 2022</t>
  </si>
  <si>
    <t>år 2022</t>
  </si>
  <si>
    <t>2024</t>
  </si>
  <si>
    <t>år 2024</t>
  </si>
  <si>
    <t>1) Källa: SCB, RS 2022</t>
  </si>
  <si>
    <t>2) Enligt budgetpropositionen för 2024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</si>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</sst>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211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Fill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17" fontId="3" fillId="0" borderId="0" xfId="6" applyNumberFormat="1" applyFont="1" applyFill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3" fillId="0" borderId="1" xfId="6" applyFont="1" applyFill="1" applyBorder="1" applyAlignment="1">
      <alignment horizontal="right"/>
    </xf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Fill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0" fontId="6" fillId="0" borderId="0" xfId="14" applyFont="1"/>
    <xf numFmtId="0" fontId="3" fillId="0" borderId="0" xfId="14"/>
    <xf numFmtId="0" fontId="3" fillId="0" borderId="0" xfId="14" applyFill="1"/>
    <xf numFmtId="0" fontId="7" fillId="0" borderId="2" xfId="14" applyFont="1" applyBorder="1"/>
    <xf numFmtId="0" fontId="3" fillId="0" borderId="2" xfId="14" applyBorder="1" applyAlignment="1">
      <alignment horizontal="right"/>
    </xf>
    <xf numFmtId="0" fontId="3" fillId="0" borderId="2" xfId="14" applyFill="1" applyBorder="1" applyAlignment="1">
      <alignment horizontal="right"/>
    </xf>
    <xf numFmtId="0" fontId="3" fillId="0" borderId="2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3" fillId="0" borderId="0" xfId="14" applyFont="1" applyFill="1" applyAlignment="1">
      <alignment horizontal="right"/>
    </xf>
    <xf numFmtId="0" fontId="8" fillId="0" borderId="0" xfId="14" applyFont="1" applyAlignment="1">
      <alignment horizontal="right"/>
    </xf>
    <xf numFmtId="0" fontId="3" fillId="0" borderId="0" xfId="14" quotePrefix="1" applyFont="1" applyFill="1" applyBorder="1" applyAlignment="1">
      <alignment horizontal="right"/>
    </xf>
    <xf numFmtId="0" fontId="3" fillId="0" borderId="0" xfId="14" quotePrefix="1" applyFont="1" applyBorder="1" applyAlignment="1">
      <alignment horizontal="right"/>
    </xf>
    <xf numFmtId="0" fontId="8" fillId="0" borderId="0" xfId="14" applyFont="1" applyBorder="1" applyAlignment="1">
      <alignment horizontal="right"/>
    </xf>
    <xf numFmtId="0" fontId="3" fillId="0" borderId="0" xfId="14" applyFont="1" applyFill="1" applyBorder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applyFont="1" applyBorder="1" applyAlignment="1">
      <alignment horizontal="right"/>
    </xf>
    <xf numFmtId="0" fontId="3" fillId="0" borderId="0" xfId="14" applyFill="1" applyBorder="1" applyAlignment="1">
      <alignment horizontal="right"/>
    </xf>
    <xf numFmtId="0" fontId="3" fillId="0" borderId="0" xfId="14" applyBorder="1"/>
    <xf numFmtId="0" fontId="8" fillId="0" borderId="0" xfId="14" applyFont="1" applyFill="1" applyBorder="1" applyAlignment="1">
      <alignment horizontal="right"/>
    </xf>
    <xf numFmtId="17" fontId="8" fillId="0" borderId="0" xfId="14" quotePrefix="1" applyNumberFormat="1" applyFont="1" applyBorder="1" applyAlignment="1">
      <alignment horizontal="right"/>
    </xf>
    <xf numFmtId="0" fontId="3" fillId="0" borderId="1" xfId="14" applyBorder="1"/>
    <xf numFmtId="17" fontId="8" fillId="0" borderId="1" xfId="14" quotePrefix="1" applyNumberFormat="1" applyFont="1" applyFill="1" applyBorder="1" applyAlignment="1">
      <alignment horizontal="right"/>
    </xf>
    <xf numFmtId="0" fontId="3" fillId="0" borderId="1" xfId="14" applyFill="1" applyBorder="1" applyAlignment="1">
      <alignment horizontal="right"/>
    </xf>
    <xf numFmtId="0" fontId="3" fillId="0" borderId="1" xfId="14" applyBorder="1" applyAlignment="1">
      <alignment horizontal="right"/>
    </xf>
    <xf numFmtId="3" fontId="3" fillId="0" borderId="0" xfId="14" applyNumberFormat="1"/>
    <xf numFmtId="3" fontId="3" fillId="0" borderId="0" xfId="14" applyNumberFormat="1" applyFill="1"/>
    <xf numFmtId="3" fontId="3" fillId="0" borderId="0" xfId="14" quotePrefix="1" applyNumberFormat="1" applyFont="1"/>
    <xf numFmtId="3" fontId="3" fillId="0" borderId="0" xfId="14" quotePrefix="1" applyNumberFormat="1" applyFont="1" applyFill="1"/>
    <xf numFmtId="3" fontId="3" fillId="0" borderId="0" xfId="14" applyNumberFormat="1" applyFont="1"/>
    <xf numFmtId="0" fontId="8" fillId="0" borderId="0" xfId="14" quotePrefix="1" applyFont="1" applyAlignment="1">
      <alignment horizontal="right"/>
    </xf>
    <xf numFmtId="1" fontId="7" fillId="0" borderId="0" xfId="3" applyNumberFormat="1" applyFont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342900</xdr:colOff>
          <xdr:row>4</xdr:row>
          <xdr:rowOff>60960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tabSelected="1" zoomScaleNormal="100" workbookViewId="0"/>
  </sheetViews>
  <sheetFormatPr defaultColWidth="0" defaultRowHeight="15" customHeight="1" zeroHeight="1"/>
  <cols>
    <col min="1" max="1" width="8.6640625" customWidth="1"/>
    <col min="2" max="2" width="71.6640625" customWidth="1"/>
    <col min="3" max="3" width="8.6640625" customWidth="1"/>
    <col min="4" max="16384" width="8.6640625" hidden="1"/>
  </cols>
  <sheetData>
    <row r="1" spans="1:256" ht="14.4">
      <c r="A1" s="1" t="s">
        <v>323</v>
      </c>
      <c r="B1" s="1"/>
      <c r="C1" s="1"/>
    </row>
    <row r="2" spans="1:256" ht="14.4">
      <c r="A2" s="1" t="s">
        <v>321</v>
      </c>
      <c r="B2" s="1"/>
      <c r="C2" s="1"/>
    </row>
    <row r="3" spans="1:256" ht="15" customHeight="1"/>
    <row r="4" spans="1:256" ht="25.8">
      <c r="A4" s="2" t="s">
        <v>32</v>
      </c>
    </row>
    <row r="5" spans="1:256" ht="18">
      <c r="A5" s="150" t="s">
        <v>325</v>
      </c>
    </row>
    <row r="6" spans="1:256" ht="18">
      <c r="A6" s="150" t="s">
        <v>326</v>
      </c>
    </row>
    <row r="7" spans="1:256" ht="15" customHeight="1"/>
    <row r="8" spans="1:256" ht="15" customHeight="1"/>
    <row r="9" spans="1:256" ht="15.6">
      <c r="A9" s="3" t="s">
        <v>0</v>
      </c>
      <c r="B9" s="4"/>
    </row>
    <row r="10" spans="1:256" ht="14.4" customHeight="1">
      <c r="A10" s="5" t="s">
        <v>1</v>
      </c>
      <c r="B10" s="6" t="s">
        <v>32</v>
      </c>
    </row>
    <row r="11" spans="1:256" ht="14.4" customHeight="1">
      <c r="A11" s="5" t="s">
        <v>2</v>
      </c>
      <c r="B11" s="5" t="s">
        <v>151</v>
      </c>
    </row>
    <row r="12" spans="1:256" ht="14.4" customHeight="1">
      <c r="A12" s="5" t="s">
        <v>3</v>
      </c>
      <c r="B12" s="5" t="s">
        <v>116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" customHeight="1">
      <c r="A13" s="5" t="s">
        <v>4</v>
      </c>
      <c r="B13" t="s">
        <v>261</v>
      </c>
    </row>
    <row r="14" spans="1:256" ht="14.4" customHeight="1">
      <c r="A14" s="5" t="s">
        <v>150</v>
      </c>
      <c r="B14" t="s">
        <v>327</v>
      </c>
    </row>
    <row r="15" spans="1:256" ht="14.4" customHeight="1">
      <c r="A15" s="5" t="s">
        <v>152</v>
      </c>
      <c r="B15" t="s">
        <v>328</v>
      </c>
    </row>
    <row r="16" spans="1:256" ht="14.4" customHeight="1">
      <c r="A16" s="5" t="s">
        <v>311</v>
      </c>
      <c r="B16" t="s">
        <v>964</v>
      </c>
    </row>
    <row r="17" spans="1:1" ht="14.4" customHeight="1">
      <c r="A17" s="5"/>
    </row>
    <row r="18" spans="1:1" ht="14.4" customHeight="1">
      <c r="A18" s="7"/>
    </row>
    <row r="19" spans="1:1" ht="14.4" customHeight="1">
      <c r="A19" s="5"/>
    </row>
    <row r="20" spans="1:1" ht="14.4" customHeight="1"/>
    <row r="21" spans="1:1" ht="14.4" customHeight="1"/>
    <row r="22" spans="1:1" s="6" customFormat="1" ht="14.4" customHeight="1">
      <c r="A22" s="5"/>
    </row>
    <row r="23" spans="1:1" ht="14.4" customHeight="1">
      <c r="A23" s="120" t="s">
        <v>260</v>
      </c>
    </row>
    <row r="24" spans="1:1" ht="14.4" customHeight="1">
      <c r="A24" t="s">
        <v>320</v>
      </c>
    </row>
    <row r="25" spans="1:1" ht="14.4" customHeight="1"/>
    <row r="26" spans="1:1" ht="14.4" customHeight="1">
      <c r="A26" t="s">
        <v>257</v>
      </c>
    </row>
    <row r="27" spans="1:1" ht="14.4" customHeight="1"/>
    <row r="28" spans="1:1" ht="14.4" customHeight="1">
      <c r="A28" s="120" t="s">
        <v>258</v>
      </c>
    </row>
    <row r="29" spans="1:1" ht="14.4" customHeight="1">
      <c r="A29" s="121" t="s">
        <v>259</v>
      </c>
    </row>
    <row r="30" spans="1:1" ht="14.4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zoomScaleNormal="100" workbookViewId="0">
      <pane ySplit="7" topLeftCell="A8" activePane="bottomLeft" state="frozen"/>
      <selection pane="bottomLeft"/>
    </sheetView>
  </sheetViews>
  <sheetFormatPr defaultColWidth="8.88671875" defaultRowHeight="10.199999999999999"/>
  <cols>
    <col min="1" max="1" width="19.6640625" style="146" customWidth="1"/>
    <col min="2" max="2" width="9.6640625" style="147" customWidth="1"/>
    <col min="3" max="3" width="10.6640625" style="148" customWidth="1"/>
    <col min="4" max="5" width="10.6640625" style="146" customWidth="1"/>
    <col min="6" max="6" width="13.6640625" style="146" bestFit="1" customWidth="1"/>
    <col min="7" max="7" width="8.33203125" style="146" customWidth="1"/>
    <col min="8" max="8" width="11.6640625" style="148" customWidth="1"/>
    <col min="9" max="9" width="12.6640625" style="148" bestFit="1" customWidth="1"/>
    <col min="10" max="10" width="13.6640625" style="146" customWidth="1"/>
    <col min="11" max="16383" width="0" style="146" hidden="1" customWidth="1"/>
    <col min="16384" max="16384" width="5.5546875" style="146" hidden="1" customWidth="1"/>
  </cols>
  <sheetData>
    <row r="1" spans="1:10" s="126" customFormat="1" ht="16.2" thickBot="1">
      <c r="A1" s="123" t="s">
        <v>329</v>
      </c>
      <c r="B1" s="124"/>
      <c r="C1" s="125"/>
      <c r="H1" s="125"/>
      <c r="I1" s="125"/>
    </row>
    <row r="2" spans="1:10" s="126" customFormat="1" ht="13.2">
      <c r="A2" s="127" t="s">
        <v>5</v>
      </c>
      <c r="B2" s="128" t="s">
        <v>6</v>
      </c>
      <c r="C2" s="129" t="s">
        <v>7</v>
      </c>
      <c r="D2" s="128" t="s">
        <v>8</v>
      </c>
      <c r="E2" s="128" t="s">
        <v>9</v>
      </c>
      <c r="F2" s="194" t="s">
        <v>10</v>
      </c>
      <c r="G2" s="195"/>
      <c r="H2" s="130" t="s">
        <v>11</v>
      </c>
      <c r="I2" s="129" t="s">
        <v>11</v>
      </c>
      <c r="J2" s="129" t="s">
        <v>11</v>
      </c>
    </row>
    <row r="3" spans="1:10" s="126" customFormat="1" ht="13.2">
      <c r="B3" s="131" t="s">
        <v>12</v>
      </c>
      <c r="C3" s="125" t="s">
        <v>13</v>
      </c>
      <c r="D3" s="125" t="s">
        <v>14</v>
      </c>
      <c r="E3" s="125" t="s">
        <v>15</v>
      </c>
      <c r="F3" s="196" t="s">
        <v>16</v>
      </c>
      <c r="G3" s="196"/>
      <c r="H3" s="125" t="s">
        <v>17</v>
      </c>
      <c r="I3" s="125" t="s">
        <v>317</v>
      </c>
      <c r="J3" s="125" t="s">
        <v>318</v>
      </c>
    </row>
    <row r="4" spans="1:10" s="126" customFormat="1" ht="13.2">
      <c r="A4" s="126" t="s">
        <v>18</v>
      </c>
      <c r="B4" s="135" t="s">
        <v>330</v>
      </c>
      <c r="C4" s="125" t="s">
        <v>19</v>
      </c>
      <c r="D4" s="125" t="s">
        <v>20</v>
      </c>
      <c r="E4" s="125" t="s">
        <v>21</v>
      </c>
      <c r="F4" s="197" t="s">
        <v>331</v>
      </c>
      <c r="G4" s="197"/>
      <c r="H4" s="133" t="s">
        <v>274</v>
      </c>
      <c r="I4" s="133" t="s">
        <v>22</v>
      </c>
      <c r="J4" s="133" t="s">
        <v>22</v>
      </c>
    </row>
    <row r="5" spans="1:10" s="126" customFormat="1" ht="13.2">
      <c r="B5" s="135" t="s">
        <v>332</v>
      </c>
      <c r="C5" s="125" t="s">
        <v>15</v>
      </c>
      <c r="D5" s="125" t="s">
        <v>23</v>
      </c>
      <c r="E5" s="125" t="s">
        <v>24</v>
      </c>
      <c r="F5" s="198" t="s">
        <v>25</v>
      </c>
      <c r="G5" s="198"/>
      <c r="H5" s="125" t="s">
        <v>22</v>
      </c>
      <c r="I5" s="125"/>
      <c r="J5" s="134"/>
    </row>
    <row r="6" spans="1:10" s="126" customFormat="1" ht="13.2">
      <c r="A6" s="136"/>
      <c r="B6" s="133">
        <v>2023</v>
      </c>
      <c r="C6" s="133" t="s">
        <v>333</v>
      </c>
      <c r="D6" s="133">
        <v>2022</v>
      </c>
      <c r="E6" s="133" t="s">
        <v>333</v>
      </c>
      <c r="F6" s="132" t="s">
        <v>26</v>
      </c>
      <c r="G6" s="132" t="s">
        <v>27</v>
      </c>
      <c r="H6" s="132" t="s">
        <v>30</v>
      </c>
      <c r="I6" s="132"/>
      <c r="J6" s="125"/>
    </row>
    <row r="7" spans="1:10" s="126" customFormat="1" ht="13.2">
      <c r="A7" s="137"/>
      <c r="B7" s="138"/>
      <c r="C7" s="139" t="s">
        <v>28</v>
      </c>
      <c r="D7" s="139" t="s">
        <v>29</v>
      </c>
      <c r="E7" s="139"/>
      <c r="F7" s="140"/>
      <c r="G7" s="140" t="s">
        <v>30</v>
      </c>
      <c r="H7" s="137"/>
      <c r="I7" s="137"/>
      <c r="J7" s="140"/>
    </row>
    <row r="8" spans="1:10" s="126" customFormat="1" ht="18" customHeight="1">
      <c r="A8" s="141" t="s">
        <v>31</v>
      </c>
      <c r="B8" s="142">
        <f>SUM(B9:B319)</f>
        <v>10557682</v>
      </c>
      <c r="C8" s="142">
        <f>SUM(C9:C319)</f>
        <v>61523301.71799998</v>
      </c>
      <c r="D8" s="143">
        <v>1</v>
      </c>
      <c r="E8" s="142">
        <f>SUM(E9:E319)</f>
        <v>63025401.787033007</v>
      </c>
      <c r="F8" s="142">
        <f>SUM(F9:F319)</f>
        <v>67003802.232035086</v>
      </c>
      <c r="G8" s="144">
        <v>6346.45012342671</v>
      </c>
      <c r="H8" s="142"/>
      <c r="I8" s="142">
        <f>SUM(I9:I319)</f>
        <v>5827340296</v>
      </c>
      <c r="J8" s="142">
        <f>SUM(J9:J319)</f>
        <v>-5827340293</v>
      </c>
    </row>
    <row r="9" spans="1:10" ht="18.75" customHeight="1">
      <c r="A9" s="145" t="s">
        <v>334</v>
      </c>
      <c r="B9" s="154"/>
    </row>
    <row r="10" spans="1:10" s="154" customFormat="1" ht="13.2">
      <c r="A10" s="151" t="s">
        <v>314</v>
      </c>
      <c r="B10" s="154">
        <v>95514</v>
      </c>
      <c r="C10" s="154">
        <v>602943.13500000001</v>
      </c>
      <c r="D10" s="155">
        <v>1.01</v>
      </c>
      <c r="E10" s="154">
        <v>608972.56634999998</v>
      </c>
      <c r="F10" s="154">
        <v>647413.20552509802</v>
      </c>
      <c r="G10" s="154">
        <v>6778.2022062221004</v>
      </c>
      <c r="H10" s="154">
        <v>431.752082795386</v>
      </c>
      <c r="I10" s="154">
        <v>41238368</v>
      </c>
      <c r="J10" s="154">
        <v>0</v>
      </c>
    </row>
    <row r="11" spans="1:10" ht="13.2">
      <c r="A11" s="151" t="s">
        <v>335</v>
      </c>
      <c r="B11" s="154">
        <v>32513</v>
      </c>
      <c r="C11" s="154">
        <v>155382.128</v>
      </c>
      <c r="D11" s="155">
        <v>1.1140000000000001</v>
      </c>
      <c r="E11" s="154">
        <v>173095.690592</v>
      </c>
      <c r="F11" s="154">
        <v>184022.141720485</v>
      </c>
      <c r="G11" s="154">
        <v>5659.9557629405199</v>
      </c>
      <c r="H11" s="154">
        <v>-686.49436048619395</v>
      </c>
      <c r="I11" s="154">
        <v>0</v>
      </c>
      <c r="J11" s="154">
        <v>-22319991</v>
      </c>
    </row>
    <row r="12" spans="1:10" ht="13.2">
      <c r="A12" s="151" t="s">
        <v>336</v>
      </c>
      <c r="B12" s="154">
        <v>28866</v>
      </c>
      <c r="C12" s="154">
        <v>166966.34299999999</v>
      </c>
      <c r="D12" s="155">
        <v>1.157</v>
      </c>
      <c r="E12" s="154">
        <v>193180.05885100001</v>
      </c>
      <c r="F12" s="154">
        <v>205374.310855855</v>
      </c>
      <c r="G12" s="154">
        <v>7114.7478298294</v>
      </c>
      <c r="H12" s="154">
        <v>768.29770640268498</v>
      </c>
      <c r="I12" s="154">
        <v>22177682</v>
      </c>
      <c r="J12" s="154">
        <v>0</v>
      </c>
    </row>
    <row r="13" spans="1:10" ht="13.2">
      <c r="A13" s="151" t="s">
        <v>337</v>
      </c>
      <c r="B13" s="154">
        <v>99531</v>
      </c>
      <c r="C13" s="154">
        <v>483024.00300000003</v>
      </c>
      <c r="D13" s="155">
        <v>1.004</v>
      </c>
      <c r="E13" s="154">
        <v>484956.09901200002</v>
      </c>
      <c r="F13" s="154">
        <v>515568.35225292703</v>
      </c>
      <c r="G13" s="154">
        <v>5179.9776175555999</v>
      </c>
      <c r="H13" s="154">
        <v>-1166.4725058711099</v>
      </c>
      <c r="I13" s="154">
        <v>0</v>
      </c>
      <c r="J13" s="154">
        <v>-116100175</v>
      </c>
    </row>
    <row r="14" spans="1:10" ht="13.2">
      <c r="A14" s="151" t="s">
        <v>338</v>
      </c>
      <c r="B14" s="154">
        <v>114118</v>
      </c>
      <c r="C14" s="154">
        <v>531994.79700000002</v>
      </c>
      <c r="D14" s="155">
        <v>0.997</v>
      </c>
      <c r="E14" s="154">
        <v>530398.81260900002</v>
      </c>
      <c r="F14" s="154">
        <v>563879.58087514294</v>
      </c>
      <c r="G14" s="154">
        <v>4941.1975400475203</v>
      </c>
      <c r="H14" s="154">
        <v>-1405.2525833791899</v>
      </c>
      <c r="I14" s="154">
        <v>0</v>
      </c>
      <c r="J14" s="154">
        <v>-160364614</v>
      </c>
    </row>
    <row r="15" spans="1:10" ht="13.2">
      <c r="A15" s="151" t="s">
        <v>339</v>
      </c>
      <c r="B15" s="154">
        <v>86143</v>
      </c>
      <c r="C15" s="154">
        <v>444894.41899999999</v>
      </c>
      <c r="D15" s="155">
        <v>1.016</v>
      </c>
      <c r="E15" s="154">
        <v>452012.729704</v>
      </c>
      <c r="F15" s="154">
        <v>480545.47355032299</v>
      </c>
      <c r="G15" s="154">
        <v>5578.462249403</v>
      </c>
      <c r="H15" s="154">
        <v>-767.98787402370999</v>
      </c>
      <c r="I15" s="154">
        <v>0</v>
      </c>
      <c r="J15" s="154">
        <v>-66156779</v>
      </c>
    </row>
    <row r="16" spans="1:10" ht="13.2">
      <c r="A16" s="151" t="s">
        <v>340</v>
      </c>
      <c r="B16" s="154">
        <v>48407</v>
      </c>
      <c r="C16" s="154">
        <v>276141.69500000001</v>
      </c>
      <c r="D16" s="155">
        <v>0.95199999999999996</v>
      </c>
      <c r="E16" s="154">
        <v>262886.89364000002</v>
      </c>
      <c r="F16" s="154">
        <v>279481.30327465298</v>
      </c>
      <c r="G16" s="154">
        <v>5773.5720716973301</v>
      </c>
      <c r="H16" s="154">
        <v>-572.87805172938499</v>
      </c>
      <c r="I16" s="154">
        <v>0</v>
      </c>
      <c r="J16" s="154">
        <v>-27731308</v>
      </c>
    </row>
    <row r="17" spans="1:10" ht="13.2">
      <c r="A17" s="151" t="s">
        <v>341</v>
      </c>
      <c r="B17" s="154">
        <v>110529</v>
      </c>
      <c r="C17" s="154">
        <v>472656.516</v>
      </c>
      <c r="D17" s="155">
        <v>1.0960000000000001</v>
      </c>
      <c r="E17" s="154">
        <v>518031.54153599998</v>
      </c>
      <c r="F17" s="154">
        <v>550731.64112974796</v>
      </c>
      <c r="G17" s="154">
        <v>4982.6890782486698</v>
      </c>
      <c r="H17" s="154">
        <v>-1363.7610451780399</v>
      </c>
      <c r="I17" s="154">
        <v>0</v>
      </c>
      <c r="J17" s="154">
        <v>-150735145</v>
      </c>
    </row>
    <row r="18" spans="1:10" ht="13.2">
      <c r="A18" s="151" t="s">
        <v>342</v>
      </c>
      <c r="B18" s="154">
        <v>65851</v>
      </c>
      <c r="C18" s="154">
        <v>391134.55499999999</v>
      </c>
      <c r="D18" s="155">
        <v>0.93700000000000006</v>
      </c>
      <c r="E18" s="154">
        <v>366493.07803500001</v>
      </c>
      <c r="F18" s="154">
        <v>389627.49976659799</v>
      </c>
      <c r="G18" s="154">
        <v>5916.8046007896301</v>
      </c>
      <c r="H18" s="154">
        <v>-429.64552263708401</v>
      </c>
      <c r="I18" s="154">
        <v>0</v>
      </c>
      <c r="J18" s="154">
        <v>-28292587</v>
      </c>
    </row>
    <row r="19" spans="1:10" ht="13.2">
      <c r="A19" s="151" t="s">
        <v>343</v>
      </c>
      <c r="B19" s="154">
        <v>12077</v>
      </c>
      <c r="C19" s="154">
        <v>58534.243999999999</v>
      </c>
      <c r="D19" s="155">
        <v>1.125</v>
      </c>
      <c r="E19" s="154">
        <v>65851.0245</v>
      </c>
      <c r="F19" s="154">
        <v>70007.788879858999</v>
      </c>
      <c r="G19" s="154">
        <v>5796.7863608395301</v>
      </c>
      <c r="H19" s="154">
        <v>-549.66376258718105</v>
      </c>
      <c r="I19" s="154">
        <v>0</v>
      </c>
      <c r="J19" s="154">
        <v>-6638289</v>
      </c>
    </row>
    <row r="20" spans="1:10" ht="13.2">
      <c r="A20" s="151" t="s">
        <v>344</v>
      </c>
      <c r="B20" s="154">
        <v>30247</v>
      </c>
      <c r="C20" s="154">
        <v>144202.61499999999</v>
      </c>
      <c r="D20" s="155">
        <v>0.96599999999999997</v>
      </c>
      <c r="E20" s="154">
        <v>139299.72609000001</v>
      </c>
      <c r="F20" s="154">
        <v>148092.84880800801</v>
      </c>
      <c r="G20" s="154">
        <v>4896.1169308694298</v>
      </c>
      <c r="H20" s="154">
        <v>-1450.33319255728</v>
      </c>
      <c r="I20" s="154">
        <v>0</v>
      </c>
      <c r="J20" s="154">
        <v>-43868228</v>
      </c>
    </row>
    <row r="21" spans="1:10" ht="13.2">
      <c r="A21" s="151" t="s">
        <v>345</v>
      </c>
      <c r="B21" s="154">
        <v>17435</v>
      </c>
      <c r="C21" s="154">
        <v>94971.391000000003</v>
      </c>
      <c r="D21" s="155">
        <v>1.0860000000000001</v>
      </c>
      <c r="E21" s="154">
        <v>103138.930626</v>
      </c>
      <c r="F21" s="154">
        <v>109649.447907366</v>
      </c>
      <c r="G21" s="154">
        <v>6289.0420365566997</v>
      </c>
      <c r="H21" s="154">
        <v>-57.408086870014799</v>
      </c>
      <c r="I21" s="154">
        <v>0</v>
      </c>
      <c r="J21" s="154">
        <v>-1000910</v>
      </c>
    </row>
    <row r="22" spans="1:10" ht="13.2">
      <c r="A22" s="151" t="s">
        <v>346</v>
      </c>
      <c r="B22" s="154">
        <v>52555</v>
      </c>
      <c r="C22" s="154">
        <v>230973.546</v>
      </c>
      <c r="D22" s="155">
        <v>1.1459999999999999</v>
      </c>
      <c r="E22" s="154">
        <v>264695.683716</v>
      </c>
      <c r="F22" s="154">
        <v>281404.27098442003</v>
      </c>
      <c r="G22" s="154">
        <v>5354.4719053262297</v>
      </c>
      <c r="H22" s="154">
        <v>-991.97821810048799</v>
      </c>
      <c r="I22" s="154">
        <v>0</v>
      </c>
      <c r="J22" s="154">
        <v>-52133415</v>
      </c>
    </row>
    <row r="23" spans="1:10" ht="13.2">
      <c r="A23" s="151" t="s">
        <v>347</v>
      </c>
      <c r="B23" s="154">
        <v>76708</v>
      </c>
      <c r="C23" s="154">
        <v>366699.11499999999</v>
      </c>
      <c r="D23" s="155">
        <v>1</v>
      </c>
      <c r="E23" s="154">
        <v>366699.11499999999</v>
      </c>
      <c r="F23" s="154">
        <v>389846.54255988298</v>
      </c>
      <c r="G23" s="154">
        <v>5082.2149262121702</v>
      </c>
      <c r="H23" s="154">
        <v>-1264.23519721455</v>
      </c>
      <c r="I23" s="154">
        <v>0</v>
      </c>
      <c r="J23" s="154">
        <v>-96976954</v>
      </c>
    </row>
    <row r="24" spans="1:10" ht="13.2">
      <c r="A24" s="151" t="s">
        <v>348</v>
      </c>
      <c r="B24" s="154">
        <v>85604</v>
      </c>
      <c r="C24" s="154">
        <v>251281.30799999999</v>
      </c>
      <c r="D24" s="155">
        <v>0.98899999999999999</v>
      </c>
      <c r="E24" s="154">
        <v>248517.21361199999</v>
      </c>
      <c r="F24" s="154">
        <v>264204.55498850602</v>
      </c>
      <c r="G24" s="154">
        <v>3086.35758829618</v>
      </c>
      <c r="H24" s="154">
        <v>-3260.09253513053</v>
      </c>
      <c r="I24" s="154">
        <v>0</v>
      </c>
      <c r="J24" s="154">
        <v>-279076961</v>
      </c>
    </row>
    <row r="25" spans="1:10" ht="13.2">
      <c r="A25" s="151" t="s">
        <v>349</v>
      </c>
      <c r="B25" s="154">
        <v>990261</v>
      </c>
      <c r="C25" s="154">
        <v>4040507.5260000001</v>
      </c>
      <c r="D25" s="155">
        <v>1.008</v>
      </c>
      <c r="E25" s="154">
        <v>4072831.5862079998</v>
      </c>
      <c r="F25" s="154">
        <v>4329924.0368002299</v>
      </c>
      <c r="G25" s="154">
        <v>4372.5078911521696</v>
      </c>
      <c r="H25" s="154">
        <v>-1973.94223227455</v>
      </c>
      <c r="I25" s="154">
        <v>0</v>
      </c>
      <c r="J25" s="154">
        <v>-1954718009</v>
      </c>
    </row>
    <row r="26" spans="1:10" ht="13.2">
      <c r="A26" s="151" t="s">
        <v>350</v>
      </c>
      <c r="B26" s="154">
        <v>55729</v>
      </c>
      <c r="C26" s="154">
        <v>175112.90400000001</v>
      </c>
      <c r="D26" s="155">
        <v>1.06</v>
      </c>
      <c r="E26" s="154">
        <v>185619.67824000001</v>
      </c>
      <c r="F26" s="154">
        <v>197336.690580619</v>
      </c>
      <c r="G26" s="154">
        <v>3541.0054115562698</v>
      </c>
      <c r="H26" s="154">
        <v>-2805.4447118704402</v>
      </c>
      <c r="I26" s="154">
        <v>0</v>
      </c>
      <c r="J26" s="154">
        <v>-156344628</v>
      </c>
    </row>
    <row r="27" spans="1:10" ht="13.2">
      <c r="A27" s="151" t="s">
        <v>351</v>
      </c>
      <c r="B27" s="154">
        <v>102525</v>
      </c>
      <c r="C27" s="154">
        <v>793652.56099999999</v>
      </c>
      <c r="D27" s="155">
        <v>0.99299999999999999</v>
      </c>
      <c r="E27" s="154">
        <v>788096.99307299999</v>
      </c>
      <c r="F27" s="154">
        <v>837844.63987961703</v>
      </c>
      <c r="G27" s="154">
        <v>8172.1008522761904</v>
      </c>
      <c r="H27" s="154">
        <v>1825.6507288494799</v>
      </c>
      <c r="I27" s="154">
        <v>187174841</v>
      </c>
      <c r="J27" s="154">
        <v>0</v>
      </c>
    </row>
    <row r="28" spans="1:10" ht="13.2">
      <c r="A28" s="151" t="s">
        <v>352</v>
      </c>
      <c r="B28" s="154">
        <v>49215</v>
      </c>
      <c r="C28" s="154">
        <v>291293.38400000002</v>
      </c>
      <c r="D28" s="155">
        <v>0.93</v>
      </c>
      <c r="E28" s="154">
        <v>270902.84711999999</v>
      </c>
      <c r="F28" s="154">
        <v>288003.25389211997</v>
      </c>
      <c r="G28" s="154">
        <v>5851.9405443893102</v>
      </c>
      <c r="H28" s="154">
        <v>-494.509579037408</v>
      </c>
      <c r="I28" s="154">
        <v>0</v>
      </c>
      <c r="J28" s="154">
        <v>-24337289</v>
      </c>
    </row>
    <row r="29" spans="1:10" ht="13.2">
      <c r="A29" s="151" t="s">
        <v>353</v>
      </c>
      <c r="B29" s="154">
        <v>76584</v>
      </c>
      <c r="C29" s="154">
        <v>352801.89399999997</v>
      </c>
      <c r="D29" s="155">
        <v>1.006</v>
      </c>
      <c r="E29" s="154">
        <v>354918.70536399999</v>
      </c>
      <c r="F29" s="154">
        <v>377322.509153002</v>
      </c>
      <c r="G29" s="154">
        <v>4926.9104402094699</v>
      </c>
      <c r="H29" s="154">
        <v>-1419.5396832172501</v>
      </c>
      <c r="I29" s="154">
        <v>0</v>
      </c>
      <c r="J29" s="154">
        <v>-108714027</v>
      </c>
    </row>
    <row r="30" spans="1:10" ht="13.2">
      <c r="A30" s="151" t="s">
        <v>354</v>
      </c>
      <c r="B30" s="154">
        <v>50209</v>
      </c>
      <c r="C30" s="154">
        <v>283780.41200000001</v>
      </c>
      <c r="D30" s="155">
        <v>1.0489999999999999</v>
      </c>
      <c r="E30" s="154">
        <v>297685.65218799998</v>
      </c>
      <c r="F30" s="154">
        <v>316476.690365549</v>
      </c>
      <c r="G30" s="154">
        <v>6303.1864877919998</v>
      </c>
      <c r="H30" s="154">
        <v>-43.2636356347139</v>
      </c>
      <c r="I30" s="154">
        <v>0</v>
      </c>
      <c r="J30" s="154">
        <v>-2172224</v>
      </c>
    </row>
    <row r="31" spans="1:10" ht="13.2">
      <c r="A31" s="151" t="s">
        <v>355</v>
      </c>
      <c r="B31" s="154">
        <v>32459</v>
      </c>
      <c r="C31" s="154">
        <v>140077.01699999999</v>
      </c>
      <c r="D31" s="155">
        <v>1.0669999999999999</v>
      </c>
      <c r="E31" s="154">
        <v>149462.17713900001</v>
      </c>
      <c r="F31" s="154">
        <v>158896.79199556299</v>
      </c>
      <c r="G31" s="154">
        <v>4895.30768032172</v>
      </c>
      <c r="H31" s="154">
        <v>-1451.14244310499</v>
      </c>
      <c r="I31" s="154">
        <v>0</v>
      </c>
      <c r="J31" s="154">
        <v>-47102633</v>
      </c>
    </row>
    <row r="32" spans="1:10" ht="13.2">
      <c r="A32" s="151" t="s">
        <v>356</v>
      </c>
      <c r="B32" s="154">
        <v>35078</v>
      </c>
      <c r="C32" s="154">
        <v>195716.31099999999</v>
      </c>
      <c r="D32" s="155">
        <v>1.046</v>
      </c>
      <c r="E32" s="154">
        <v>204719.261306</v>
      </c>
      <c r="F32" s="154">
        <v>217641.911177117</v>
      </c>
      <c r="G32" s="154">
        <v>6204.5131186816998</v>
      </c>
      <c r="H32" s="154">
        <v>-141.93700474501</v>
      </c>
      <c r="I32" s="154">
        <v>0</v>
      </c>
      <c r="J32" s="154">
        <v>-4978866</v>
      </c>
    </row>
    <row r="33" spans="1:10" ht="13.2">
      <c r="A33" s="151" t="s">
        <v>357</v>
      </c>
      <c r="B33" s="154">
        <v>11790</v>
      </c>
      <c r="C33" s="154">
        <v>45860.093000000001</v>
      </c>
      <c r="D33" s="155">
        <v>0.99099999999999999</v>
      </c>
      <c r="E33" s="154">
        <v>45447.352163000003</v>
      </c>
      <c r="F33" s="154">
        <v>48316.159991951397</v>
      </c>
      <c r="G33" s="154">
        <v>4098.0627643724702</v>
      </c>
      <c r="H33" s="154">
        <v>-2248.3873590542498</v>
      </c>
      <c r="I33" s="154">
        <v>0</v>
      </c>
      <c r="J33" s="154">
        <v>-26508487</v>
      </c>
    </row>
    <row r="34" spans="1:10" ht="13.2">
      <c r="A34" s="151" t="s">
        <v>358</v>
      </c>
      <c r="B34" s="154">
        <v>46571</v>
      </c>
      <c r="C34" s="154">
        <v>216427.91399999999</v>
      </c>
      <c r="D34" s="155">
        <v>0.96899999999999997</v>
      </c>
      <c r="E34" s="154">
        <v>209718.64866599999</v>
      </c>
      <c r="F34" s="154">
        <v>222956.878673598</v>
      </c>
      <c r="G34" s="154">
        <v>4787.4616966266203</v>
      </c>
      <c r="H34" s="154">
        <v>-1558.9884268000901</v>
      </c>
      <c r="I34" s="154">
        <v>0</v>
      </c>
      <c r="J34" s="154">
        <v>-72603650</v>
      </c>
    </row>
    <row r="35" spans="1:10" ht="13.2">
      <c r="A35" s="151" t="s">
        <v>359</v>
      </c>
      <c r="B35" s="154">
        <v>49395</v>
      </c>
      <c r="C35" s="154">
        <v>262953.74</v>
      </c>
      <c r="D35" s="155">
        <v>0.99</v>
      </c>
      <c r="E35" s="154">
        <v>260324.20259999999</v>
      </c>
      <c r="F35" s="154">
        <v>276756.84553607</v>
      </c>
      <c r="G35" s="154">
        <v>5602.9323926727402</v>
      </c>
      <c r="H35" s="154">
        <v>-743.51773075397796</v>
      </c>
      <c r="I35" s="154">
        <v>0</v>
      </c>
      <c r="J35" s="154">
        <v>-36726058</v>
      </c>
    </row>
    <row r="36" spans="1:10" ht="18.75" customHeight="1">
      <c r="A36" s="145" t="s">
        <v>360</v>
      </c>
      <c r="B36" s="154"/>
      <c r="C36" s="154"/>
      <c r="D36" s="155"/>
      <c r="E36" s="154"/>
      <c r="F36" s="154"/>
      <c r="G36" s="154"/>
      <c r="H36" s="154"/>
      <c r="I36" s="154"/>
      <c r="J36" s="154"/>
    </row>
    <row r="37" spans="1:10" ht="13.2">
      <c r="A37" s="151" t="s">
        <v>361</v>
      </c>
      <c r="B37" s="154">
        <v>48264</v>
      </c>
      <c r="C37" s="154">
        <v>272602.46600000001</v>
      </c>
      <c r="D37" s="155">
        <v>1.085</v>
      </c>
      <c r="E37" s="154">
        <v>295773.67560999998</v>
      </c>
      <c r="F37" s="154">
        <v>314444.022633616</v>
      </c>
      <c r="G37" s="154">
        <v>6515.0841752365304</v>
      </c>
      <c r="H37" s="154">
        <v>168.63405180981499</v>
      </c>
      <c r="I37" s="154">
        <v>8138954</v>
      </c>
      <c r="J37" s="154">
        <v>0</v>
      </c>
    </row>
    <row r="38" spans="1:10" ht="13.2">
      <c r="A38" s="151" t="s">
        <v>362</v>
      </c>
      <c r="B38" s="154">
        <v>14354</v>
      </c>
      <c r="C38" s="154">
        <v>94887.872000000003</v>
      </c>
      <c r="D38" s="155">
        <v>0.9</v>
      </c>
      <c r="E38" s="154">
        <v>85399.084799999997</v>
      </c>
      <c r="F38" s="154">
        <v>90789.796280414404</v>
      </c>
      <c r="G38" s="154">
        <v>6325.0519911114998</v>
      </c>
      <c r="H38" s="154">
        <v>-21.398132315217499</v>
      </c>
      <c r="I38" s="154">
        <v>0</v>
      </c>
      <c r="J38" s="154">
        <v>-307149</v>
      </c>
    </row>
    <row r="39" spans="1:10" ht="13.2">
      <c r="A39" s="151" t="s">
        <v>363</v>
      </c>
      <c r="B39" s="154">
        <v>22934</v>
      </c>
      <c r="C39" s="154">
        <v>113039.662</v>
      </c>
      <c r="D39" s="155">
        <v>1.032</v>
      </c>
      <c r="E39" s="154">
        <v>116656.931184</v>
      </c>
      <c r="F39" s="154">
        <v>124020.755511582</v>
      </c>
      <c r="G39" s="154">
        <v>5407.7245797323803</v>
      </c>
      <c r="H39" s="154">
        <v>-938.72554369433897</v>
      </c>
      <c r="I39" s="154">
        <v>0</v>
      </c>
      <c r="J39" s="154">
        <v>-21528732</v>
      </c>
    </row>
    <row r="40" spans="1:10" ht="13.2">
      <c r="A40" s="151" t="s">
        <v>364</v>
      </c>
      <c r="B40" s="154">
        <v>20538</v>
      </c>
      <c r="C40" s="154">
        <v>77654.634000000005</v>
      </c>
      <c r="D40" s="155">
        <v>1.0580000000000001</v>
      </c>
      <c r="E40" s="154">
        <v>82158.602771999998</v>
      </c>
      <c r="F40" s="154">
        <v>87344.762837006099</v>
      </c>
      <c r="G40" s="154">
        <v>4252.8368310938804</v>
      </c>
      <c r="H40" s="154">
        <v>-2093.61329233283</v>
      </c>
      <c r="I40" s="154">
        <v>0</v>
      </c>
      <c r="J40" s="154">
        <v>-42998630</v>
      </c>
    </row>
    <row r="41" spans="1:10" ht="13.2">
      <c r="A41" s="151" t="s">
        <v>365</v>
      </c>
      <c r="B41" s="154">
        <v>21209</v>
      </c>
      <c r="C41" s="154">
        <v>138545.70499999999</v>
      </c>
      <c r="D41" s="155">
        <v>1.101</v>
      </c>
      <c r="E41" s="154">
        <v>152538.82120499999</v>
      </c>
      <c r="F41" s="154">
        <v>162167.645408496</v>
      </c>
      <c r="G41" s="154">
        <v>7646.1712201658002</v>
      </c>
      <c r="H41" s="154">
        <v>1299.7210967390799</v>
      </c>
      <c r="I41" s="154">
        <v>27565785</v>
      </c>
      <c r="J41" s="154">
        <v>0</v>
      </c>
    </row>
    <row r="42" spans="1:10" ht="13.2">
      <c r="A42" s="151" t="s">
        <v>366</v>
      </c>
      <c r="B42" s="154">
        <v>245663</v>
      </c>
      <c r="C42" s="154">
        <v>1374824.2039999999</v>
      </c>
      <c r="D42" s="155">
        <v>1.0189999999999999</v>
      </c>
      <c r="E42" s="154">
        <v>1400945.863876</v>
      </c>
      <c r="F42" s="154">
        <v>1489378.83677638</v>
      </c>
      <c r="G42" s="154">
        <v>6062.6909089947503</v>
      </c>
      <c r="H42" s="154">
        <v>-283.75921443196302</v>
      </c>
      <c r="I42" s="154">
        <v>0</v>
      </c>
      <c r="J42" s="154">
        <v>-69709140</v>
      </c>
    </row>
    <row r="43" spans="1:10" ht="13.2">
      <c r="A43" s="151" t="s">
        <v>367</v>
      </c>
      <c r="B43" s="154">
        <v>9581</v>
      </c>
      <c r="C43" s="154">
        <v>42859.735999999997</v>
      </c>
      <c r="D43" s="155">
        <v>1.01</v>
      </c>
      <c r="E43" s="154">
        <v>43288.333359999997</v>
      </c>
      <c r="F43" s="154">
        <v>46020.855800471902</v>
      </c>
      <c r="G43" s="154">
        <v>4803.3457677144197</v>
      </c>
      <c r="H43" s="154">
        <v>-1543.1043557123</v>
      </c>
      <c r="I43" s="154">
        <v>0</v>
      </c>
      <c r="J43" s="154">
        <v>-14784483</v>
      </c>
    </row>
    <row r="44" spans="1:10" ht="13.2">
      <c r="A44" s="151" t="s">
        <v>368</v>
      </c>
      <c r="B44" s="154">
        <v>22171</v>
      </c>
      <c r="C44" s="154">
        <v>121588.64</v>
      </c>
      <c r="D44" s="155">
        <v>0.97199999999999998</v>
      </c>
      <c r="E44" s="154">
        <v>118184.15807999999</v>
      </c>
      <c r="F44" s="154">
        <v>125644.386714265</v>
      </c>
      <c r="G44" s="154">
        <v>5667.0599753851802</v>
      </c>
      <c r="H44" s="154">
        <v>-679.39014804153499</v>
      </c>
      <c r="I44" s="154">
        <v>0</v>
      </c>
      <c r="J44" s="154">
        <v>-15062759</v>
      </c>
    </row>
    <row r="45" spans="1:10" ht="18.75" customHeight="1">
      <c r="A45" s="145" t="s">
        <v>369</v>
      </c>
      <c r="B45" s="154"/>
      <c r="C45" s="154"/>
      <c r="D45" s="155"/>
      <c r="E45" s="154"/>
      <c r="F45" s="154"/>
      <c r="G45" s="154"/>
      <c r="H45" s="154"/>
      <c r="I45" s="154"/>
      <c r="J45" s="154"/>
    </row>
    <row r="46" spans="1:10" ht="13.2">
      <c r="A46" s="151" t="s">
        <v>370</v>
      </c>
      <c r="B46" s="154">
        <v>107713</v>
      </c>
      <c r="C46" s="154">
        <v>649279.23899999994</v>
      </c>
      <c r="D46" s="155">
        <v>0.98299999999999998</v>
      </c>
      <c r="E46" s="154">
        <v>638241.49193699996</v>
      </c>
      <c r="F46" s="154">
        <v>678529.69579678704</v>
      </c>
      <c r="G46" s="154">
        <v>6299.4225005039898</v>
      </c>
      <c r="H46" s="154">
        <v>-47.0276229227211</v>
      </c>
      <c r="I46" s="154">
        <v>0</v>
      </c>
      <c r="J46" s="154">
        <v>-5065486</v>
      </c>
    </row>
    <row r="47" spans="1:10" ht="13.2">
      <c r="A47" s="151" t="s">
        <v>371</v>
      </c>
      <c r="B47" s="154">
        <v>15750</v>
      </c>
      <c r="C47" s="154">
        <v>119498.058</v>
      </c>
      <c r="D47" s="155">
        <v>1.0269999999999999</v>
      </c>
      <c r="E47" s="154">
        <v>122724.50556600001</v>
      </c>
      <c r="F47" s="154">
        <v>130471.338013118</v>
      </c>
      <c r="G47" s="154">
        <v>8283.8944770233593</v>
      </c>
      <c r="H47" s="154">
        <v>1937.44435359665</v>
      </c>
      <c r="I47" s="154">
        <v>30514749</v>
      </c>
      <c r="J47" s="154">
        <v>0</v>
      </c>
    </row>
    <row r="48" spans="1:10" ht="13.2">
      <c r="A48" s="151" t="s">
        <v>372</v>
      </c>
      <c r="B48" s="154">
        <v>11493</v>
      </c>
      <c r="C48" s="154">
        <v>85045.054000000004</v>
      </c>
      <c r="D48" s="155">
        <v>1.0189999999999999</v>
      </c>
      <c r="E48" s="154">
        <v>86660.910025999998</v>
      </c>
      <c r="F48" s="154">
        <v>92131.272661318493</v>
      </c>
      <c r="G48" s="154">
        <v>8016.29449763496</v>
      </c>
      <c r="H48" s="154">
        <v>1669.84437420824</v>
      </c>
      <c r="I48" s="154">
        <v>19191521</v>
      </c>
      <c r="J48" s="154">
        <v>0</v>
      </c>
    </row>
    <row r="49" spans="1:10" ht="13.2">
      <c r="A49" s="151" t="s">
        <v>373</v>
      </c>
      <c r="B49" s="154">
        <v>34334</v>
      </c>
      <c r="C49" s="154">
        <v>309019.98499999999</v>
      </c>
      <c r="D49" s="155">
        <v>0.95099999999999996</v>
      </c>
      <c r="E49" s="154">
        <v>293878.00573500001</v>
      </c>
      <c r="F49" s="154">
        <v>312428.69094511803</v>
      </c>
      <c r="G49" s="154">
        <v>9099.6880918366005</v>
      </c>
      <c r="H49" s="154">
        <v>2753.2379684098901</v>
      </c>
      <c r="I49" s="154">
        <v>94529672</v>
      </c>
      <c r="J49" s="154">
        <v>0</v>
      </c>
    </row>
    <row r="50" spans="1:10" ht="13.2">
      <c r="A50" s="151" t="s">
        <v>374</v>
      </c>
      <c r="B50" s="154">
        <v>58278</v>
      </c>
      <c r="C50" s="154">
        <v>359226.84899999999</v>
      </c>
      <c r="D50" s="155">
        <v>1.097</v>
      </c>
      <c r="E50" s="154">
        <v>394071.85335300001</v>
      </c>
      <c r="F50" s="154">
        <v>418947.15112642798</v>
      </c>
      <c r="G50" s="154">
        <v>7188.7702242085797</v>
      </c>
      <c r="H50" s="154">
        <v>842.32010078186795</v>
      </c>
      <c r="I50" s="154">
        <v>49088731</v>
      </c>
      <c r="J50" s="154">
        <v>0</v>
      </c>
    </row>
    <row r="51" spans="1:10" ht="13.2">
      <c r="A51" s="151" t="s">
        <v>375</v>
      </c>
      <c r="B51" s="154">
        <v>12118</v>
      </c>
      <c r="C51" s="154">
        <v>66924.414000000004</v>
      </c>
      <c r="D51" s="155">
        <v>0.96499999999999997</v>
      </c>
      <c r="E51" s="154">
        <v>64582.059509999999</v>
      </c>
      <c r="F51" s="154">
        <v>68658.722046193405</v>
      </c>
      <c r="G51" s="154">
        <v>5665.84601800573</v>
      </c>
      <c r="H51" s="154">
        <v>-680.60410542098703</v>
      </c>
      <c r="I51" s="154">
        <v>0</v>
      </c>
      <c r="J51" s="154">
        <v>-8247561</v>
      </c>
    </row>
    <row r="52" spans="1:10" ht="13.2">
      <c r="A52" s="151" t="s">
        <v>376</v>
      </c>
      <c r="B52" s="154">
        <v>38852</v>
      </c>
      <c r="C52" s="154">
        <v>172802.024</v>
      </c>
      <c r="D52" s="155">
        <v>1.069</v>
      </c>
      <c r="E52" s="154">
        <v>184725.363656</v>
      </c>
      <c r="F52" s="154">
        <v>196385.92349591199</v>
      </c>
      <c r="G52" s="154">
        <v>5054.7185085944602</v>
      </c>
      <c r="H52" s="154">
        <v>-1291.73161483225</v>
      </c>
      <c r="I52" s="154">
        <v>0</v>
      </c>
      <c r="J52" s="154">
        <v>-50186357</v>
      </c>
    </row>
    <row r="53" spans="1:10" ht="13.2">
      <c r="A53" s="151" t="s">
        <v>377</v>
      </c>
      <c r="B53" s="154">
        <v>14860</v>
      </c>
      <c r="C53" s="154">
        <v>56469.716999999997</v>
      </c>
      <c r="D53" s="155">
        <v>1.1040000000000001</v>
      </c>
      <c r="E53" s="154">
        <v>62342.567567999999</v>
      </c>
      <c r="F53" s="154">
        <v>66277.864948462404</v>
      </c>
      <c r="G53" s="154">
        <v>4460.1524191428298</v>
      </c>
      <c r="H53" s="154">
        <v>-1886.29770428389</v>
      </c>
      <c r="I53" s="154">
        <v>0</v>
      </c>
      <c r="J53" s="154">
        <v>-28030384</v>
      </c>
    </row>
    <row r="54" spans="1:10" ht="13.2">
      <c r="A54" s="151" t="s">
        <v>378</v>
      </c>
      <c r="B54" s="154">
        <v>8912</v>
      </c>
      <c r="C54" s="154">
        <v>52438.186999999998</v>
      </c>
      <c r="D54" s="155">
        <v>1.123</v>
      </c>
      <c r="E54" s="154">
        <v>58888.084001000003</v>
      </c>
      <c r="F54" s="154">
        <v>62605.321383897601</v>
      </c>
      <c r="G54" s="154">
        <v>7024.8340870621196</v>
      </c>
      <c r="H54" s="154">
        <v>678.38396363540096</v>
      </c>
      <c r="I54" s="154">
        <v>6045758</v>
      </c>
      <c r="J54" s="154">
        <v>0</v>
      </c>
    </row>
    <row r="55" spans="1:10" ht="18.75" customHeight="1">
      <c r="A55" s="145" t="s">
        <v>379</v>
      </c>
      <c r="B55" s="154"/>
      <c r="C55" s="154"/>
      <c r="D55" s="155"/>
      <c r="E55" s="154"/>
      <c r="F55" s="154"/>
      <c r="G55" s="154"/>
      <c r="H55" s="154"/>
      <c r="I55" s="154"/>
      <c r="J55" s="154"/>
    </row>
    <row r="56" spans="1:10" ht="13.2">
      <c r="A56" s="151" t="s">
        <v>380</v>
      </c>
      <c r="B56" s="154">
        <v>5509</v>
      </c>
      <c r="C56" s="154">
        <v>32377.343000000001</v>
      </c>
      <c r="D56" s="155">
        <v>1.0580000000000001</v>
      </c>
      <c r="E56" s="154">
        <v>34255.228894</v>
      </c>
      <c r="F56" s="154">
        <v>36417.547800526598</v>
      </c>
      <c r="G56" s="154">
        <v>6610.5550554595402</v>
      </c>
      <c r="H56" s="154">
        <v>264.10493203282698</v>
      </c>
      <c r="I56" s="154">
        <v>1454954</v>
      </c>
      <c r="J56" s="154">
        <v>0</v>
      </c>
    </row>
    <row r="57" spans="1:10" ht="13.2">
      <c r="A57" s="151" t="s">
        <v>381</v>
      </c>
      <c r="B57" s="154">
        <v>21783</v>
      </c>
      <c r="C57" s="154">
        <v>149334.29999999999</v>
      </c>
      <c r="D57" s="155">
        <v>1.01</v>
      </c>
      <c r="E57" s="154">
        <v>150827.64300000001</v>
      </c>
      <c r="F57" s="154">
        <v>160348.451198216</v>
      </c>
      <c r="G57" s="154">
        <v>7361.1739061752596</v>
      </c>
      <c r="H57" s="154">
        <v>1014.72378274854</v>
      </c>
      <c r="I57" s="154">
        <v>22103728</v>
      </c>
      <c r="J57" s="154">
        <v>0</v>
      </c>
    </row>
    <row r="58" spans="1:10" ht="13.2">
      <c r="A58" s="151" t="s">
        <v>382</v>
      </c>
      <c r="B58" s="154">
        <v>10001</v>
      </c>
      <c r="C58" s="154">
        <v>62229.158000000003</v>
      </c>
      <c r="D58" s="155">
        <v>0.92200000000000004</v>
      </c>
      <c r="E58" s="154">
        <v>57375.283675999999</v>
      </c>
      <c r="F58" s="154">
        <v>60997.027411645402</v>
      </c>
      <c r="G58" s="154">
        <v>6099.0928318813503</v>
      </c>
      <c r="H58" s="154">
        <v>-247.35729154536401</v>
      </c>
      <c r="I58" s="154">
        <v>0</v>
      </c>
      <c r="J58" s="154">
        <v>-2473820</v>
      </c>
    </row>
    <row r="59" spans="1:10" ht="13.2">
      <c r="A59" s="151" t="s">
        <v>383</v>
      </c>
      <c r="B59" s="154">
        <v>167578</v>
      </c>
      <c r="C59" s="154">
        <v>1017800.527</v>
      </c>
      <c r="D59" s="155">
        <v>0.92500000000000004</v>
      </c>
      <c r="E59" s="154">
        <v>941465.48747499997</v>
      </c>
      <c r="F59" s="154">
        <v>1000894.3305783099</v>
      </c>
      <c r="G59" s="154">
        <v>5972.7072203887701</v>
      </c>
      <c r="H59" s="154">
        <v>-373.74290303794101</v>
      </c>
      <c r="I59" s="154">
        <v>0</v>
      </c>
      <c r="J59" s="154">
        <v>-62631088</v>
      </c>
    </row>
    <row r="60" spans="1:10" ht="13.2">
      <c r="A60" s="151" t="s">
        <v>384</v>
      </c>
      <c r="B60" s="154">
        <v>28570</v>
      </c>
      <c r="C60" s="154">
        <v>178934.05100000001</v>
      </c>
      <c r="D60" s="155">
        <v>1.008</v>
      </c>
      <c r="E60" s="154">
        <v>180365.52340800001</v>
      </c>
      <c r="F60" s="154">
        <v>191750.87373093999</v>
      </c>
      <c r="G60" s="154">
        <v>6711.6161613909699</v>
      </c>
      <c r="H60" s="154">
        <v>365.166037964255</v>
      </c>
      <c r="I60" s="154">
        <v>10432794</v>
      </c>
      <c r="J60" s="154">
        <v>0</v>
      </c>
    </row>
    <row r="61" spans="1:10" ht="13.2">
      <c r="A61" s="151" t="s">
        <v>385</v>
      </c>
      <c r="B61" s="154">
        <v>43776</v>
      </c>
      <c r="C61" s="154">
        <v>302126.60800000001</v>
      </c>
      <c r="D61" s="155">
        <v>0.98599999999999999</v>
      </c>
      <c r="E61" s="154">
        <v>297896.83548800001</v>
      </c>
      <c r="F61" s="154">
        <v>316701.20434985799</v>
      </c>
      <c r="G61" s="154">
        <v>7234.5852601849901</v>
      </c>
      <c r="H61" s="154">
        <v>888.13513675827198</v>
      </c>
      <c r="I61" s="154">
        <v>38879004</v>
      </c>
      <c r="J61" s="154">
        <v>0</v>
      </c>
    </row>
    <row r="62" spans="1:10" ht="13.2">
      <c r="A62" s="151" t="s">
        <v>386</v>
      </c>
      <c r="B62" s="154">
        <v>145222</v>
      </c>
      <c r="C62" s="154">
        <v>1054315.588</v>
      </c>
      <c r="D62" s="155">
        <v>0.96199999999999997</v>
      </c>
      <c r="E62" s="154">
        <v>1014251.595656</v>
      </c>
      <c r="F62" s="154">
        <v>1078274.9717089899</v>
      </c>
      <c r="G62" s="154">
        <v>7425.0111671026998</v>
      </c>
      <c r="H62" s="154">
        <v>1078.56104367599</v>
      </c>
      <c r="I62" s="154">
        <v>156630792</v>
      </c>
      <c r="J62" s="154">
        <v>0</v>
      </c>
    </row>
    <row r="63" spans="1:10" ht="13.2">
      <c r="A63" s="151" t="s">
        <v>387</v>
      </c>
      <c r="B63" s="154">
        <v>14860</v>
      </c>
      <c r="C63" s="154">
        <v>113379.014</v>
      </c>
      <c r="D63" s="155">
        <v>1.0489999999999999</v>
      </c>
      <c r="E63" s="154">
        <v>118934.58568600001</v>
      </c>
      <c r="F63" s="154">
        <v>126442.184133658</v>
      </c>
      <c r="G63" s="154">
        <v>8508.8952983618801</v>
      </c>
      <c r="H63" s="154">
        <v>2162.4451749351601</v>
      </c>
      <c r="I63" s="154">
        <v>32133935</v>
      </c>
      <c r="J63" s="154">
        <v>0</v>
      </c>
    </row>
    <row r="64" spans="1:10" ht="13.2">
      <c r="A64" s="151" t="s">
        <v>388</v>
      </c>
      <c r="B64" s="154">
        <v>7431</v>
      </c>
      <c r="C64" s="154">
        <v>43816.408000000003</v>
      </c>
      <c r="D64" s="155">
        <v>1.0229999999999999</v>
      </c>
      <c r="E64" s="154">
        <v>44824.185383999997</v>
      </c>
      <c r="F64" s="154">
        <v>47653.656581679097</v>
      </c>
      <c r="G64" s="154">
        <v>6412.81881061487</v>
      </c>
      <c r="H64" s="154">
        <v>66.3686871881537</v>
      </c>
      <c r="I64" s="154">
        <v>493186</v>
      </c>
      <c r="J64" s="154">
        <v>0</v>
      </c>
    </row>
    <row r="65" spans="1:10" ht="13.2">
      <c r="A65" s="151" t="s">
        <v>389</v>
      </c>
      <c r="B65" s="154">
        <v>7557</v>
      </c>
      <c r="C65" s="154">
        <v>47120.142999999996</v>
      </c>
      <c r="D65" s="155">
        <v>1.2370000000000001</v>
      </c>
      <c r="E65" s="154">
        <v>58287.616890999998</v>
      </c>
      <c r="F65" s="154">
        <v>61966.9505311225</v>
      </c>
      <c r="G65" s="154">
        <v>8199.9405228427204</v>
      </c>
      <c r="H65" s="154">
        <v>1853.49039941601</v>
      </c>
      <c r="I65" s="154">
        <v>14006827</v>
      </c>
      <c r="J65" s="154">
        <v>0</v>
      </c>
    </row>
    <row r="66" spans="1:10" ht="13.2">
      <c r="A66" s="151" t="s">
        <v>390</v>
      </c>
      <c r="B66" s="154">
        <v>3659</v>
      </c>
      <c r="C66" s="154">
        <v>13160.221</v>
      </c>
      <c r="D66" s="155">
        <v>1.2829999999999999</v>
      </c>
      <c r="E66" s="154">
        <v>16884.563543</v>
      </c>
      <c r="F66" s="154">
        <v>17950.3807089123</v>
      </c>
      <c r="G66" s="154">
        <v>4905.8159904105696</v>
      </c>
      <c r="H66" s="154">
        <v>-1440.6341330161499</v>
      </c>
      <c r="I66" s="154">
        <v>0</v>
      </c>
      <c r="J66" s="154">
        <v>-5271280</v>
      </c>
    </row>
    <row r="67" spans="1:10" ht="13.2">
      <c r="A67" s="151" t="s">
        <v>391</v>
      </c>
      <c r="B67" s="154">
        <v>11447</v>
      </c>
      <c r="C67" s="154">
        <v>75981.217000000004</v>
      </c>
      <c r="D67" s="155">
        <v>0.91800000000000004</v>
      </c>
      <c r="E67" s="154">
        <v>69750.757205999995</v>
      </c>
      <c r="F67" s="154">
        <v>74153.687383982193</v>
      </c>
      <c r="G67" s="154">
        <v>6478.0018680861604</v>
      </c>
      <c r="H67" s="154">
        <v>131.55174465944199</v>
      </c>
      <c r="I67" s="154">
        <v>1505873</v>
      </c>
      <c r="J67" s="154">
        <v>0</v>
      </c>
    </row>
    <row r="68" spans="1:10" ht="13.2">
      <c r="A68" s="151" t="s">
        <v>392</v>
      </c>
      <c r="B68" s="154">
        <v>5267</v>
      </c>
      <c r="C68" s="154">
        <v>27641.714</v>
      </c>
      <c r="D68" s="155">
        <v>1.101</v>
      </c>
      <c r="E68" s="154">
        <v>30433.527114</v>
      </c>
      <c r="F68" s="154">
        <v>32354.6058279834</v>
      </c>
      <c r="G68" s="154">
        <v>6142.8907970350101</v>
      </c>
      <c r="H68" s="154">
        <v>-203.55932639170399</v>
      </c>
      <c r="I68" s="154">
        <v>0</v>
      </c>
      <c r="J68" s="154">
        <v>-1072147</v>
      </c>
    </row>
    <row r="69" spans="1:10" ht="18.75" customHeight="1">
      <c r="A69" s="145" t="s">
        <v>393</v>
      </c>
      <c r="B69" s="154"/>
      <c r="C69" s="154"/>
      <c r="D69" s="155"/>
      <c r="E69" s="154"/>
      <c r="F69" s="154"/>
      <c r="G69" s="154"/>
      <c r="H69" s="154"/>
      <c r="I69" s="154"/>
      <c r="J69" s="154"/>
    </row>
    <row r="70" spans="1:10" ht="13.2">
      <c r="A70" s="151" t="s">
        <v>394</v>
      </c>
      <c r="B70" s="154">
        <v>6846</v>
      </c>
      <c r="C70" s="154">
        <v>41774.692999999999</v>
      </c>
      <c r="D70" s="155">
        <v>0.94699999999999995</v>
      </c>
      <c r="E70" s="154">
        <v>39560.634271000003</v>
      </c>
      <c r="F70" s="154">
        <v>42057.8503223968</v>
      </c>
      <c r="G70" s="154">
        <v>6143.4195621380104</v>
      </c>
      <c r="H70" s="154">
        <v>-203.03056128870799</v>
      </c>
      <c r="I70" s="154">
        <v>0</v>
      </c>
      <c r="J70" s="154">
        <v>-1389947</v>
      </c>
    </row>
    <row r="71" spans="1:10" ht="13.2">
      <c r="A71" s="151" t="s">
        <v>395</v>
      </c>
      <c r="B71" s="154">
        <v>17796</v>
      </c>
      <c r="C71" s="154">
        <v>159052.23699999999</v>
      </c>
      <c r="D71" s="155">
        <v>0.998</v>
      </c>
      <c r="E71" s="154">
        <v>158734.132526</v>
      </c>
      <c r="F71" s="154">
        <v>168754.028085133</v>
      </c>
      <c r="G71" s="154">
        <v>9482.6943181126608</v>
      </c>
      <c r="H71" s="154">
        <v>3136.2441946859499</v>
      </c>
      <c r="I71" s="154">
        <v>55812602</v>
      </c>
      <c r="J71" s="154">
        <v>0</v>
      </c>
    </row>
    <row r="72" spans="1:10" ht="13.2">
      <c r="A72" s="151" t="s">
        <v>396</v>
      </c>
      <c r="B72" s="154">
        <v>29087</v>
      </c>
      <c r="C72" s="154">
        <v>167097.649</v>
      </c>
      <c r="D72" s="155">
        <v>1.125</v>
      </c>
      <c r="E72" s="154">
        <v>187984.855125</v>
      </c>
      <c r="F72" s="154">
        <v>199851.16632774501</v>
      </c>
      <c r="G72" s="154">
        <v>6870.8071072212497</v>
      </c>
      <c r="H72" s="154">
        <v>524.35698379454004</v>
      </c>
      <c r="I72" s="154">
        <v>15251972</v>
      </c>
      <c r="J72" s="154">
        <v>0</v>
      </c>
    </row>
    <row r="73" spans="1:10" ht="13.2">
      <c r="A73" s="151" t="s">
        <v>397</v>
      </c>
      <c r="B73" s="154">
        <v>9281</v>
      </c>
      <c r="C73" s="154">
        <v>40783.811000000002</v>
      </c>
      <c r="D73" s="155">
        <v>1.155</v>
      </c>
      <c r="E73" s="154">
        <v>47105.301704999998</v>
      </c>
      <c r="F73" s="154">
        <v>50078.765545791997</v>
      </c>
      <c r="G73" s="154">
        <v>5395.8372530753104</v>
      </c>
      <c r="H73" s="154">
        <v>-950.61287035140003</v>
      </c>
      <c r="I73" s="154">
        <v>0</v>
      </c>
      <c r="J73" s="154">
        <v>-8822638</v>
      </c>
    </row>
    <row r="74" spans="1:10" ht="13.2">
      <c r="A74" s="151" t="s">
        <v>398</v>
      </c>
      <c r="B74" s="154">
        <v>13266</v>
      </c>
      <c r="C74" s="154">
        <v>39326.675000000003</v>
      </c>
      <c r="D74" s="155">
        <v>1.18</v>
      </c>
      <c r="E74" s="154">
        <v>46405.476499999997</v>
      </c>
      <c r="F74" s="154">
        <v>49334.764741302701</v>
      </c>
      <c r="G74" s="154">
        <v>3718.88773867803</v>
      </c>
      <c r="H74" s="154">
        <v>-2627.56238474869</v>
      </c>
      <c r="I74" s="154">
        <v>0</v>
      </c>
      <c r="J74" s="154">
        <v>-34857243</v>
      </c>
    </row>
    <row r="75" spans="1:10" ht="13.2">
      <c r="A75" s="151" t="s">
        <v>399</v>
      </c>
      <c r="B75" s="154">
        <v>146330</v>
      </c>
      <c r="C75" s="154">
        <v>820853.97100000002</v>
      </c>
      <c r="D75" s="155">
        <v>1.163</v>
      </c>
      <c r="E75" s="154">
        <v>954653.16827300005</v>
      </c>
      <c r="F75" s="154">
        <v>1014914.4673967001</v>
      </c>
      <c r="G75" s="154">
        <v>6935.7921642636702</v>
      </c>
      <c r="H75" s="154">
        <v>589.34204083695602</v>
      </c>
      <c r="I75" s="154">
        <v>86238421</v>
      </c>
      <c r="J75" s="154">
        <v>0</v>
      </c>
    </row>
    <row r="76" spans="1:10" ht="13.2">
      <c r="A76" s="151" t="s">
        <v>400</v>
      </c>
      <c r="B76" s="154">
        <v>7579</v>
      </c>
      <c r="C76" s="154">
        <v>36874.555999999997</v>
      </c>
      <c r="D76" s="155">
        <v>1.036</v>
      </c>
      <c r="E76" s="154">
        <v>38202.040015999999</v>
      </c>
      <c r="F76" s="154">
        <v>40613.496487363802</v>
      </c>
      <c r="G76" s="154">
        <v>5358.6880178603697</v>
      </c>
      <c r="H76" s="154">
        <v>-987.76210556634305</v>
      </c>
      <c r="I76" s="154">
        <v>0</v>
      </c>
      <c r="J76" s="154">
        <v>-7486249</v>
      </c>
    </row>
    <row r="77" spans="1:10" ht="13.2">
      <c r="A77" s="151" t="s">
        <v>401</v>
      </c>
      <c r="B77" s="154">
        <v>31637</v>
      </c>
      <c r="C77" s="154">
        <v>238319.71900000001</v>
      </c>
      <c r="D77" s="155">
        <v>1.0720000000000001</v>
      </c>
      <c r="E77" s="154">
        <v>255478.73876800001</v>
      </c>
      <c r="F77" s="154">
        <v>271605.51779969397</v>
      </c>
      <c r="G77" s="154">
        <v>8585.0591965007297</v>
      </c>
      <c r="H77" s="154">
        <v>2238.6090730740102</v>
      </c>
      <c r="I77" s="154">
        <v>70822875</v>
      </c>
      <c r="J77" s="154">
        <v>0</v>
      </c>
    </row>
    <row r="78" spans="1:10" ht="13.2">
      <c r="A78" s="151" t="s">
        <v>402</v>
      </c>
      <c r="B78" s="154">
        <v>11668</v>
      </c>
      <c r="C78" s="154">
        <v>78654.356</v>
      </c>
      <c r="D78" s="155">
        <v>1.0720000000000001</v>
      </c>
      <c r="E78" s="154">
        <v>84317.469631999993</v>
      </c>
      <c r="F78" s="154">
        <v>89639.905494271894</v>
      </c>
      <c r="G78" s="154">
        <v>7682.54246608432</v>
      </c>
      <c r="H78" s="154">
        <v>1336.0923426576101</v>
      </c>
      <c r="I78" s="154">
        <v>15589525</v>
      </c>
      <c r="J78" s="154">
        <v>0</v>
      </c>
    </row>
    <row r="79" spans="1:10" ht="13.2">
      <c r="A79" s="151" t="s">
        <v>403</v>
      </c>
      <c r="B79" s="154">
        <v>18775</v>
      </c>
      <c r="C79" s="154">
        <v>121154.742</v>
      </c>
      <c r="D79" s="155">
        <v>1.139</v>
      </c>
      <c r="E79" s="154">
        <v>137995.25113799999</v>
      </c>
      <c r="F79" s="154">
        <v>146706.030489962</v>
      </c>
      <c r="G79" s="154">
        <v>7813.90308867973</v>
      </c>
      <c r="H79" s="154">
        <v>1467.45296525302</v>
      </c>
      <c r="I79" s="154">
        <v>27551429</v>
      </c>
      <c r="J79" s="154">
        <v>0</v>
      </c>
    </row>
    <row r="80" spans="1:10" ht="13.2">
      <c r="A80" s="151" t="s">
        <v>404</v>
      </c>
      <c r="B80" s="154">
        <v>14816</v>
      </c>
      <c r="C80" s="154">
        <v>90591.331999999995</v>
      </c>
      <c r="D80" s="155">
        <v>0.99299999999999999</v>
      </c>
      <c r="E80" s="154">
        <v>89957.192676000006</v>
      </c>
      <c r="F80" s="154">
        <v>95635.629071894102</v>
      </c>
      <c r="G80" s="154">
        <v>6454.8885712671499</v>
      </c>
      <c r="H80" s="154">
        <v>108.43844784043399</v>
      </c>
      <c r="I80" s="154">
        <v>1606624</v>
      </c>
      <c r="J80" s="154">
        <v>0</v>
      </c>
    </row>
    <row r="81" spans="1:10" ht="13.2">
      <c r="A81" s="151" t="s">
        <v>405</v>
      </c>
      <c r="B81" s="154">
        <v>27501</v>
      </c>
      <c r="C81" s="154">
        <v>164113.96299999999</v>
      </c>
      <c r="D81" s="155">
        <v>1.056</v>
      </c>
      <c r="E81" s="154">
        <v>173304.34492800001</v>
      </c>
      <c r="F81" s="154">
        <v>184243.96710307401</v>
      </c>
      <c r="G81" s="154">
        <v>6699.5370024025897</v>
      </c>
      <c r="H81" s="154">
        <v>353.08687897587401</v>
      </c>
      <c r="I81" s="154">
        <v>9710242</v>
      </c>
      <c r="J81" s="154">
        <v>0</v>
      </c>
    </row>
    <row r="82" spans="1:10" ht="13.2">
      <c r="A82" s="151" t="s">
        <v>406</v>
      </c>
      <c r="B82" s="154">
        <v>34619</v>
      </c>
      <c r="C82" s="154">
        <v>233455.89799999999</v>
      </c>
      <c r="D82" s="155">
        <v>1.05</v>
      </c>
      <c r="E82" s="154">
        <v>245128.69289999999</v>
      </c>
      <c r="F82" s="154">
        <v>260602.138102483</v>
      </c>
      <c r="G82" s="154">
        <v>7527.7199833179202</v>
      </c>
      <c r="H82" s="154">
        <v>1181.26985989121</v>
      </c>
      <c r="I82" s="154">
        <v>40894381</v>
      </c>
      <c r="J82" s="154">
        <v>0</v>
      </c>
    </row>
    <row r="83" spans="1:10" ht="18.75" customHeight="1">
      <c r="A83" s="145" t="s">
        <v>407</v>
      </c>
      <c r="B83" s="154"/>
      <c r="C83" s="154"/>
      <c r="D83" s="155"/>
      <c r="E83" s="154"/>
      <c r="F83" s="154"/>
      <c r="G83" s="154"/>
      <c r="H83" s="154"/>
      <c r="I83" s="154"/>
      <c r="J83" s="154"/>
    </row>
    <row r="84" spans="1:10" ht="13.2">
      <c r="A84" s="151" t="s">
        <v>408</v>
      </c>
      <c r="B84" s="154">
        <v>20138</v>
      </c>
      <c r="C84" s="154">
        <v>114121.13800000001</v>
      </c>
      <c r="D84" s="155">
        <v>1.0840000000000001</v>
      </c>
      <c r="E84" s="154">
        <v>123707.31359200001</v>
      </c>
      <c r="F84" s="154">
        <v>131516.18457877199</v>
      </c>
      <c r="G84" s="154">
        <v>6530.74707412714</v>
      </c>
      <c r="H84" s="154">
        <v>184.29695070042101</v>
      </c>
      <c r="I84" s="154">
        <v>3711372</v>
      </c>
      <c r="J84" s="154">
        <v>0</v>
      </c>
    </row>
    <row r="85" spans="1:10" ht="13.2">
      <c r="A85" s="151" t="s">
        <v>409</v>
      </c>
      <c r="B85" s="154">
        <v>8405</v>
      </c>
      <c r="C85" s="154">
        <v>43320.036</v>
      </c>
      <c r="D85" s="155">
        <v>1.17</v>
      </c>
      <c r="E85" s="154">
        <v>50684.44212</v>
      </c>
      <c r="F85" s="154">
        <v>53883.834767527303</v>
      </c>
      <c r="G85" s="154">
        <v>6410.9262067254404</v>
      </c>
      <c r="H85" s="154">
        <v>64.476083298728597</v>
      </c>
      <c r="I85" s="154">
        <v>541921</v>
      </c>
      <c r="J85" s="154">
        <v>0</v>
      </c>
    </row>
    <row r="86" spans="1:10" ht="13.2">
      <c r="A86" s="151" t="s">
        <v>410</v>
      </c>
      <c r="B86" s="154">
        <v>28325</v>
      </c>
      <c r="C86" s="154">
        <v>227582.28700000001</v>
      </c>
      <c r="D86" s="155">
        <v>0.95799999999999996</v>
      </c>
      <c r="E86" s="154">
        <v>218023.830946</v>
      </c>
      <c r="F86" s="154">
        <v>231786.31530092101</v>
      </c>
      <c r="G86" s="154">
        <v>8183.1002754076098</v>
      </c>
      <c r="H86" s="154">
        <v>1836.6501519809001</v>
      </c>
      <c r="I86" s="154">
        <v>52023116</v>
      </c>
      <c r="J86" s="154">
        <v>0</v>
      </c>
    </row>
    <row r="87" spans="1:10" ht="13.2">
      <c r="A87" s="151" t="s">
        <v>411</v>
      </c>
      <c r="B87" s="154">
        <v>10107</v>
      </c>
      <c r="C87" s="154">
        <v>67872.101999999999</v>
      </c>
      <c r="D87" s="155">
        <v>1.028</v>
      </c>
      <c r="E87" s="154">
        <v>69772.520856000003</v>
      </c>
      <c r="F87" s="154">
        <v>74176.824837439097</v>
      </c>
      <c r="G87" s="154">
        <v>7339.1535408567397</v>
      </c>
      <c r="H87" s="154">
        <v>992.70341743002598</v>
      </c>
      <c r="I87" s="154">
        <v>10033253</v>
      </c>
      <c r="J87" s="154">
        <v>0</v>
      </c>
    </row>
    <row r="88" spans="1:10" ht="13.2">
      <c r="A88" s="151" t="s">
        <v>412</v>
      </c>
      <c r="B88" s="154">
        <v>12156</v>
      </c>
      <c r="C88" s="154">
        <v>97179.849000000002</v>
      </c>
      <c r="D88" s="155">
        <v>1.0509999999999999</v>
      </c>
      <c r="E88" s="154">
        <v>102136.021299</v>
      </c>
      <c r="F88" s="154">
        <v>108583.231170977</v>
      </c>
      <c r="G88" s="154">
        <v>8932.4803529925193</v>
      </c>
      <c r="H88" s="154">
        <v>2586.0302295658098</v>
      </c>
      <c r="I88" s="154">
        <v>31435783</v>
      </c>
      <c r="J88" s="154">
        <v>0</v>
      </c>
    </row>
    <row r="89" spans="1:10" ht="13.2">
      <c r="A89" s="151" t="s">
        <v>413</v>
      </c>
      <c r="B89" s="154">
        <v>9300</v>
      </c>
      <c r="C89" s="154">
        <v>43911.095999999998</v>
      </c>
      <c r="D89" s="155">
        <v>1.1990000000000001</v>
      </c>
      <c r="E89" s="154">
        <v>52649.404104000001</v>
      </c>
      <c r="F89" s="154">
        <v>55972.832543603297</v>
      </c>
      <c r="G89" s="154">
        <v>6018.5841444734697</v>
      </c>
      <c r="H89" s="154">
        <v>-327.86597895324502</v>
      </c>
      <c r="I89" s="154">
        <v>0</v>
      </c>
      <c r="J89" s="154">
        <v>-3049154</v>
      </c>
    </row>
    <row r="90" spans="1:10" ht="13.2">
      <c r="A90" s="151" t="s">
        <v>414</v>
      </c>
      <c r="B90" s="154">
        <v>97600</v>
      </c>
      <c r="C90" s="154">
        <v>610920.08299999998</v>
      </c>
      <c r="D90" s="155">
        <v>1.0469999999999999</v>
      </c>
      <c r="E90" s="154">
        <v>639633.32690099999</v>
      </c>
      <c r="F90" s="154">
        <v>680009.38861941395</v>
      </c>
      <c r="G90" s="154">
        <v>6967.3093096251496</v>
      </c>
      <c r="H90" s="154">
        <v>620.85918619843198</v>
      </c>
      <c r="I90" s="154">
        <v>60595857</v>
      </c>
      <c r="J90" s="154">
        <v>0</v>
      </c>
    </row>
    <row r="91" spans="1:10" ht="13.2">
      <c r="A91" s="151" t="s">
        <v>415</v>
      </c>
      <c r="B91" s="154">
        <v>17997</v>
      </c>
      <c r="C91" s="154">
        <v>101672.342</v>
      </c>
      <c r="D91" s="155">
        <v>0.98199999999999998</v>
      </c>
      <c r="E91" s="154">
        <v>99842.239843999996</v>
      </c>
      <c r="F91" s="154">
        <v>106144.657601963</v>
      </c>
      <c r="G91" s="154">
        <v>5897.90840706581</v>
      </c>
      <c r="H91" s="154">
        <v>-448.54171636090501</v>
      </c>
      <c r="I91" s="154">
        <v>0</v>
      </c>
      <c r="J91" s="154">
        <v>-8072405</v>
      </c>
    </row>
    <row r="92" spans="1:10" ht="18.75" customHeight="1">
      <c r="A92" s="145" t="s">
        <v>416</v>
      </c>
      <c r="B92" s="154"/>
      <c r="C92" s="154"/>
      <c r="D92" s="155"/>
      <c r="E92" s="154"/>
      <c r="F92" s="154"/>
      <c r="G92" s="154"/>
      <c r="H92" s="154"/>
      <c r="I92" s="154"/>
      <c r="J92" s="154"/>
    </row>
    <row r="93" spans="1:10" ht="13.2">
      <c r="A93" s="151" t="s">
        <v>417</v>
      </c>
      <c r="B93" s="154">
        <v>10781</v>
      </c>
      <c r="C93" s="154">
        <v>61135.947999999997</v>
      </c>
      <c r="D93" s="155">
        <v>1.1679999999999999</v>
      </c>
      <c r="E93" s="154">
        <v>71406.787263999999</v>
      </c>
      <c r="F93" s="154">
        <v>75914.252288772201</v>
      </c>
      <c r="G93" s="154">
        <v>7041.4852322393299</v>
      </c>
      <c r="H93" s="154">
        <v>695.035108812614</v>
      </c>
      <c r="I93" s="154">
        <v>7493174</v>
      </c>
      <c r="J93" s="154">
        <v>0</v>
      </c>
    </row>
    <row r="94" spans="1:10" ht="13.2">
      <c r="A94" s="151" t="s">
        <v>418</v>
      </c>
      <c r="B94" s="154">
        <v>9100</v>
      </c>
      <c r="C94" s="154">
        <v>65547.913</v>
      </c>
      <c r="D94" s="155">
        <v>1.1299999999999999</v>
      </c>
      <c r="E94" s="154">
        <v>74069.141690000004</v>
      </c>
      <c r="F94" s="154">
        <v>78744.664541185499</v>
      </c>
      <c r="G94" s="154">
        <v>8653.2598396907106</v>
      </c>
      <c r="H94" s="154">
        <v>2306.8097162639901</v>
      </c>
      <c r="I94" s="154">
        <v>20991968</v>
      </c>
      <c r="J94" s="154">
        <v>0</v>
      </c>
    </row>
    <row r="95" spans="1:10" ht="13.2">
      <c r="A95" s="151" t="s">
        <v>419</v>
      </c>
      <c r="B95" s="154">
        <v>13902</v>
      </c>
      <c r="C95" s="154">
        <v>125583.959</v>
      </c>
      <c r="D95" s="155">
        <v>1.038</v>
      </c>
      <c r="E95" s="154">
        <v>130356.14944199999</v>
      </c>
      <c r="F95" s="154">
        <v>138584.71995871401</v>
      </c>
      <c r="G95" s="154">
        <v>9968.6893942392198</v>
      </c>
      <c r="H95" s="154">
        <v>3622.2392708125099</v>
      </c>
      <c r="I95" s="154">
        <v>50356370</v>
      </c>
      <c r="J95" s="154">
        <v>0</v>
      </c>
    </row>
    <row r="96" spans="1:10" ht="13.2">
      <c r="A96" s="151" t="s">
        <v>420</v>
      </c>
      <c r="B96" s="154">
        <v>5469</v>
      </c>
      <c r="C96" s="154">
        <v>29854.834999999999</v>
      </c>
      <c r="D96" s="155">
        <v>1.327</v>
      </c>
      <c r="E96" s="154">
        <v>39617.366045000002</v>
      </c>
      <c r="F96" s="154">
        <v>42118.163219381</v>
      </c>
      <c r="G96" s="154">
        <v>7701.25493131852</v>
      </c>
      <c r="H96" s="154">
        <v>1354.8048078918</v>
      </c>
      <c r="I96" s="154">
        <v>7409427</v>
      </c>
      <c r="J96" s="154">
        <v>0</v>
      </c>
    </row>
    <row r="97" spans="1:10" ht="13.2">
      <c r="A97" s="151" t="s">
        <v>421</v>
      </c>
      <c r="B97" s="154">
        <v>72374</v>
      </c>
      <c r="C97" s="154">
        <v>587852.16799999995</v>
      </c>
      <c r="D97" s="155">
        <v>0.98699999999999999</v>
      </c>
      <c r="E97" s="154">
        <v>580210.08981599996</v>
      </c>
      <c r="F97" s="154">
        <v>616835.13327575603</v>
      </c>
      <c r="G97" s="154">
        <v>8522.8829866492906</v>
      </c>
      <c r="H97" s="154">
        <v>2176.4328632225802</v>
      </c>
      <c r="I97" s="154">
        <v>157517152</v>
      </c>
      <c r="J97" s="154">
        <v>0</v>
      </c>
    </row>
    <row r="98" spans="1:10" ht="13.2">
      <c r="A98" s="151" t="s">
        <v>422</v>
      </c>
      <c r="B98" s="154">
        <v>13164</v>
      </c>
      <c r="C98" s="154">
        <v>96367.27</v>
      </c>
      <c r="D98" s="155">
        <v>1.0669999999999999</v>
      </c>
      <c r="E98" s="154">
        <v>102823.87708999999</v>
      </c>
      <c r="F98" s="154">
        <v>109314.50700702899</v>
      </c>
      <c r="G98" s="154">
        <v>8304.0494535877497</v>
      </c>
      <c r="H98" s="154">
        <v>1957.5993301610299</v>
      </c>
      <c r="I98" s="154">
        <v>25769838</v>
      </c>
      <c r="J98" s="154">
        <v>0</v>
      </c>
    </row>
    <row r="99" spans="1:10" ht="13.2">
      <c r="A99" s="151" t="s">
        <v>423</v>
      </c>
      <c r="B99" s="154">
        <v>16119</v>
      </c>
      <c r="C99" s="154">
        <v>108824.662</v>
      </c>
      <c r="D99" s="155">
        <v>1.0620000000000001</v>
      </c>
      <c r="E99" s="154">
        <v>115571.791044</v>
      </c>
      <c r="F99" s="154">
        <v>122867.117243947</v>
      </c>
      <c r="G99" s="154">
        <v>7622.5024656583601</v>
      </c>
      <c r="H99" s="154">
        <v>1276.0523422316501</v>
      </c>
      <c r="I99" s="154">
        <v>20568688</v>
      </c>
      <c r="J99" s="154">
        <v>0</v>
      </c>
    </row>
    <row r="100" spans="1:10" ht="13.2">
      <c r="A100" s="151" t="s">
        <v>424</v>
      </c>
      <c r="B100" s="154">
        <v>20196</v>
      </c>
      <c r="C100" s="154">
        <v>150553.875</v>
      </c>
      <c r="D100" s="155">
        <v>1.083</v>
      </c>
      <c r="E100" s="154">
        <v>163049.84662500001</v>
      </c>
      <c r="F100" s="154">
        <v>173342.16629259</v>
      </c>
      <c r="G100" s="154">
        <v>8582.9949639824608</v>
      </c>
      <c r="H100" s="154">
        <v>2236.5448405557399</v>
      </c>
      <c r="I100" s="154">
        <v>45169260</v>
      </c>
      <c r="J100" s="154">
        <v>0</v>
      </c>
    </row>
    <row r="101" spans="1:10" ht="13.2">
      <c r="A101" s="151" t="s">
        <v>425</v>
      </c>
      <c r="B101" s="154">
        <v>26959</v>
      </c>
      <c r="C101" s="154">
        <v>162464.67600000001</v>
      </c>
      <c r="D101" s="155">
        <v>1.028</v>
      </c>
      <c r="E101" s="154">
        <v>167013.68692800001</v>
      </c>
      <c r="F101" s="154">
        <v>177556.21910639101</v>
      </c>
      <c r="G101" s="154">
        <v>6586.1574652765603</v>
      </c>
      <c r="H101" s="154">
        <v>239.70734184984099</v>
      </c>
      <c r="I101" s="154">
        <v>6462270</v>
      </c>
      <c r="J101" s="154">
        <v>0</v>
      </c>
    </row>
    <row r="102" spans="1:10" ht="13.2">
      <c r="A102" s="151" t="s">
        <v>426</v>
      </c>
      <c r="B102" s="154">
        <v>7027</v>
      </c>
      <c r="C102" s="154">
        <v>50221.930999999997</v>
      </c>
      <c r="D102" s="155">
        <v>0.88300000000000001</v>
      </c>
      <c r="E102" s="154">
        <v>44345.965072999999</v>
      </c>
      <c r="F102" s="154">
        <v>47145.2492057157</v>
      </c>
      <c r="G102" s="154">
        <v>6709.1574221880801</v>
      </c>
      <c r="H102" s="154">
        <v>362.70729876136801</v>
      </c>
      <c r="I102" s="154">
        <v>2548744</v>
      </c>
      <c r="J102" s="154">
        <v>0</v>
      </c>
    </row>
    <row r="103" spans="1:10" ht="13.2">
      <c r="A103" s="151" t="s">
        <v>427</v>
      </c>
      <c r="B103" s="154">
        <v>15496</v>
      </c>
      <c r="C103" s="154">
        <v>110142.137</v>
      </c>
      <c r="D103" s="155">
        <v>1.087</v>
      </c>
      <c r="E103" s="154">
        <v>119724.50291900001</v>
      </c>
      <c r="F103" s="154">
        <v>127281.963913856</v>
      </c>
      <c r="G103" s="154">
        <v>8213.8593129746805</v>
      </c>
      <c r="H103" s="154">
        <v>1867.4091895479601</v>
      </c>
      <c r="I103" s="154">
        <v>28937373</v>
      </c>
      <c r="J103" s="154">
        <v>0</v>
      </c>
    </row>
    <row r="104" spans="1:10" ht="13.2">
      <c r="A104" s="151" t="s">
        <v>428</v>
      </c>
      <c r="B104" s="154">
        <v>36476</v>
      </c>
      <c r="C104" s="154">
        <v>277796.09999999998</v>
      </c>
      <c r="D104" s="155">
        <v>1.0009999999999999</v>
      </c>
      <c r="E104" s="154">
        <v>278073.89610000001</v>
      </c>
      <c r="F104" s="154">
        <v>295626.96645924897</v>
      </c>
      <c r="G104" s="154">
        <v>8104.6980606220104</v>
      </c>
      <c r="H104" s="154">
        <v>1758.2479371953</v>
      </c>
      <c r="I104" s="154">
        <v>64133852</v>
      </c>
      <c r="J104" s="154">
        <v>0</v>
      </c>
    </row>
    <row r="105" spans="1:10" ht="18.75" customHeight="1">
      <c r="A105" s="145" t="s">
        <v>429</v>
      </c>
      <c r="B105" s="154"/>
      <c r="C105" s="154"/>
      <c r="D105" s="155"/>
      <c r="E105" s="154"/>
      <c r="F105" s="154"/>
      <c r="G105" s="154"/>
      <c r="H105" s="154"/>
      <c r="I105" s="154"/>
      <c r="J105" s="154"/>
    </row>
    <row r="106" spans="1:10" ht="13.2">
      <c r="A106" s="151" t="s">
        <v>430</v>
      </c>
      <c r="B106" s="154">
        <v>61093</v>
      </c>
      <c r="C106" s="154">
        <v>394217.45500000002</v>
      </c>
      <c r="D106" s="155">
        <v>0.92100000000000004</v>
      </c>
      <c r="E106" s="154">
        <v>363074.27605500002</v>
      </c>
      <c r="F106" s="154">
        <v>385992.890145029</v>
      </c>
      <c r="G106" s="154">
        <v>6318.1197542276304</v>
      </c>
      <c r="H106" s="154">
        <v>-28.330369199079499</v>
      </c>
      <c r="I106" s="154">
        <v>0</v>
      </c>
      <c r="J106" s="154">
        <v>-1730787</v>
      </c>
    </row>
    <row r="107" spans="1:10" ht="18.75" customHeight="1">
      <c r="A107" s="145" t="s">
        <v>431</v>
      </c>
      <c r="B107" s="154"/>
      <c r="C107" s="154"/>
      <c r="D107" s="155"/>
      <c r="E107" s="154"/>
      <c r="F107" s="154"/>
      <c r="G107" s="154"/>
      <c r="H107" s="154"/>
      <c r="I107" s="154"/>
      <c r="J107" s="154"/>
    </row>
    <row r="108" spans="1:10" ht="13.2">
      <c r="A108" s="151" t="s">
        <v>432</v>
      </c>
      <c r="B108" s="154">
        <v>32023</v>
      </c>
      <c r="C108" s="154">
        <v>252761.34</v>
      </c>
      <c r="D108" s="155">
        <v>1.0309999999999999</v>
      </c>
      <c r="E108" s="154">
        <v>260596.94154</v>
      </c>
      <c r="F108" s="154">
        <v>277046.80078393099</v>
      </c>
      <c r="G108" s="154">
        <v>8651.4942629963298</v>
      </c>
      <c r="H108" s="154">
        <v>2305.0441395696098</v>
      </c>
      <c r="I108" s="154">
        <v>73814428</v>
      </c>
      <c r="J108" s="154">
        <v>0</v>
      </c>
    </row>
    <row r="109" spans="1:10" ht="13.2">
      <c r="A109" s="151" t="s">
        <v>433</v>
      </c>
      <c r="B109" s="154">
        <v>66576</v>
      </c>
      <c r="C109" s="154">
        <v>436953.95600000001</v>
      </c>
      <c r="D109" s="155">
        <v>1.149</v>
      </c>
      <c r="E109" s="154">
        <v>502060.09544399998</v>
      </c>
      <c r="F109" s="154">
        <v>533752.01728023903</v>
      </c>
      <c r="G109" s="154">
        <v>8017.1836289389403</v>
      </c>
      <c r="H109" s="154">
        <v>1670.7335055122301</v>
      </c>
      <c r="I109" s="154">
        <v>111230754</v>
      </c>
      <c r="J109" s="154">
        <v>0</v>
      </c>
    </row>
    <row r="110" spans="1:10" ht="13.2">
      <c r="A110" s="151" t="s">
        <v>434</v>
      </c>
      <c r="B110" s="154">
        <v>13091</v>
      </c>
      <c r="C110" s="154">
        <v>91333.407000000007</v>
      </c>
      <c r="D110" s="155">
        <v>1.131</v>
      </c>
      <c r="E110" s="154">
        <v>103298.083317</v>
      </c>
      <c r="F110" s="154">
        <v>109818.64691491101</v>
      </c>
      <c r="G110" s="154">
        <v>8388.8661610962208</v>
      </c>
      <c r="H110" s="154">
        <v>2042.4160376694999</v>
      </c>
      <c r="I110" s="154">
        <v>26737268</v>
      </c>
      <c r="J110" s="154">
        <v>0</v>
      </c>
    </row>
    <row r="111" spans="1:10" ht="13.2">
      <c r="A111" s="151" t="s">
        <v>435</v>
      </c>
      <c r="B111" s="154">
        <v>29072</v>
      </c>
      <c r="C111" s="154">
        <v>197093.83499999999</v>
      </c>
      <c r="D111" s="155">
        <v>0.95</v>
      </c>
      <c r="E111" s="154">
        <v>187239.14324999999</v>
      </c>
      <c r="F111" s="154">
        <v>199058.382314032</v>
      </c>
      <c r="G111" s="154">
        <v>6847.0824956670303</v>
      </c>
      <c r="H111" s="154">
        <v>500.63237224031701</v>
      </c>
      <c r="I111" s="154">
        <v>14554384</v>
      </c>
      <c r="J111" s="154">
        <v>0</v>
      </c>
    </row>
    <row r="112" spans="1:10" ht="13.2">
      <c r="A112" s="151" t="s">
        <v>436</v>
      </c>
      <c r="B112" s="154">
        <v>17464</v>
      </c>
      <c r="C112" s="154">
        <v>128298.731</v>
      </c>
      <c r="D112" s="155">
        <v>0.95299999999999996</v>
      </c>
      <c r="E112" s="154">
        <v>122268.69064299999</v>
      </c>
      <c r="F112" s="154">
        <v>129986.75033752801</v>
      </c>
      <c r="G112" s="154">
        <v>7443.1258782368304</v>
      </c>
      <c r="H112" s="154">
        <v>1096.67575481012</v>
      </c>
      <c r="I112" s="154">
        <v>19152345</v>
      </c>
      <c r="J112" s="154">
        <v>0</v>
      </c>
    </row>
    <row r="113" spans="1:10" ht="18.75" customHeight="1">
      <c r="A113" s="145" t="s">
        <v>437</v>
      </c>
      <c r="B113" s="154"/>
      <c r="C113" s="154"/>
      <c r="D113" s="155"/>
      <c r="E113" s="154"/>
      <c r="F113" s="154"/>
      <c r="G113" s="154"/>
      <c r="H113" s="154"/>
      <c r="I113" s="154"/>
      <c r="J113" s="154"/>
    </row>
    <row r="114" spans="1:10" ht="13.2">
      <c r="A114" s="151" t="s">
        <v>438</v>
      </c>
      <c r="B114" s="154">
        <v>15983</v>
      </c>
      <c r="C114" s="154">
        <v>75174.062999999995</v>
      </c>
      <c r="D114" s="155">
        <v>0.84499999999999997</v>
      </c>
      <c r="E114" s="154">
        <v>63522.083234999998</v>
      </c>
      <c r="F114" s="154">
        <v>67531.836081376605</v>
      </c>
      <c r="G114" s="154">
        <v>4225.2290609633101</v>
      </c>
      <c r="H114" s="154">
        <v>-2121.2210624633999</v>
      </c>
      <c r="I114" s="154">
        <v>0</v>
      </c>
      <c r="J114" s="154">
        <v>-33903476</v>
      </c>
    </row>
    <row r="115" spans="1:10" ht="13.2">
      <c r="A115" s="151" t="s">
        <v>439</v>
      </c>
      <c r="B115" s="154">
        <v>12536</v>
      </c>
      <c r="C115" s="154">
        <v>68466.009999999995</v>
      </c>
      <c r="D115" s="155">
        <v>0.99399999999999999</v>
      </c>
      <c r="E115" s="154">
        <v>68055.213940000001</v>
      </c>
      <c r="F115" s="154">
        <v>72351.115048865497</v>
      </c>
      <c r="G115" s="154">
        <v>5771.4673778610004</v>
      </c>
      <c r="H115" s="154">
        <v>-574.982745565713</v>
      </c>
      <c r="I115" s="154">
        <v>0</v>
      </c>
      <c r="J115" s="154">
        <v>-7207984</v>
      </c>
    </row>
    <row r="116" spans="1:10" ht="13.2">
      <c r="A116" s="151" t="s">
        <v>440</v>
      </c>
      <c r="B116" s="154">
        <v>19853</v>
      </c>
      <c r="C116" s="154">
        <v>64397.381999999998</v>
      </c>
      <c r="D116" s="155">
        <v>0.97099999999999997</v>
      </c>
      <c r="E116" s="154">
        <v>62529.857922000003</v>
      </c>
      <c r="F116" s="154">
        <v>66476.977774141604</v>
      </c>
      <c r="G116" s="154">
        <v>3348.4600702232201</v>
      </c>
      <c r="H116" s="154">
        <v>-2997.9900532034899</v>
      </c>
      <c r="I116" s="154">
        <v>0</v>
      </c>
      <c r="J116" s="154">
        <v>-59519097</v>
      </c>
    </row>
    <row r="117" spans="1:10" ht="13.2">
      <c r="A117" s="151" t="s">
        <v>441</v>
      </c>
      <c r="B117" s="154">
        <v>15870</v>
      </c>
      <c r="C117" s="154">
        <v>51217.928</v>
      </c>
      <c r="D117" s="155">
        <v>1.1719999999999999</v>
      </c>
      <c r="E117" s="154">
        <v>60027.411615999998</v>
      </c>
      <c r="F117" s="154">
        <v>63816.567643793103</v>
      </c>
      <c r="G117" s="154">
        <v>4021.20779103926</v>
      </c>
      <c r="H117" s="154">
        <v>-2325.24233238745</v>
      </c>
      <c r="I117" s="154">
        <v>0</v>
      </c>
      <c r="J117" s="154">
        <v>-36901596</v>
      </c>
    </row>
    <row r="118" spans="1:10" ht="13.2">
      <c r="A118" s="151" t="s">
        <v>442</v>
      </c>
      <c r="B118" s="154">
        <v>34750</v>
      </c>
      <c r="C118" s="154">
        <v>312192.08399999997</v>
      </c>
      <c r="D118" s="155">
        <v>0.88200000000000001</v>
      </c>
      <c r="E118" s="154">
        <v>275353.41808799998</v>
      </c>
      <c r="F118" s="154">
        <v>292734.76164144202</v>
      </c>
      <c r="G118" s="154">
        <v>8424.0219177393392</v>
      </c>
      <c r="H118" s="154">
        <v>2077.5717943126201</v>
      </c>
      <c r="I118" s="154">
        <v>72195620</v>
      </c>
      <c r="J118" s="154">
        <v>0</v>
      </c>
    </row>
    <row r="119" spans="1:10" ht="13.2">
      <c r="A119" s="151" t="s">
        <v>443</v>
      </c>
      <c r="B119" s="154">
        <v>151403</v>
      </c>
      <c r="C119" s="154">
        <v>723147.27399999998</v>
      </c>
      <c r="D119" s="155">
        <v>1.032</v>
      </c>
      <c r="E119" s="154">
        <v>746287.98676799994</v>
      </c>
      <c r="F119" s="154">
        <v>793396.49182267697</v>
      </c>
      <c r="G119" s="154">
        <v>5240.2957129163697</v>
      </c>
      <c r="H119" s="154">
        <v>-1106.1544105103401</v>
      </c>
      <c r="I119" s="154">
        <v>0</v>
      </c>
      <c r="J119" s="154">
        <v>-167475096</v>
      </c>
    </row>
    <row r="120" spans="1:10" ht="13.2">
      <c r="A120" s="151" t="s">
        <v>444</v>
      </c>
      <c r="B120" s="154">
        <v>52245</v>
      </c>
      <c r="C120" s="154">
        <v>367058.72100000002</v>
      </c>
      <c r="D120" s="155">
        <v>0.998</v>
      </c>
      <c r="E120" s="154">
        <v>366324.603558</v>
      </c>
      <c r="F120" s="154">
        <v>389448.39054685499</v>
      </c>
      <c r="G120" s="154">
        <v>7454.2710411877697</v>
      </c>
      <c r="H120" s="154">
        <v>1107.8209177610599</v>
      </c>
      <c r="I120" s="154">
        <v>57878104</v>
      </c>
      <c r="J120" s="154">
        <v>0</v>
      </c>
    </row>
    <row r="121" spans="1:10" ht="13.2">
      <c r="A121" s="151" t="s">
        <v>445</v>
      </c>
      <c r="B121" s="154">
        <v>28209</v>
      </c>
      <c r="C121" s="154">
        <v>154093.79199999999</v>
      </c>
      <c r="D121" s="155">
        <v>0.89800000000000002</v>
      </c>
      <c r="E121" s="154">
        <v>138376.22521599999</v>
      </c>
      <c r="F121" s="154">
        <v>147111.053084885</v>
      </c>
      <c r="G121" s="154">
        <v>5215.0396357504596</v>
      </c>
      <c r="H121" s="154">
        <v>-1131.4104876762501</v>
      </c>
      <c r="I121" s="154">
        <v>0</v>
      </c>
      <c r="J121" s="154">
        <v>-31915958</v>
      </c>
    </row>
    <row r="122" spans="1:10" ht="13.2">
      <c r="A122" s="151" t="s">
        <v>446</v>
      </c>
      <c r="B122" s="154">
        <v>15618</v>
      </c>
      <c r="C122" s="154">
        <v>101802.238</v>
      </c>
      <c r="D122" s="155">
        <v>0.90400000000000003</v>
      </c>
      <c r="E122" s="154">
        <v>92029.223152000006</v>
      </c>
      <c r="F122" s="154">
        <v>97838.453905947201</v>
      </c>
      <c r="G122" s="154">
        <v>6264.4675314347096</v>
      </c>
      <c r="H122" s="154">
        <v>-81.982591992009503</v>
      </c>
      <c r="I122" s="154">
        <v>0</v>
      </c>
      <c r="J122" s="154">
        <v>-1280404</v>
      </c>
    </row>
    <row r="123" spans="1:10" ht="13.2">
      <c r="A123" s="151" t="s">
        <v>447</v>
      </c>
      <c r="B123" s="154">
        <v>17325</v>
      </c>
      <c r="C123" s="154">
        <v>82211.384999999995</v>
      </c>
      <c r="D123" s="155">
        <v>1.0269999999999999</v>
      </c>
      <c r="E123" s="154">
        <v>84431.092395</v>
      </c>
      <c r="F123" s="154">
        <v>89760.700553489994</v>
      </c>
      <c r="G123" s="154">
        <v>5180.9928169402601</v>
      </c>
      <c r="H123" s="154">
        <v>-1165.4573064864601</v>
      </c>
      <c r="I123" s="154">
        <v>0</v>
      </c>
      <c r="J123" s="154">
        <v>-20191548</v>
      </c>
    </row>
    <row r="124" spans="1:10" ht="13.2">
      <c r="A124" s="151" t="s">
        <v>448</v>
      </c>
      <c r="B124" s="154">
        <v>17743</v>
      </c>
      <c r="C124" s="154">
        <v>110773.565</v>
      </c>
      <c r="D124" s="155">
        <v>1.042</v>
      </c>
      <c r="E124" s="154">
        <v>115426.05473</v>
      </c>
      <c r="F124" s="154">
        <v>122712.181505588</v>
      </c>
      <c r="G124" s="154">
        <v>6916.0898103808604</v>
      </c>
      <c r="H124" s="154">
        <v>569.63968695414496</v>
      </c>
      <c r="I124" s="154">
        <v>10107117</v>
      </c>
      <c r="J124" s="154">
        <v>0</v>
      </c>
    </row>
    <row r="125" spans="1:10" ht="13.2">
      <c r="A125" s="151" t="s">
        <v>449</v>
      </c>
      <c r="B125" s="154">
        <v>86616</v>
      </c>
      <c r="C125" s="154">
        <v>626143.57799999998</v>
      </c>
      <c r="D125" s="155">
        <v>0.996</v>
      </c>
      <c r="E125" s="154">
        <v>623639.00368800003</v>
      </c>
      <c r="F125" s="154">
        <v>663005.44355897105</v>
      </c>
      <c r="G125" s="154">
        <v>7654.5377708387696</v>
      </c>
      <c r="H125" s="154">
        <v>1308.08764741205</v>
      </c>
      <c r="I125" s="154">
        <v>113301320</v>
      </c>
      <c r="J125" s="154">
        <v>0</v>
      </c>
    </row>
    <row r="126" spans="1:10" ht="13.2">
      <c r="A126" s="151" t="s">
        <v>450</v>
      </c>
      <c r="B126" s="154">
        <v>32447</v>
      </c>
      <c r="C126" s="154">
        <v>137096.72099999999</v>
      </c>
      <c r="D126" s="155">
        <v>0.93899999999999995</v>
      </c>
      <c r="E126" s="154">
        <v>128733.821019</v>
      </c>
      <c r="F126" s="154">
        <v>136859.984062901</v>
      </c>
      <c r="G126" s="154">
        <v>4217.9549438438398</v>
      </c>
      <c r="H126" s="154">
        <v>-2128.4951795828702</v>
      </c>
      <c r="I126" s="154">
        <v>0</v>
      </c>
      <c r="J126" s="154">
        <v>-69063283</v>
      </c>
    </row>
    <row r="127" spans="1:10" ht="13.2">
      <c r="A127" s="151" t="s">
        <v>451</v>
      </c>
      <c r="B127" s="154">
        <v>47167</v>
      </c>
      <c r="C127" s="154">
        <v>242961.272</v>
      </c>
      <c r="D127" s="155">
        <v>1.0620000000000001</v>
      </c>
      <c r="E127" s="154">
        <v>258024.870864</v>
      </c>
      <c r="F127" s="154">
        <v>274312.37133144098</v>
      </c>
      <c r="G127" s="154">
        <v>5815.7688920525097</v>
      </c>
      <c r="H127" s="154">
        <v>-530.68123137420503</v>
      </c>
      <c r="I127" s="154">
        <v>0</v>
      </c>
      <c r="J127" s="154">
        <v>-25030642</v>
      </c>
    </row>
    <row r="128" spans="1:10" ht="13.2">
      <c r="A128" s="151" t="s">
        <v>452</v>
      </c>
      <c r="B128" s="154">
        <v>24703</v>
      </c>
      <c r="C128" s="154">
        <v>87228.925000000003</v>
      </c>
      <c r="D128" s="155">
        <v>0.98399999999999999</v>
      </c>
      <c r="E128" s="154">
        <v>85833.262199999997</v>
      </c>
      <c r="F128" s="154">
        <v>91251.380591158202</v>
      </c>
      <c r="G128" s="154">
        <v>3693.9392215989201</v>
      </c>
      <c r="H128" s="154">
        <v>-2652.5109018277899</v>
      </c>
      <c r="I128" s="154">
        <v>0</v>
      </c>
      <c r="J128" s="154">
        <v>-65524977</v>
      </c>
    </row>
    <row r="129" spans="1:10" ht="13.2">
      <c r="A129" s="151" t="s">
        <v>453</v>
      </c>
      <c r="B129" s="154">
        <v>130506</v>
      </c>
      <c r="C129" s="154">
        <v>773011.15300000005</v>
      </c>
      <c r="D129" s="155">
        <v>1.034</v>
      </c>
      <c r="E129" s="154">
        <v>799293.53220200003</v>
      </c>
      <c r="F129" s="154">
        <v>849747.946676736</v>
      </c>
      <c r="G129" s="154">
        <v>6511.1791540368704</v>
      </c>
      <c r="H129" s="154">
        <v>164.729030610157</v>
      </c>
      <c r="I129" s="154">
        <v>21498127</v>
      </c>
      <c r="J129" s="154">
        <v>0</v>
      </c>
    </row>
    <row r="130" spans="1:10" ht="13.2">
      <c r="A130" s="151" t="s">
        <v>454</v>
      </c>
      <c r="B130" s="154">
        <v>361974</v>
      </c>
      <c r="C130" s="154">
        <v>1774759.827</v>
      </c>
      <c r="D130" s="155">
        <v>1.1000000000000001</v>
      </c>
      <c r="E130" s="154">
        <v>1952235.8097000001</v>
      </c>
      <c r="F130" s="154">
        <v>2075468.2777817401</v>
      </c>
      <c r="G130" s="154">
        <v>5733.7496001970903</v>
      </c>
      <c r="H130" s="154">
        <v>-612.70052322962397</v>
      </c>
      <c r="I130" s="154">
        <v>0</v>
      </c>
      <c r="J130" s="154">
        <v>-221781659</v>
      </c>
    </row>
    <row r="131" spans="1:10" ht="13.2">
      <c r="A131" s="151" t="s">
        <v>455</v>
      </c>
      <c r="B131" s="154">
        <v>13128</v>
      </c>
      <c r="C131" s="154">
        <v>78019.588000000003</v>
      </c>
      <c r="D131" s="155">
        <v>0.96299999999999997</v>
      </c>
      <c r="E131" s="154">
        <v>75132.863243999993</v>
      </c>
      <c r="F131" s="154">
        <v>79875.532201101494</v>
      </c>
      <c r="G131" s="154">
        <v>6084.3641225701904</v>
      </c>
      <c r="H131" s="154">
        <v>-262.08600085652103</v>
      </c>
      <c r="I131" s="154">
        <v>0</v>
      </c>
      <c r="J131" s="154">
        <v>-3440665</v>
      </c>
    </row>
    <row r="132" spans="1:10" ht="13.2">
      <c r="A132" s="151" t="s">
        <v>456</v>
      </c>
      <c r="B132" s="154">
        <v>7361</v>
      </c>
      <c r="C132" s="154">
        <v>35147.014999999999</v>
      </c>
      <c r="D132" s="155">
        <v>0.89200000000000002</v>
      </c>
      <c r="E132" s="154">
        <v>31351.13738</v>
      </c>
      <c r="F132" s="154">
        <v>33330.139105770402</v>
      </c>
      <c r="G132" s="154">
        <v>4527.9363001997599</v>
      </c>
      <c r="H132" s="154">
        <v>-1818.5138232269501</v>
      </c>
      <c r="I132" s="154">
        <v>0</v>
      </c>
      <c r="J132" s="154">
        <v>-13386080</v>
      </c>
    </row>
    <row r="133" spans="1:10" ht="13.2">
      <c r="A133" s="151" t="s">
        <v>457</v>
      </c>
      <c r="B133" s="154">
        <v>18999</v>
      </c>
      <c r="C133" s="154">
        <v>117857.046</v>
      </c>
      <c r="D133" s="155">
        <v>0.96699999999999997</v>
      </c>
      <c r="E133" s="154">
        <v>113967.76348199999</v>
      </c>
      <c r="F133" s="154">
        <v>121161.837428324</v>
      </c>
      <c r="G133" s="154">
        <v>6377.27445804115</v>
      </c>
      <c r="H133" s="154">
        <v>30.824334614431798</v>
      </c>
      <c r="I133" s="154">
        <v>585632</v>
      </c>
      <c r="J133" s="154">
        <v>0</v>
      </c>
    </row>
    <row r="134" spans="1:10" ht="13.2">
      <c r="A134" s="151" t="s">
        <v>458</v>
      </c>
      <c r="B134" s="154">
        <v>19464</v>
      </c>
      <c r="C134" s="154">
        <v>105722.927</v>
      </c>
      <c r="D134" s="155">
        <v>1.0660000000000001</v>
      </c>
      <c r="E134" s="154">
        <v>112700.640182</v>
      </c>
      <c r="F134" s="154">
        <v>119814.728539059</v>
      </c>
      <c r="G134" s="154">
        <v>6155.70943994343</v>
      </c>
      <c r="H134" s="154">
        <v>-190.740683483287</v>
      </c>
      <c r="I134" s="154">
        <v>0</v>
      </c>
      <c r="J134" s="154">
        <v>-3712577</v>
      </c>
    </row>
    <row r="135" spans="1:10" ht="13.2">
      <c r="A135" s="151" t="s">
        <v>459</v>
      </c>
      <c r="B135" s="154">
        <v>16829</v>
      </c>
      <c r="C135" s="154">
        <v>81972.28</v>
      </c>
      <c r="D135" s="155">
        <v>0.94399999999999995</v>
      </c>
      <c r="E135" s="154">
        <v>77381.832320000001</v>
      </c>
      <c r="F135" s="154">
        <v>82266.464665180902</v>
      </c>
      <c r="G135" s="154">
        <v>4888.3751063747604</v>
      </c>
      <c r="H135" s="154">
        <v>-1458.07501705195</v>
      </c>
      <c r="I135" s="154">
        <v>0</v>
      </c>
      <c r="J135" s="154">
        <v>-24537944</v>
      </c>
    </row>
    <row r="136" spans="1:10" ht="13.2">
      <c r="A136" s="151" t="s">
        <v>460</v>
      </c>
      <c r="B136" s="154">
        <v>27076</v>
      </c>
      <c r="C136" s="154">
        <v>97577.892999999996</v>
      </c>
      <c r="D136" s="155">
        <v>0.95399999999999996</v>
      </c>
      <c r="E136" s="154">
        <v>93089.309922</v>
      </c>
      <c r="F136" s="154">
        <v>98965.457340624096</v>
      </c>
      <c r="G136" s="154">
        <v>3655.0988824281299</v>
      </c>
      <c r="H136" s="154">
        <v>-2691.3512409985801</v>
      </c>
      <c r="I136" s="154">
        <v>0</v>
      </c>
      <c r="J136" s="154">
        <v>-72871026</v>
      </c>
    </row>
    <row r="137" spans="1:10" ht="13.2">
      <c r="A137" s="151" t="s">
        <v>461</v>
      </c>
      <c r="B137" s="154">
        <v>14523</v>
      </c>
      <c r="C137" s="154">
        <v>72704.361999999994</v>
      </c>
      <c r="D137" s="155">
        <v>1.022</v>
      </c>
      <c r="E137" s="154">
        <v>74303.857963999995</v>
      </c>
      <c r="F137" s="154">
        <v>78994.196989338307</v>
      </c>
      <c r="G137" s="154">
        <v>5439.2478819347498</v>
      </c>
      <c r="H137" s="154">
        <v>-907.20224149196804</v>
      </c>
      <c r="I137" s="154">
        <v>0</v>
      </c>
      <c r="J137" s="154">
        <v>-13175298</v>
      </c>
    </row>
    <row r="138" spans="1:10" ht="13.2">
      <c r="A138" s="151" t="s">
        <v>462</v>
      </c>
      <c r="B138" s="154">
        <v>23528</v>
      </c>
      <c r="C138" s="154">
        <v>75212.501000000004</v>
      </c>
      <c r="D138" s="155">
        <v>1.0089999999999999</v>
      </c>
      <c r="E138" s="154">
        <v>75889.413509000005</v>
      </c>
      <c r="F138" s="154">
        <v>80679.838764761997</v>
      </c>
      <c r="G138" s="154">
        <v>3429.0988934359898</v>
      </c>
      <c r="H138" s="154">
        <v>-2917.3512299907202</v>
      </c>
      <c r="I138" s="154">
        <v>0</v>
      </c>
      <c r="J138" s="154">
        <v>-68639440</v>
      </c>
    </row>
    <row r="139" spans="1:10" ht="13.2">
      <c r="A139" s="151" t="s">
        <v>463</v>
      </c>
      <c r="B139" s="154">
        <v>13686</v>
      </c>
      <c r="C139" s="154">
        <v>84979.297999999995</v>
      </c>
      <c r="D139" s="155">
        <v>1.0129999999999999</v>
      </c>
      <c r="E139" s="154">
        <v>86084.028873999996</v>
      </c>
      <c r="F139" s="154">
        <v>91517.976600936294</v>
      </c>
      <c r="G139" s="154">
        <v>6686.9776852941905</v>
      </c>
      <c r="H139" s="154">
        <v>340.52756186747399</v>
      </c>
      <c r="I139" s="154">
        <v>4660460</v>
      </c>
      <c r="J139" s="154">
        <v>0</v>
      </c>
    </row>
    <row r="140" spans="1:10" ht="13.2">
      <c r="A140" s="151" t="s">
        <v>464</v>
      </c>
      <c r="B140" s="154">
        <v>46928</v>
      </c>
      <c r="C140" s="154">
        <v>280900.538</v>
      </c>
      <c r="D140" s="155">
        <v>0.91700000000000004</v>
      </c>
      <c r="E140" s="154">
        <v>257585.79334599999</v>
      </c>
      <c r="F140" s="154">
        <v>273845.577588816</v>
      </c>
      <c r="G140" s="154">
        <v>5835.4410498810103</v>
      </c>
      <c r="H140" s="154">
        <v>-511.009073545707</v>
      </c>
      <c r="I140" s="154">
        <v>0</v>
      </c>
      <c r="J140" s="154">
        <v>-23980634</v>
      </c>
    </row>
    <row r="141" spans="1:10" ht="13.2">
      <c r="A141" s="151" t="s">
        <v>465</v>
      </c>
      <c r="B141" s="154">
        <v>37809</v>
      </c>
      <c r="C141" s="154">
        <v>134301.764</v>
      </c>
      <c r="D141" s="155">
        <v>0.94399999999999995</v>
      </c>
      <c r="E141" s="154">
        <v>126780.86521600001</v>
      </c>
      <c r="F141" s="154">
        <v>134783.75034313399</v>
      </c>
      <c r="G141" s="154">
        <v>3564.8589051055001</v>
      </c>
      <c r="H141" s="154">
        <v>-2781.5912183212099</v>
      </c>
      <c r="I141" s="154">
        <v>0</v>
      </c>
      <c r="J141" s="154">
        <v>-105169182</v>
      </c>
    </row>
    <row r="142" spans="1:10" ht="13.2">
      <c r="A142" s="151" t="s">
        <v>466</v>
      </c>
      <c r="B142" s="154">
        <v>31944</v>
      </c>
      <c r="C142" s="154">
        <v>202612.40700000001</v>
      </c>
      <c r="D142" s="155">
        <v>0.99299999999999999</v>
      </c>
      <c r="E142" s="154">
        <v>201194.12015100001</v>
      </c>
      <c r="F142" s="154">
        <v>213894.249851803</v>
      </c>
      <c r="G142" s="154">
        <v>6695.9131558916597</v>
      </c>
      <c r="H142" s="154">
        <v>349.46303246494102</v>
      </c>
      <c r="I142" s="154">
        <v>11163247</v>
      </c>
      <c r="J142" s="154">
        <v>0</v>
      </c>
    </row>
    <row r="143" spans="1:10" ht="13.2">
      <c r="A143" s="151" t="s">
        <v>467</v>
      </c>
      <c r="B143" s="154">
        <v>16482</v>
      </c>
      <c r="C143" s="154">
        <v>71293.175000000003</v>
      </c>
      <c r="D143" s="155">
        <v>0.82799999999999996</v>
      </c>
      <c r="E143" s="154">
        <v>59030.748899999999</v>
      </c>
      <c r="F143" s="154">
        <v>62756.991827988502</v>
      </c>
      <c r="G143" s="154">
        <v>3807.6078041492801</v>
      </c>
      <c r="H143" s="154">
        <v>-2538.8423192774299</v>
      </c>
      <c r="I143" s="154">
        <v>0</v>
      </c>
      <c r="J143" s="154">
        <v>-41845199</v>
      </c>
    </row>
    <row r="144" spans="1:10" ht="13.2">
      <c r="A144" s="151" t="s">
        <v>468</v>
      </c>
      <c r="B144" s="154">
        <v>44770</v>
      </c>
      <c r="C144" s="154">
        <v>240545.55300000001</v>
      </c>
      <c r="D144" s="155">
        <v>1.0900000000000001</v>
      </c>
      <c r="E144" s="154">
        <v>262194.65276999999</v>
      </c>
      <c r="F144" s="154">
        <v>278745.36555691902</v>
      </c>
      <c r="G144" s="154">
        <v>6226.1640731945199</v>
      </c>
      <c r="H144" s="154">
        <v>-120.28605023219301</v>
      </c>
      <c r="I144" s="154">
        <v>0</v>
      </c>
      <c r="J144" s="154">
        <v>-5385206</v>
      </c>
    </row>
    <row r="145" spans="1:10" ht="13.2">
      <c r="A145" s="151" t="s">
        <v>469</v>
      </c>
      <c r="B145" s="154">
        <v>10441</v>
      </c>
      <c r="C145" s="154">
        <v>57173.885999999999</v>
      </c>
      <c r="D145" s="155">
        <v>0.94599999999999995</v>
      </c>
      <c r="E145" s="154">
        <v>54086.496156000001</v>
      </c>
      <c r="F145" s="154">
        <v>57500.639251870001</v>
      </c>
      <c r="G145" s="154">
        <v>5507.1965570223201</v>
      </c>
      <c r="H145" s="154">
        <v>-839.253566404396</v>
      </c>
      <c r="I145" s="154">
        <v>0</v>
      </c>
      <c r="J145" s="154">
        <v>-8762646</v>
      </c>
    </row>
    <row r="146" spans="1:10" ht="13.2">
      <c r="A146" s="151" t="s">
        <v>470</v>
      </c>
      <c r="B146" s="154">
        <v>14372</v>
      </c>
      <c r="C146" s="154">
        <v>112155.876</v>
      </c>
      <c r="D146" s="155">
        <v>0.91600000000000004</v>
      </c>
      <c r="E146" s="154">
        <v>102734.782416</v>
      </c>
      <c r="F146" s="154">
        <v>109219.788342057</v>
      </c>
      <c r="G146" s="154">
        <v>7599.4842987793299</v>
      </c>
      <c r="H146" s="154">
        <v>1253.03417535262</v>
      </c>
      <c r="I146" s="154">
        <v>18008607</v>
      </c>
      <c r="J146" s="154">
        <v>0</v>
      </c>
    </row>
    <row r="147" spans="1:10" ht="18.75" customHeight="1">
      <c r="A147" s="145" t="s">
        <v>471</v>
      </c>
      <c r="B147" s="154"/>
      <c r="C147" s="154"/>
      <c r="D147" s="155"/>
      <c r="E147" s="154"/>
      <c r="F147" s="154"/>
      <c r="G147" s="154"/>
      <c r="H147" s="154"/>
      <c r="I147" s="154"/>
      <c r="J147" s="154"/>
    </row>
    <row r="148" spans="1:10" ht="13.2">
      <c r="A148" s="151" t="s">
        <v>472</v>
      </c>
      <c r="B148" s="154">
        <v>47158</v>
      </c>
      <c r="C148" s="154">
        <v>293971.19699999999</v>
      </c>
      <c r="D148" s="155">
        <v>1.0429999999999999</v>
      </c>
      <c r="E148" s="154">
        <v>306611.95847100002</v>
      </c>
      <c r="F148" s="154">
        <v>325966.458679437</v>
      </c>
      <c r="G148" s="154">
        <v>6912.21974382793</v>
      </c>
      <c r="H148" s="154">
        <v>565.76962040121498</v>
      </c>
      <c r="I148" s="154">
        <v>26680564</v>
      </c>
      <c r="J148" s="154">
        <v>0</v>
      </c>
    </row>
    <row r="149" spans="1:10" ht="13.2">
      <c r="A149" s="151" t="s">
        <v>473</v>
      </c>
      <c r="B149" s="154">
        <v>105838</v>
      </c>
      <c r="C149" s="154">
        <v>581438.62300000002</v>
      </c>
      <c r="D149" s="155">
        <v>1.115</v>
      </c>
      <c r="E149" s="154">
        <v>648304.06464500003</v>
      </c>
      <c r="F149" s="154">
        <v>689227.45594674302</v>
      </c>
      <c r="G149" s="154">
        <v>6512.0982628804704</v>
      </c>
      <c r="H149" s="154">
        <v>165.64813945375499</v>
      </c>
      <c r="I149" s="154">
        <v>17531868</v>
      </c>
      <c r="J149" s="154">
        <v>0</v>
      </c>
    </row>
    <row r="150" spans="1:10" ht="13.2">
      <c r="A150" s="151" t="s">
        <v>474</v>
      </c>
      <c r="B150" s="154">
        <v>10333</v>
      </c>
      <c r="C150" s="154">
        <v>47177.5</v>
      </c>
      <c r="D150" s="155">
        <v>1.169</v>
      </c>
      <c r="E150" s="154">
        <v>55150.497499999998</v>
      </c>
      <c r="F150" s="154">
        <v>58631.804363183401</v>
      </c>
      <c r="G150" s="154">
        <v>5674.2286231668804</v>
      </c>
      <c r="H150" s="154">
        <v>-672.22150025983603</v>
      </c>
      <c r="I150" s="154">
        <v>0</v>
      </c>
      <c r="J150" s="154">
        <v>-6946065</v>
      </c>
    </row>
    <row r="151" spans="1:10" ht="13.2">
      <c r="A151" s="151" t="s">
        <v>475</v>
      </c>
      <c r="B151" s="154">
        <v>85723</v>
      </c>
      <c r="C151" s="154">
        <v>441437.21299999999</v>
      </c>
      <c r="D151" s="155">
        <v>1.1240000000000001</v>
      </c>
      <c r="E151" s="154">
        <v>496175.42741200002</v>
      </c>
      <c r="F151" s="154">
        <v>527495.88686555903</v>
      </c>
      <c r="G151" s="154">
        <v>6153.4930749688901</v>
      </c>
      <c r="H151" s="154">
        <v>-192.95704845782001</v>
      </c>
      <c r="I151" s="154">
        <v>0</v>
      </c>
      <c r="J151" s="154">
        <v>-16540857</v>
      </c>
    </row>
    <row r="152" spans="1:10" ht="13.2">
      <c r="A152" s="151" t="s">
        <v>476</v>
      </c>
      <c r="B152" s="154">
        <v>26618</v>
      </c>
      <c r="C152" s="154">
        <v>149585.34599999999</v>
      </c>
      <c r="D152" s="155">
        <v>1.0029999999999999</v>
      </c>
      <c r="E152" s="154">
        <v>150034.10203800001</v>
      </c>
      <c r="F152" s="154">
        <v>159504.818945612</v>
      </c>
      <c r="G152" s="154">
        <v>5992.3667798336301</v>
      </c>
      <c r="H152" s="154">
        <v>-354.08334359308401</v>
      </c>
      <c r="I152" s="154">
        <v>0</v>
      </c>
      <c r="J152" s="154">
        <v>-9424990</v>
      </c>
    </row>
    <row r="153" spans="1:10" ht="13.2">
      <c r="A153" s="151" t="s">
        <v>477</v>
      </c>
      <c r="B153" s="154">
        <v>68319</v>
      </c>
      <c r="C153" s="154">
        <v>329766.53600000002</v>
      </c>
      <c r="D153" s="155">
        <v>1.07</v>
      </c>
      <c r="E153" s="154">
        <v>352850.19351999997</v>
      </c>
      <c r="F153" s="154">
        <v>375123.425060237</v>
      </c>
      <c r="G153" s="154">
        <v>5490.7628194241297</v>
      </c>
      <c r="H153" s="154">
        <v>-855.68730400258903</v>
      </c>
      <c r="I153" s="154">
        <v>0</v>
      </c>
      <c r="J153" s="154">
        <v>-58459701</v>
      </c>
    </row>
    <row r="154" spans="1:10" ht="18.75" customHeight="1">
      <c r="A154" s="145" t="s">
        <v>478</v>
      </c>
      <c r="B154" s="154"/>
      <c r="C154" s="154"/>
      <c r="D154" s="155"/>
      <c r="E154" s="154"/>
      <c r="F154" s="154"/>
      <c r="G154" s="154"/>
      <c r="H154" s="154"/>
      <c r="I154" s="154"/>
      <c r="J154" s="154"/>
    </row>
    <row r="155" spans="1:10" ht="13.2">
      <c r="A155" s="151" t="s">
        <v>479</v>
      </c>
      <c r="B155" s="154">
        <v>32454</v>
      </c>
      <c r="C155" s="154">
        <v>177535.96299999999</v>
      </c>
      <c r="D155" s="155">
        <v>1.125</v>
      </c>
      <c r="E155" s="154">
        <v>199727.95837499999</v>
      </c>
      <c r="F155" s="154">
        <v>212335.53842920499</v>
      </c>
      <c r="G155" s="154">
        <v>6542.6615649597898</v>
      </c>
      <c r="H155" s="154">
        <v>196.211441533075</v>
      </c>
      <c r="I155" s="154">
        <v>6367846</v>
      </c>
      <c r="J155" s="154">
        <v>0</v>
      </c>
    </row>
    <row r="156" spans="1:10" ht="13.2">
      <c r="A156" s="151" t="s">
        <v>480</v>
      </c>
      <c r="B156" s="154">
        <v>42408</v>
      </c>
      <c r="C156" s="154">
        <v>308375.12900000002</v>
      </c>
      <c r="D156" s="155">
        <v>1.038</v>
      </c>
      <c r="E156" s="154">
        <v>320093.38390199997</v>
      </c>
      <c r="F156" s="154">
        <v>340298.88239705202</v>
      </c>
      <c r="G156" s="154">
        <v>8024.4029993645499</v>
      </c>
      <c r="H156" s="154">
        <v>1677.95287593784</v>
      </c>
      <c r="I156" s="154">
        <v>71158626</v>
      </c>
      <c r="J156" s="154">
        <v>0</v>
      </c>
    </row>
    <row r="157" spans="1:10" ht="13.2">
      <c r="A157" s="151" t="s">
        <v>481</v>
      </c>
      <c r="B157" s="154">
        <v>9167</v>
      </c>
      <c r="C157" s="154">
        <v>58487.71</v>
      </c>
      <c r="D157" s="155">
        <v>0.95299999999999996</v>
      </c>
      <c r="E157" s="154">
        <v>55738.787629999999</v>
      </c>
      <c r="F157" s="154">
        <v>59257.229579174404</v>
      </c>
      <c r="G157" s="154">
        <v>6464.1899835469003</v>
      </c>
      <c r="H157" s="154">
        <v>117.739860120183</v>
      </c>
      <c r="I157" s="154">
        <v>1079321</v>
      </c>
      <c r="J157" s="154">
        <v>0</v>
      </c>
    </row>
    <row r="158" spans="1:10" ht="13.2">
      <c r="A158" s="151" t="s">
        <v>482</v>
      </c>
      <c r="B158" s="154">
        <v>9742</v>
      </c>
      <c r="C158" s="154">
        <v>51157.91</v>
      </c>
      <c r="D158" s="155">
        <v>1.052</v>
      </c>
      <c r="E158" s="154">
        <v>53818.121319999998</v>
      </c>
      <c r="F158" s="154">
        <v>57215.323586669503</v>
      </c>
      <c r="G158" s="154">
        <v>5873.0572353386897</v>
      </c>
      <c r="H158" s="154">
        <v>-473.39288808802701</v>
      </c>
      <c r="I158" s="154">
        <v>0</v>
      </c>
      <c r="J158" s="154">
        <v>-4611794</v>
      </c>
    </row>
    <row r="159" spans="1:10" ht="13.2">
      <c r="A159" s="151" t="s">
        <v>483</v>
      </c>
      <c r="B159" s="154">
        <v>114747</v>
      </c>
      <c r="C159" s="154">
        <v>656088.93000000005</v>
      </c>
      <c r="D159" s="155">
        <v>1.0269999999999999</v>
      </c>
      <c r="E159" s="154">
        <v>673803.33111000003</v>
      </c>
      <c r="F159" s="154">
        <v>716336.33203223196</v>
      </c>
      <c r="G159" s="154">
        <v>6242.7456232601498</v>
      </c>
      <c r="H159" s="154">
        <v>-103.70450016656901</v>
      </c>
      <c r="I159" s="154">
        <v>0</v>
      </c>
      <c r="J159" s="154">
        <v>-11899780</v>
      </c>
    </row>
    <row r="160" spans="1:10" ht="13.2">
      <c r="A160" s="151" t="s">
        <v>484</v>
      </c>
      <c r="B160" s="154">
        <v>4617</v>
      </c>
      <c r="C160" s="154">
        <v>51203.692000000003</v>
      </c>
      <c r="D160" s="155">
        <v>0.93500000000000005</v>
      </c>
      <c r="E160" s="154">
        <v>47875.452019999997</v>
      </c>
      <c r="F160" s="154">
        <v>50897.530645768202</v>
      </c>
      <c r="G160" s="154">
        <v>11023.9399276084</v>
      </c>
      <c r="H160" s="154">
        <v>4677.4898041817296</v>
      </c>
      <c r="I160" s="154">
        <v>21595970</v>
      </c>
      <c r="J160" s="154">
        <v>0</v>
      </c>
    </row>
    <row r="161" spans="1:10" ht="13.2">
      <c r="A161" s="151" t="s">
        <v>485</v>
      </c>
      <c r="B161" s="154">
        <v>5669</v>
      </c>
      <c r="C161" s="154">
        <v>41106.601000000002</v>
      </c>
      <c r="D161" s="155">
        <v>1.042</v>
      </c>
      <c r="E161" s="154">
        <v>42833.078242000003</v>
      </c>
      <c r="F161" s="154">
        <v>45536.8632668793</v>
      </c>
      <c r="G161" s="154">
        <v>8032.6095020072898</v>
      </c>
      <c r="H161" s="154">
        <v>1686.1593785805701</v>
      </c>
      <c r="I161" s="154">
        <v>9558838</v>
      </c>
      <c r="J161" s="154">
        <v>0</v>
      </c>
    </row>
    <row r="162" spans="1:10" ht="13.2">
      <c r="A162" s="151" t="s">
        <v>486</v>
      </c>
      <c r="B162" s="154">
        <v>33073</v>
      </c>
      <c r="C162" s="154">
        <v>232397.31</v>
      </c>
      <c r="D162" s="155">
        <v>0.92400000000000004</v>
      </c>
      <c r="E162" s="154">
        <v>214735.11444</v>
      </c>
      <c r="F162" s="154">
        <v>228290.00263781601</v>
      </c>
      <c r="G162" s="154">
        <v>6902.6094590093498</v>
      </c>
      <c r="H162" s="154">
        <v>556.159335582631</v>
      </c>
      <c r="I162" s="154">
        <v>18393858</v>
      </c>
      <c r="J162" s="154">
        <v>0</v>
      </c>
    </row>
    <row r="163" spans="1:10" ht="13.2">
      <c r="A163" s="151" t="s">
        <v>487</v>
      </c>
      <c r="B163" s="154">
        <v>6442</v>
      </c>
      <c r="C163" s="154">
        <v>27965.510999999999</v>
      </c>
      <c r="D163" s="155">
        <v>0.91500000000000004</v>
      </c>
      <c r="E163" s="154">
        <v>25588.442565000001</v>
      </c>
      <c r="F163" s="154">
        <v>27203.681316376798</v>
      </c>
      <c r="G163" s="154">
        <v>4222.8626694158302</v>
      </c>
      <c r="H163" s="154">
        <v>-2123.5874540108898</v>
      </c>
      <c r="I163" s="154">
        <v>0</v>
      </c>
      <c r="J163" s="154">
        <v>-13680150</v>
      </c>
    </row>
    <row r="164" spans="1:10" ht="13.2">
      <c r="A164" s="151" t="s">
        <v>488</v>
      </c>
      <c r="B164" s="154">
        <v>5551</v>
      </c>
      <c r="C164" s="154">
        <v>42038.99</v>
      </c>
      <c r="D164" s="155">
        <v>1.07</v>
      </c>
      <c r="E164" s="154">
        <v>44981.719299999997</v>
      </c>
      <c r="F164" s="154">
        <v>47821.1346310562</v>
      </c>
      <c r="G164" s="154">
        <v>8614.8684256991892</v>
      </c>
      <c r="H164" s="154">
        <v>2268.4183022724701</v>
      </c>
      <c r="I164" s="154">
        <v>12591990</v>
      </c>
      <c r="J164" s="154">
        <v>0</v>
      </c>
    </row>
    <row r="165" spans="1:10" ht="13.2">
      <c r="A165" s="151" t="s">
        <v>489</v>
      </c>
      <c r="B165" s="154">
        <v>5139</v>
      </c>
      <c r="C165" s="154">
        <v>32600.691999999999</v>
      </c>
      <c r="D165" s="155">
        <v>1.012</v>
      </c>
      <c r="E165" s="154">
        <v>32991.900304000003</v>
      </c>
      <c r="F165" s="154">
        <v>35074.473157631597</v>
      </c>
      <c r="G165" s="154">
        <v>6825.1553138026002</v>
      </c>
      <c r="H165" s="154">
        <v>478.70519037588798</v>
      </c>
      <c r="I165" s="154">
        <v>2460066</v>
      </c>
      <c r="J165" s="154">
        <v>0</v>
      </c>
    </row>
    <row r="166" spans="1:10" ht="13.2">
      <c r="A166" s="151" t="s">
        <v>490</v>
      </c>
      <c r="B166" s="154">
        <v>604325</v>
      </c>
      <c r="C166" s="154">
        <v>3417562.7030000002</v>
      </c>
      <c r="D166" s="155">
        <v>1.1499999999999999</v>
      </c>
      <c r="E166" s="154">
        <v>3930197.1084500002</v>
      </c>
      <c r="F166" s="154">
        <v>4178285.9342545201</v>
      </c>
      <c r="G166" s="154">
        <v>6913.9716779125902</v>
      </c>
      <c r="H166" s="154">
        <v>567.521554485872</v>
      </c>
      <c r="I166" s="154">
        <v>342967463</v>
      </c>
      <c r="J166" s="154">
        <v>0</v>
      </c>
    </row>
    <row r="167" spans="1:10" ht="13.2">
      <c r="A167" s="151" t="s">
        <v>491</v>
      </c>
      <c r="B167" s="154">
        <v>13221</v>
      </c>
      <c r="C167" s="154">
        <v>57703.082999999999</v>
      </c>
      <c r="D167" s="155">
        <v>1.2529999999999999</v>
      </c>
      <c r="E167" s="154">
        <v>72301.962998999996</v>
      </c>
      <c r="F167" s="154">
        <v>76865.934883569993</v>
      </c>
      <c r="G167" s="154">
        <v>5813.9274550767695</v>
      </c>
      <c r="H167" s="154">
        <v>-532.52266834994396</v>
      </c>
      <c r="I167" s="154">
        <v>0</v>
      </c>
      <c r="J167" s="154">
        <v>-7040482</v>
      </c>
    </row>
    <row r="168" spans="1:10" ht="13.2">
      <c r="A168" s="151" t="s">
        <v>492</v>
      </c>
      <c r="B168" s="154">
        <v>9470</v>
      </c>
      <c r="C168" s="154">
        <v>49756.067999999999</v>
      </c>
      <c r="D168" s="155">
        <v>1.022</v>
      </c>
      <c r="E168" s="154">
        <v>50850.701496000001</v>
      </c>
      <c r="F168" s="154">
        <v>54060.589060762497</v>
      </c>
      <c r="G168" s="154">
        <v>5708.6155291195801</v>
      </c>
      <c r="H168" s="154">
        <v>-637.83459430713197</v>
      </c>
      <c r="I168" s="154">
        <v>0</v>
      </c>
      <c r="J168" s="154">
        <v>-6040294</v>
      </c>
    </row>
    <row r="169" spans="1:10" ht="13.2">
      <c r="A169" s="151" t="s">
        <v>493</v>
      </c>
      <c r="B169" s="154">
        <v>9271</v>
      </c>
      <c r="C169" s="154">
        <v>54834.959000000003</v>
      </c>
      <c r="D169" s="155">
        <v>0.873</v>
      </c>
      <c r="E169" s="154">
        <v>47870.919206999999</v>
      </c>
      <c r="F169" s="154">
        <v>50892.711704560403</v>
      </c>
      <c r="G169" s="154">
        <v>5489.4522386539102</v>
      </c>
      <c r="H169" s="154">
        <v>-856.99788477280299</v>
      </c>
      <c r="I169" s="154">
        <v>0</v>
      </c>
      <c r="J169" s="154">
        <v>-7945227</v>
      </c>
    </row>
    <row r="170" spans="1:10" ht="13.2">
      <c r="A170" s="151" t="s">
        <v>494</v>
      </c>
      <c r="B170" s="154">
        <v>39878</v>
      </c>
      <c r="C170" s="154">
        <v>212563.31099999999</v>
      </c>
      <c r="D170" s="155">
        <v>0.99299999999999999</v>
      </c>
      <c r="E170" s="154">
        <v>211075.36782300001</v>
      </c>
      <c r="F170" s="154">
        <v>224399.23904739201</v>
      </c>
      <c r="G170" s="154">
        <v>5627.1437646670402</v>
      </c>
      <c r="H170" s="154">
        <v>-719.30635875967698</v>
      </c>
      <c r="I170" s="154">
        <v>0</v>
      </c>
      <c r="J170" s="154">
        <v>-28684499</v>
      </c>
    </row>
    <row r="171" spans="1:10" ht="13.2">
      <c r="A171" s="151" t="s">
        <v>495</v>
      </c>
      <c r="B171" s="154">
        <v>7087</v>
      </c>
      <c r="C171" s="154">
        <v>26493.958999999999</v>
      </c>
      <c r="D171" s="155">
        <v>1.1100000000000001</v>
      </c>
      <c r="E171" s="154">
        <v>29408.29449</v>
      </c>
      <c r="F171" s="154">
        <v>31264.6566641137</v>
      </c>
      <c r="G171" s="154">
        <v>4411.5502559776696</v>
      </c>
      <c r="H171" s="154">
        <v>-1934.8998674490499</v>
      </c>
      <c r="I171" s="154">
        <v>0</v>
      </c>
      <c r="J171" s="154">
        <v>-13712635</v>
      </c>
    </row>
    <row r="172" spans="1:10" ht="13.2">
      <c r="A172" s="151" t="s">
        <v>496</v>
      </c>
      <c r="B172" s="154">
        <v>49734</v>
      </c>
      <c r="C172" s="154">
        <v>254186.897</v>
      </c>
      <c r="D172" s="155">
        <v>1.1919999999999999</v>
      </c>
      <c r="E172" s="154">
        <v>302990.78122399998</v>
      </c>
      <c r="F172" s="154">
        <v>322116.69910273497</v>
      </c>
      <c r="G172" s="154">
        <v>6476.7905075548997</v>
      </c>
      <c r="H172" s="154">
        <v>130.34038412818299</v>
      </c>
      <c r="I172" s="154">
        <v>6482349</v>
      </c>
      <c r="J172" s="154">
        <v>0</v>
      </c>
    </row>
    <row r="173" spans="1:10" ht="13.2">
      <c r="A173" s="151" t="s">
        <v>497</v>
      </c>
      <c r="B173" s="154">
        <v>43727</v>
      </c>
      <c r="C173" s="154">
        <v>212468.867</v>
      </c>
      <c r="D173" s="155">
        <v>0.995</v>
      </c>
      <c r="E173" s="154">
        <v>211406.522665</v>
      </c>
      <c r="F173" s="154">
        <v>224751.29762873301</v>
      </c>
      <c r="G173" s="154">
        <v>5139.8746227441297</v>
      </c>
      <c r="H173" s="154">
        <v>-1206.57550068259</v>
      </c>
      <c r="I173" s="154">
        <v>0</v>
      </c>
      <c r="J173" s="154">
        <v>-52759927</v>
      </c>
    </row>
    <row r="174" spans="1:10" ht="13.2">
      <c r="A174" s="151" t="s">
        <v>498</v>
      </c>
      <c r="B174" s="154">
        <v>40570</v>
      </c>
      <c r="C174" s="154">
        <v>270053.67300000001</v>
      </c>
      <c r="D174" s="155">
        <v>1.0149999999999999</v>
      </c>
      <c r="E174" s="154">
        <v>274104.47809500003</v>
      </c>
      <c r="F174" s="154">
        <v>291406.98385791603</v>
      </c>
      <c r="G174" s="154">
        <v>7182.8194197169196</v>
      </c>
      <c r="H174" s="154">
        <v>836.36929629020904</v>
      </c>
      <c r="I174" s="154">
        <v>33931502</v>
      </c>
      <c r="J174" s="154">
        <v>0</v>
      </c>
    </row>
    <row r="175" spans="1:10" ht="13.2">
      <c r="A175" s="151" t="s">
        <v>499</v>
      </c>
      <c r="B175" s="154">
        <v>14414</v>
      </c>
      <c r="C175" s="154">
        <v>73627.006999999998</v>
      </c>
      <c r="D175" s="155">
        <v>1.1479999999999999</v>
      </c>
      <c r="E175" s="154">
        <v>84523.804036000001</v>
      </c>
      <c r="F175" s="154">
        <v>89859.2645020255</v>
      </c>
      <c r="G175" s="154">
        <v>6234.1657070921001</v>
      </c>
      <c r="H175" s="154">
        <v>-112.28441633461399</v>
      </c>
      <c r="I175" s="154">
        <v>0</v>
      </c>
      <c r="J175" s="154">
        <v>-1618468</v>
      </c>
    </row>
    <row r="176" spans="1:10" ht="13.2">
      <c r="A176" s="151" t="s">
        <v>500</v>
      </c>
      <c r="B176" s="154">
        <v>14007</v>
      </c>
      <c r="C176" s="154">
        <v>102460.469</v>
      </c>
      <c r="D176" s="155">
        <v>1.0860000000000001</v>
      </c>
      <c r="E176" s="154">
        <v>111272.069334</v>
      </c>
      <c r="F176" s="154">
        <v>118295.980925243</v>
      </c>
      <c r="G176" s="154">
        <v>8445.4901781425706</v>
      </c>
      <c r="H176" s="154">
        <v>2099.0400547158602</v>
      </c>
      <c r="I176" s="154">
        <v>29401254</v>
      </c>
      <c r="J176" s="154">
        <v>0</v>
      </c>
    </row>
    <row r="177" spans="1:10" ht="13.2">
      <c r="A177" s="151" t="s">
        <v>501</v>
      </c>
      <c r="B177" s="154">
        <v>24677</v>
      </c>
      <c r="C177" s="154">
        <v>182200.38099999999</v>
      </c>
      <c r="D177" s="155">
        <v>0.90600000000000003</v>
      </c>
      <c r="E177" s="154">
        <v>165073.545186</v>
      </c>
      <c r="F177" s="154">
        <v>175493.60831935701</v>
      </c>
      <c r="G177" s="154">
        <v>7111.6265477714696</v>
      </c>
      <c r="H177" s="154">
        <v>765.17642434475897</v>
      </c>
      <c r="I177" s="154">
        <v>18882259</v>
      </c>
      <c r="J177" s="154">
        <v>0</v>
      </c>
    </row>
    <row r="178" spans="1:10" ht="13.2">
      <c r="A178" s="151" t="s">
        <v>502</v>
      </c>
      <c r="B178" s="154">
        <v>35279</v>
      </c>
      <c r="C178" s="154">
        <v>213109.682</v>
      </c>
      <c r="D178" s="155">
        <v>1.1100000000000001</v>
      </c>
      <c r="E178" s="154">
        <v>236551.74702000001</v>
      </c>
      <c r="F178" s="154">
        <v>251483.78313442899</v>
      </c>
      <c r="G178" s="154">
        <v>7128.4271984588304</v>
      </c>
      <c r="H178" s="154">
        <v>781.97707503211996</v>
      </c>
      <c r="I178" s="154">
        <v>27587369</v>
      </c>
      <c r="J178" s="154">
        <v>0</v>
      </c>
    </row>
    <row r="179" spans="1:10" ht="13.2">
      <c r="A179" s="151" t="s">
        <v>503</v>
      </c>
      <c r="B179" s="154">
        <v>9193</v>
      </c>
      <c r="C179" s="154">
        <v>85592.911999999997</v>
      </c>
      <c r="D179" s="155">
        <v>0.93400000000000005</v>
      </c>
      <c r="E179" s="154">
        <v>79943.779808000007</v>
      </c>
      <c r="F179" s="154">
        <v>84990.131915964404</v>
      </c>
      <c r="G179" s="154">
        <v>9245.09212617909</v>
      </c>
      <c r="H179" s="154">
        <v>2898.64200275238</v>
      </c>
      <c r="I179" s="154">
        <v>26647216</v>
      </c>
      <c r="J179" s="154">
        <v>0</v>
      </c>
    </row>
    <row r="180" spans="1:10" ht="13.2">
      <c r="A180" s="151" t="s">
        <v>504</v>
      </c>
      <c r="B180" s="154">
        <v>10523</v>
      </c>
      <c r="C180" s="154">
        <v>68545.589000000007</v>
      </c>
      <c r="D180" s="155">
        <v>0.95899999999999996</v>
      </c>
      <c r="E180" s="154">
        <v>65735.219851000002</v>
      </c>
      <c r="F180" s="154">
        <v>69884.674205788993</v>
      </c>
      <c r="G180" s="154">
        <v>6641.1360073922797</v>
      </c>
      <c r="H180" s="154">
        <v>294.68588396556601</v>
      </c>
      <c r="I180" s="154">
        <v>3100980</v>
      </c>
      <c r="J180" s="154">
        <v>0</v>
      </c>
    </row>
    <row r="181" spans="1:10" ht="13.2">
      <c r="A181" s="151" t="s">
        <v>505</v>
      </c>
      <c r="B181" s="154">
        <v>70633</v>
      </c>
      <c r="C181" s="154">
        <v>401127.32799999998</v>
      </c>
      <c r="D181" s="155">
        <v>1.1160000000000001</v>
      </c>
      <c r="E181" s="154">
        <v>447658.09804800001</v>
      </c>
      <c r="F181" s="154">
        <v>475915.96116327099</v>
      </c>
      <c r="G181" s="154">
        <v>6737.8698506827004</v>
      </c>
      <c r="H181" s="154">
        <v>391.419727255986</v>
      </c>
      <c r="I181" s="154">
        <v>27647150</v>
      </c>
      <c r="J181" s="154">
        <v>0</v>
      </c>
    </row>
    <row r="182" spans="1:10" ht="13.2">
      <c r="A182" s="151" t="s">
        <v>506</v>
      </c>
      <c r="B182" s="154">
        <v>15376</v>
      </c>
      <c r="C182" s="154">
        <v>78065.544999999998</v>
      </c>
      <c r="D182" s="155">
        <v>1.113</v>
      </c>
      <c r="E182" s="154">
        <v>86886.951585000003</v>
      </c>
      <c r="F182" s="154">
        <v>92371.582813828703</v>
      </c>
      <c r="G182" s="154">
        <v>6007.5170924706499</v>
      </c>
      <c r="H182" s="154">
        <v>-338.93303095606399</v>
      </c>
      <c r="I182" s="154">
        <v>0</v>
      </c>
      <c r="J182" s="154">
        <v>-5211434</v>
      </c>
    </row>
    <row r="183" spans="1:10" ht="13.2">
      <c r="A183" s="151" t="s">
        <v>507</v>
      </c>
      <c r="B183" s="154">
        <v>40650</v>
      </c>
      <c r="C183" s="154">
        <v>222529.56299999999</v>
      </c>
      <c r="D183" s="155">
        <v>0.97199999999999998</v>
      </c>
      <c r="E183" s="154">
        <v>216298.73523600001</v>
      </c>
      <c r="F183" s="154">
        <v>229952.32506037</v>
      </c>
      <c r="G183" s="154">
        <v>5656.8837653227602</v>
      </c>
      <c r="H183" s="154">
        <v>-689.56635810395005</v>
      </c>
      <c r="I183" s="154">
        <v>0</v>
      </c>
      <c r="J183" s="154">
        <v>-28030872</v>
      </c>
    </row>
    <row r="184" spans="1:10" ht="13.2">
      <c r="A184" s="151" t="s">
        <v>508</v>
      </c>
      <c r="B184" s="154">
        <v>18675</v>
      </c>
      <c r="C184" s="154">
        <v>113998.22</v>
      </c>
      <c r="D184" s="155">
        <v>1.0580000000000001</v>
      </c>
      <c r="E184" s="154">
        <v>120610.11676</v>
      </c>
      <c r="F184" s="154">
        <v>128223.48103193501</v>
      </c>
      <c r="G184" s="154">
        <v>6866.0498544543398</v>
      </c>
      <c r="H184" s="154">
        <v>519.59973102763001</v>
      </c>
      <c r="I184" s="154">
        <v>9703525</v>
      </c>
      <c r="J184" s="154">
        <v>0</v>
      </c>
    </row>
    <row r="185" spans="1:10" ht="13.2">
      <c r="A185" s="151" t="s">
        <v>509</v>
      </c>
      <c r="B185" s="154">
        <v>57771</v>
      </c>
      <c r="C185" s="154">
        <v>416178.67800000001</v>
      </c>
      <c r="D185" s="155">
        <v>0.94799999999999995</v>
      </c>
      <c r="E185" s="154">
        <v>394537.38674400002</v>
      </c>
      <c r="F185" s="154">
        <v>419442.07073627599</v>
      </c>
      <c r="G185" s="154">
        <v>7260.4260050246003</v>
      </c>
      <c r="H185" s="154">
        <v>913.97588159788302</v>
      </c>
      <c r="I185" s="154">
        <v>52801301</v>
      </c>
      <c r="J185" s="154">
        <v>0</v>
      </c>
    </row>
    <row r="186" spans="1:10" ht="13.2">
      <c r="A186" s="151" t="s">
        <v>510</v>
      </c>
      <c r="B186" s="154">
        <v>9082</v>
      </c>
      <c r="C186" s="154">
        <v>38028.639999999999</v>
      </c>
      <c r="D186" s="155">
        <v>0.998</v>
      </c>
      <c r="E186" s="154">
        <v>37952.582719999999</v>
      </c>
      <c r="F186" s="154">
        <v>40348.292508450599</v>
      </c>
      <c r="G186" s="154">
        <v>4442.66598859839</v>
      </c>
      <c r="H186" s="154">
        <v>-1903.78413482832</v>
      </c>
      <c r="I186" s="154">
        <v>0</v>
      </c>
      <c r="J186" s="154">
        <v>-17290168</v>
      </c>
    </row>
    <row r="187" spans="1:10" ht="13.2">
      <c r="A187" s="151" t="s">
        <v>511</v>
      </c>
      <c r="B187" s="154">
        <v>27844</v>
      </c>
      <c r="C187" s="154">
        <v>160363.68100000001</v>
      </c>
      <c r="D187" s="155">
        <v>1.0129999999999999</v>
      </c>
      <c r="E187" s="154">
        <v>162448.408853</v>
      </c>
      <c r="F187" s="154">
        <v>172702.76350597799</v>
      </c>
      <c r="G187" s="154">
        <v>6202.5126959480604</v>
      </c>
      <c r="H187" s="154">
        <v>-143.937427478655</v>
      </c>
      <c r="I187" s="154">
        <v>0</v>
      </c>
      <c r="J187" s="154">
        <v>-4007794</v>
      </c>
    </row>
    <row r="188" spans="1:10" ht="13.2">
      <c r="A188" s="151" t="s">
        <v>512</v>
      </c>
      <c r="B188" s="154">
        <v>13478</v>
      </c>
      <c r="C188" s="154">
        <v>75112.2</v>
      </c>
      <c r="D188" s="155">
        <v>0.96</v>
      </c>
      <c r="E188" s="154">
        <v>72107.712</v>
      </c>
      <c r="F188" s="154">
        <v>76659.422030794303</v>
      </c>
      <c r="G188" s="154">
        <v>5687.74462314842</v>
      </c>
      <c r="H188" s="154">
        <v>-658.70550027829802</v>
      </c>
      <c r="I188" s="154">
        <v>0</v>
      </c>
      <c r="J188" s="154">
        <v>-8878033</v>
      </c>
    </row>
    <row r="189" spans="1:10" ht="13.2">
      <c r="A189" s="151" t="s">
        <v>513</v>
      </c>
      <c r="B189" s="154">
        <v>10760</v>
      </c>
      <c r="C189" s="154">
        <v>53426.021000000001</v>
      </c>
      <c r="D189" s="155">
        <v>1.153</v>
      </c>
      <c r="E189" s="154">
        <v>61600.202212999997</v>
      </c>
      <c r="F189" s="154">
        <v>65488.6386996808</v>
      </c>
      <c r="G189" s="154">
        <v>6086.3047118662498</v>
      </c>
      <c r="H189" s="154">
        <v>-260.14541156046698</v>
      </c>
      <c r="I189" s="154">
        <v>0</v>
      </c>
      <c r="J189" s="154">
        <v>-2799165</v>
      </c>
    </row>
    <row r="190" spans="1:10" ht="13.2">
      <c r="A190" s="151" t="s">
        <v>514</v>
      </c>
      <c r="B190" s="154">
        <v>12870</v>
      </c>
      <c r="C190" s="154">
        <v>63015.999000000003</v>
      </c>
      <c r="D190" s="155">
        <v>1.2190000000000001</v>
      </c>
      <c r="E190" s="154">
        <v>76816.502781000003</v>
      </c>
      <c r="F190" s="154">
        <v>81665.449399065197</v>
      </c>
      <c r="G190" s="154">
        <v>6345.4117637191302</v>
      </c>
      <c r="H190" s="154">
        <v>-1.03835970758519</v>
      </c>
      <c r="I190" s="154">
        <v>0</v>
      </c>
      <c r="J190" s="154">
        <v>-13364</v>
      </c>
    </row>
    <row r="191" spans="1:10" ht="13.2">
      <c r="A191" s="151" t="s">
        <v>515</v>
      </c>
      <c r="B191" s="154">
        <v>11345</v>
      </c>
      <c r="C191" s="154">
        <v>59191.639000000003</v>
      </c>
      <c r="D191" s="155">
        <v>0.95799999999999996</v>
      </c>
      <c r="E191" s="154">
        <v>56705.590162</v>
      </c>
      <c r="F191" s="154">
        <v>60285.060323839098</v>
      </c>
      <c r="G191" s="154">
        <v>5313.7999404001002</v>
      </c>
      <c r="H191" s="154">
        <v>-1032.65018302662</v>
      </c>
      <c r="I191" s="154">
        <v>0</v>
      </c>
      <c r="J191" s="154">
        <v>-11715416</v>
      </c>
    </row>
    <row r="192" spans="1:10" ht="13.2">
      <c r="A192" s="151" t="s">
        <v>516</v>
      </c>
      <c r="B192" s="154">
        <v>12840</v>
      </c>
      <c r="C192" s="154">
        <v>91128.396999999997</v>
      </c>
      <c r="D192" s="155">
        <v>0.94499999999999995</v>
      </c>
      <c r="E192" s="154">
        <v>86116.335164999997</v>
      </c>
      <c r="F192" s="154">
        <v>91552.322186551595</v>
      </c>
      <c r="G192" s="154">
        <v>7130.2431609463802</v>
      </c>
      <c r="H192" s="154">
        <v>783.79303751966904</v>
      </c>
      <c r="I192" s="154">
        <v>10063903</v>
      </c>
      <c r="J192" s="154">
        <v>0</v>
      </c>
    </row>
    <row r="193" spans="1:10" ht="13.2">
      <c r="A193" s="151" t="s">
        <v>517</v>
      </c>
      <c r="B193" s="154">
        <v>16163</v>
      </c>
      <c r="C193" s="154">
        <v>96467.92</v>
      </c>
      <c r="D193" s="155">
        <v>1.002</v>
      </c>
      <c r="E193" s="154">
        <v>96660.855840000004</v>
      </c>
      <c r="F193" s="154">
        <v>102762.45267214</v>
      </c>
      <c r="G193" s="154">
        <v>6357.8823654111502</v>
      </c>
      <c r="H193" s="154">
        <v>11.432241984436599</v>
      </c>
      <c r="I193" s="154">
        <v>184779</v>
      </c>
      <c r="J193" s="154">
        <v>0</v>
      </c>
    </row>
    <row r="194" spans="1:10" ht="13.2">
      <c r="A194" s="151" t="s">
        <v>518</v>
      </c>
      <c r="B194" s="154">
        <v>11897</v>
      </c>
      <c r="C194" s="154">
        <v>80199.067999999999</v>
      </c>
      <c r="D194" s="155">
        <v>0.97299999999999998</v>
      </c>
      <c r="E194" s="154">
        <v>78033.693163999997</v>
      </c>
      <c r="F194" s="154">
        <v>82959.473417775196</v>
      </c>
      <c r="G194" s="154">
        <v>6973.1422558439299</v>
      </c>
      <c r="H194" s="154">
        <v>626.69213241721104</v>
      </c>
      <c r="I194" s="154">
        <v>7455756</v>
      </c>
      <c r="J194" s="154">
        <v>0</v>
      </c>
    </row>
    <row r="195" spans="1:10" ht="13.2">
      <c r="A195" s="151" t="s">
        <v>519</v>
      </c>
      <c r="B195" s="154">
        <v>59118</v>
      </c>
      <c r="C195" s="154">
        <v>365489.35600000003</v>
      </c>
      <c r="D195" s="155">
        <v>1.0629999999999999</v>
      </c>
      <c r="E195" s="154">
        <v>388515.185428</v>
      </c>
      <c r="F195" s="154">
        <v>413039.725419347</v>
      </c>
      <c r="G195" s="154">
        <v>6986.6999123675896</v>
      </c>
      <c r="H195" s="154">
        <v>640.24978894087701</v>
      </c>
      <c r="I195" s="154">
        <v>37850287</v>
      </c>
      <c r="J195" s="154">
        <v>0</v>
      </c>
    </row>
    <row r="196" spans="1:10" ht="13.2">
      <c r="A196" s="151" t="s">
        <v>520</v>
      </c>
      <c r="B196" s="154">
        <v>9158</v>
      </c>
      <c r="C196" s="154">
        <v>98354.747000000003</v>
      </c>
      <c r="D196" s="155">
        <v>0.90400000000000003</v>
      </c>
      <c r="E196" s="154">
        <v>88912.691288000002</v>
      </c>
      <c r="F196" s="154">
        <v>94525.194827157</v>
      </c>
      <c r="G196" s="154">
        <v>10321.5980374707</v>
      </c>
      <c r="H196" s="154">
        <v>3975.1479140440201</v>
      </c>
      <c r="I196" s="154">
        <v>36404405</v>
      </c>
      <c r="J196" s="154">
        <v>0</v>
      </c>
    </row>
    <row r="197" spans="1:10" ht="13.2">
      <c r="A197" s="151" t="s">
        <v>521</v>
      </c>
      <c r="B197" s="154">
        <v>57122</v>
      </c>
      <c r="C197" s="154">
        <v>464069.10100000002</v>
      </c>
      <c r="D197" s="155">
        <v>1.006</v>
      </c>
      <c r="E197" s="154">
        <v>466853.51560599997</v>
      </c>
      <c r="F197" s="154">
        <v>496323.06568540703</v>
      </c>
      <c r="G197" s="154">
        <v>8688.8250706454</v>
      </c>
      <c r="H197" s="154">
        <v>2342.3749472186901</v>
      </c>
      <c r="I197" s="154">
        <v>133801142</v>
      </c>
      <c r="J197" s="154">
        <v>0</v>
      </c>
    </row>
    <row r="198" spans="1:10" ht="13.2">
      <c r="A198" s="151" t="s">
        <v>522</v>
      </c>
      <c r="B198" s="154">
        <v>25135</v>
      </c>
      <c r="C198" s="154">
        <v>169423.834</v>
      </c>
      <c r="D198" s="155">
        <v>1.0149999999999999</v>
      </c>
      <c r="E198" s="154">
        <v>171965.19151</v>
      </c>
      <c r="F198" s="154">
        <v>182820.28128380299</v>
      </c>
      <c r="G198" s="154">
        <v>7273.5341668511301</v>
      </c>
      <c r="H198" s="154">
        <v>927.08404342441099</v>
      </c>
      <c r="I198" s="154">
        <v>23302257</v>
      </c>
      <c r="J198" s="154">
        <v>0</v>
      </c>
    </row>
    <row r="199" spans="1:10" ht="13.2">
      <c r="A199" s="151" t="s">
        <v>523</v>
      </c>
      <c r="B199" s="154">
        <v>16116</v>
      </c>
      <c r="C199" s="154">
        <v>115961.114</v>
      </c>
      <c r="D199" s="155">
        <v>0.98099999999999998</v>
      </c>
      <c r="E199" s="154">
        <v>113757.852834</v>
      </c>
      <c r="F199" s="154">
        <v>120938.676430596</v>
      </c>
      <c r="G199" s="154">
        <v>7504.2613818935197</v>
      </c>
      <c r="H199" s="154">
        <v>1157.8112584667999</v>
      </c>
      <c r="I199" s="154">
        <v>18659286</v>
      </c>
      <c r="J199" s="154">
        <v>0</v>
      </c>
    </row>
    <row r="200" spans="1:10" ht="13.2">
      <c r="A200" s="151" t="s">
        <v>524</v>
      </c>
      <c r="B200" s="154">
        <v>12358</v>
      </c>
      <c r="C200" s="154">
        <v>61988.171999999999</v>
      </c>
      <c r="D200" s="155">
        <v>1.089</v>
      </c>
      <c r="E200" s="154">
        <v>67505.119307999994</v>
      </c>
      <c r="F200" s="154">
        <v>71766.296374389101</v>
      </c>
      <c r="G200" s="154">
        <v>5807.2743465276799</v>
      </c>
      <c r="H200" s="154">
        <v>-539.17577689903101</v>
      </c>
      <c r="I200" s="154">
        <v>0</v>
      </c>
      <c r="J200" s="154">
        <v>-6663134</v>
      </c>
    </row>
    <row r="201" spans="1:10" ht="13.2">
      <c r="A201" s="151" t="s">
        <v>525</v>
      </c>
      <c r="B201" s="154">
        <v>40008</v>
      </c>
      <c r="C201" s="154">
        <v>283966.17200000002</v>
      </c>
      <c r="D201" s="155">
        <v>1.07</v>
      </c>
      <c r="E201" s="154">
        <v>303843.80404000002</v>
      </c>
      <c r="F201" s="154">
        <v>323023.56792771799</v>
      </c>
      <c r="G201" s="154">
        <v>8073.9744033122897</v>
      </c>
      <c r="H201" s="154">
        <v>1727.52427988558</v>
      </c>
      <c r="I201" s="154">
        <v>69114791</v>
      </c>
      <c r="J201" s="154">
        <v>0</v>
      </c>
    </row>
    <row r="202" spans="1:10" ht="13.2">
      <c r="A202" s="151" t="s">
        <v>526</v>
      </c>
      <c r="B202" s="154">
        <v>12046</v>
      </c>
      <c r="C202" s="154">
        <v>110198.393</v>
      </c>
      <c r="D202" s="155">
        <v>0.99</v>
      </c>
      <c r="E202" s="154">
        <v>109096.40906999999</v>
      </c>
      <c r="F202" s="154">
        <v>115982.98480114499</v>
      </c>
      <c r="G202" s="154">
        <v>9628.3400963925396</v>
      </c>
      <c r="H202" s="154">
        <v>3281.8899729658301</v>
      </c>
      <c r="I202" s="154">
        <v>39533647</v>
      </c>
      <c r="J202" s="154">
        <v>0</v>
      </c>
    </row>
    <row r="203" spans="1:10" ht="13.2">
      <c r="A203" s="151" t="s">
        <v>527</v>
      </c>
      <c r="B203" s="154">
        <v>12811</v>
      </c>
      <c r="C203" s="154">
        <v>71695.817999999999</v>
      </c>
      <c r="D203" s="155">
        <v>1.149</v>
      </c>
      <c r="E203" s="154">
        <v>82378.494881999999</v>
      </c>
      <c r="F203" s="154">
        <v>87578.535364162904</v>
      </c>
      <c r="G203" s="154">
        <v>6836.1982174820796</v>
      </c>
      <c r="H203" s="154">
        <v>489.74809405536098</v>
      </c>
      <c r="I203" s="154">
        <v>6274163</v>
      </c>
      <c r="J203" s="154">
        <v>0</v>
      </c>
    </row>
    <row r="204" spans="1:10" ht="18.75" customHeight="1">
      <c r="A204" s="145" t="s">
        <v>528</v>
      </c>
      <c r="B204" s="154"/>
      <c r="C204" s="154"/>
      <c r="D204" s="155"/>
      <c r="E204" s="154"/>
      <c r="F204" s="154"/>
      <c r="G204" s="154"/>
      <c r="H204" s="154"/>
      <c r="I204" s="154"/>
      <c r="J204" s="154"/>
    </row>
    <row r="205" spans="1:10" ht="13.2">
      <c r="A205" s="151" t="s">
        <v>529</v>
      </c>
      <c r="B205" s="154">
        <v>25703</v>
      </c>
      <c r="C205" s="154">
        <v>161147.85399999999</v>
      </c>
      <c r="D205" s="155">
        <v>0.93500000000000005</v>
      </c>
      <c r="E205" s="154">
        <v>150673.24348999999</v>
      </c>
      <c r="F205" s="154">
        <v>160184.305410336</v>
      </c>
      <c r="G205" s="154">
        <v>6232.1248652039003</v>
      </c>
      <c r="H205" s="154">
        <v>-114.32525822281001</v>
      </c>
      <c r="I205" s="154">
        <v>0</v>
      </c>
      <c r="J205" s="154">
        <v>-2938502</v>
      </c>
    </row>
    <row r="206" spans="1:10" ht="13.2">
      <c r="A206" s="151" t="s">
        <v>530</v>
      </c>
      <c r="B206" s="154">
        <v>8530</v>
      </c>
      <c r="C206" s="154">
        <v>58632.739000000001</v>
      </c>
      <c r="D206" s="155">
        <v>0.96599999999999997</v>
      </c>
      <c r="E206" s="154">
        <v>56639.225874000003</v>
      </c>
      <c r="F206" s="154">
        <v>60214.506872336402</v>
      </c>
      <c r="G206" s="154">
        <v>7059.1450026185703</v>
      </c>
      <c r="H206" s="154">
        <v>712.69487919185303</v>
      </c>
      <c r="I206" s="154">
        <v>6079287</v>
      </c>
      <c r="J206" s="154">
        <v>0</v>
      </c>
    </row>
    <row r="207" spans="1:10" ht="13.2">
      <c r="A207" s="151" t="s">
        <v>531</v>
      </c>
      <c r="B207" s="154">
        <v>10058</v>
      </c>
      <c r="C207" s="154">
        <v>60919.305999999997</v>
      </c>
      <c r="D207" s="155">
        <v>1.06</v>
      </c>
      <c r="E207" s="154">
        <v>64574.464359999998</v>
      </c>
      <c r="F207" s="154">
        <v>68650.647461754503</v>
      </c>
      <c r="G207" s="154">
        <v>6825.4769796932296</v>
      </c>
      <c r="H207" s="154">
        <v>479.02685626651999</v>
      </c>
      <c r="I207" s="154">
        <v>4818052</v>
      </c>
      <c r="J207" s="154">
        <v>0</v>
      </c>
    </row>
    <row r="208" spans="1:10" ht="13.2">
      <c r="A208" s="151" t="s">
        <v>532</v>
      </c>
      <c r="B208" s="154">
        <v>11545</v>
      </c>
      <c r="C208" s="154">
        <v>68247.929999999993</v>
      </c>
      <c r="D208" s="155">
        <v>1.0569999999999999</v>
      </c>
      <c r="E208" s="154">
        <v>72138.062009999994</v>
      </c>
      <c r="F208" s="154">
        <v>76691.687847593901</v>
      </c>
      <c r="G208" s="154">
        <v>6642.8486658808097</v>
      </c>
      <c r="H208" s="154">
        <v>296.39854245409202</v>
      </c>
      <c r="I208" s="154">
        <v>3421921</v>
      </c>
      <c r="J208" s="154">
        <v>0</v>
      </c>
    </row>
    <row r="209" spans="1:10" ht="13.2">
      <c r="A209" s="151" t="s">
        <v>533</v>
      </c>
      <c r="B209" s="154">
        <v>9040</v>
      </c>
      <c r="C209" s="154">
        <v>64841.417000000001</v>
      </c>
      <c r="D209" s="155">
        <v>0.88500000000000001</v>
      </c>
      <c r="E209" s="154">
        <v>57384.654045000003</v>
      </c>
      <c r="F209" s="154">
        <v>61006.989273585401</v>
      </c>
      <c r="G209" s="154">
        <v>6748.5607603523704</v>
      </c>
      <c r="H209" s="154">
        <v>402.11063692565199</v>
      </c>
      <c r="I209" s="154">
        <v>3635080</v>
      </c>
      <c r="J209" s="154">
        <v>0</v>
      </c>
    </row>
    <row r="210" spans="1:10" ht="13.2">
      <c r="A210" s="151" t="s">
        <v>534</v>
      </c>
      <c r="B210" s="154">
        <v>11548</v>
      </c>
      <c r="C210" s="154">
        <v>68594.721000000005</v>
      </c>
      <c r="D210" s="155">
        <v>1.1639999999999999</v>
      </c>
      <c r="E210" s="154">
        <v>79844.255244</v>
      </c>
      <c r="F210" s="154">
        <v>84884.324987100699</v>
      </c>
      <c r="G210" s="154">
        <v>7350.5650317891104</v>
      </c>
      <c r="H210" s="154">
        <v>1004.1149083624</v>
      </c>
      <c r="I210" s="154">
        <v>11595519</v>
      </c>
      <c r="J210" s="154">
        <v>0</v>
      </c>
    </row>
    <row r="211" spans="1:10" ht="13.2">
      <c r="A211" s="151" t="s">
        <v>535</v>
      </c>
      <c r="B211" s="154">
        <v>16940</v>
      </c>
      <c r="C211" s="154">
        <v>94328.076000000001</v>
      </c>
      <c r="D211" s="155">
        <v>1.129</v>
      </c>
      <c r="E211" s="154">
        <v>106496.39780399999</v>
      </c>
      <c r="F211" s="154">
        <v>113218.851043508</v>
      </c>
      <c r="G211" s="154">
        <v>6683.5213130760503</v>
      </c>
      <c r="H211" s="154">
        <v>337.07118964933699</v>
      </c>
      <c r="I211" s="154">
        <v>5709986</v>
      </c>
      <c r="J211" s="154">
        <v>0</v>
      </c>
    </row>
    <row r="212" spans="1:10" ht="13.2">
      <c r="A212" s="151" t="s">
        <v>536</v>
      </c>
      <c r="B212" s="154">
        <v>97144</v>
      </c>
      <c r="C212" s="154">
        <v>559326.58100000001</v>
      </c>
      <c r="D212" s="155">
        <v>0.93400000000000005</v>
      </c>
      <c r="E212" s="154">
        <v>522411.02665399999</v>
      </c>
      <c r="F212" s="154">
        <v>555387.57582281297</v>
      </c>
      <c r="G212" s="154">
        <v>5717.15778455502</v>
      </c>
      <c r="H212" s="154">
        <v>-629.29233887169505</v>
      </c>
      <c r="I212" s="154">
        <v>0</v>
      </c>
      <c r="J212" s="154">
        <v>-61131975</v>
      </c>
    </row>
    <row r="213" spans="1:10" ht="13.2">
      <c r="A213" s="151" t="s">
        <v>537</v>
      </c>
      <c r="B213" s="154">
        <v>12093</v>
      </c>
      <c r="C213" s="154">
        <v>76054.691000000006</v>
      </c>
      <c r="D213" s="155">
        <v>0.97699999999999998</v>
      </c>
      <c r="E213" s="154">
        <v>74305.433107000004</v>
      </c>
      <c r="F213" s="154">
        <v>78995.871561289794</v>
      </c>
      <c r="G213" s="154">
        <v>6532.3634798056501</v>
      </c>
      <c r="H213" s="154">
        <v>185.913356378938</v>
      </c>
      <c r="I213" s="154">
        <v>2248250</v>
      </c>
      <c r="J213" s="154">
        <v>0</v>
      </c>
    </row>
    <row r="214" spans="1:10" ht="13.2">
      <c r="A214" s="151" t="s">
        <v>538</v>
      </c>
      <c r="B214" s="154">
        <v>23859</v>
      </c>
      <c r="C214" s="154">
        <v>147230.42499999999</v>
      </c>
      <c r="D214" s="155">
        <v>0.97099999999999997</v>
      </c>
      <c r="E214" s="154">
        <v>142960.74267499999</v>
      </c>
      <c r="F214" s="154">
        <v>151984.962531589</v>
      </c>
      <c r="G214" s="154">
        <v>6370.13129349885</v>
      </c>
      <c r="H214" s="154">
        <v>23.681170072135501</v>
      </c>
      <c r="I214" s="154">
        <v>565009</v>
      </c>
      <c r="J214" s="154">
        <v>0</v>
      </c>
    </row>
    <row r="215" spans="1:10" ht="13.2">
      <c r="A215" s="151" t="s">
        <v>539</v>
      </c>
      <c r="B215" s="154">
        <v>3717</v>
      </c>
      <c r="C215" s="154">
        <v>32670.018</v>
      </c>
      <c r="D215" s="155">
        <v>0.99299999999999999</v>
      </c>
      <c r="E215" s="154">
        <v>32441.327873999999</v>
      </c>
      <c r="F215" s="154">
        <v>34489.146524748103</v>
      </c>
      <c r="G215" s="154">
        <v>9278.7588175270703</v>
      </c>
      <c r="H215" s="154">
        <v>2932.3086941003498</v>
      </c>
      <c r="I215" s="154">
        <v>10899391</v>
      </c>
      <c r="J215" s="154">
        <v>0</v>
      </c>
    </row>
    <row r="216" spans="1:10" ht="13.2">
      <c r="A216" s="151" t="s">
        <v>540</v>
      </c>
      <c r="B216" s="154">
        <v>3785</v>
      </c>
      <c r="C216" s="154">
        <v>11577.133</v>
      </c>
      <c r="D216" s="155">
        <v>1.47</v>
      </c>
      <c r="E216" s="154">
        <v>17018.38551</v>
      </c>
      <c r="F216" s="154">
        <v>18092.650021870701</v>
      </c>
      <c r="G216" s="154">
        <v>4780.09247605566</v>
      </c>
      <c r="H216" s="154">
        <v>-1566.35764737105</v>
      </c>
      <c r="I216" s="154">
        <v>0</v>
      </c>
      <c r="J216" s="154">
        <v>-5928664</v>
      </c>
    </row>
    <row r="217" spans="1:10" ht="13.2">
      <c r="A217" s="151" t="s">
        <v>541</v>
      </c>
      <c r="B217" s="154">
        <v>13411</v>
      </c>
      <c r="C217" s="154">
        <v>109066.68700000001</v>
      </c>
      <c r="D217" s="155">
        <v>0.91900000000000004</v>
      </c>
      <c r="E217" s="154">
        <v>100232.285353</v>
      </c>
      <c r="F217" s="154">
        <v>106559.32425073499</v>
      </c>
      <c r="G217" s="154">
        <v>7945.6658154302604</v>
      </c>
      <c r="H217" s="154">
        <v>1599.21569200355</v>
      </c>
      <c r="I217" s="154">
        <v>21447082</v>
      </c>
      <c r="J217" s="154">
        <v>0</v>
      </c>
    </row>
    <row r="218" spans="1:10" ht="13.2">
      <c r="A218" s="151" t="s">
        <v>542</v>
      </c>
      <c r="B218" s="154">
        <v>15030</v>
      </c>
      <c r="C218" s="154">
        <v>108508.056</v>
      </c>
      <c r="D218" s="155">
        <v>0.93200000000000005</v>
      </c>
      <c r="E218" s="154">
        <v>101129.50819199999</v>
      </c>
      <c r="F218" s="154">
        <v>107513.183170438</v>
      </c>
      <c r="G218" s="154">
        <v>7153.2390665627499</v>
      </c>
      <c r="H218" s="154">
        <v>806.78894313603803</v>
      </c>
      <c r="I218" s="154">
        <v>12126038</v>
      </c>
      <c r="J218" s="154">
        <v>0</v>
      </c>
    </row>
    <row r="219" spans="1:10" ht="13.2">
      <c r="A219" s="151" t="s">
        <v>543</v>
      </c>
      <c r="B219" s="154">
        <v>11378</v>
      </c>
      <c r="C219" s="154">
        <v>78735.256999999998</v>
      </c>
      <c r="D219" s="155">
        <v>1.0509999999999999</v>
      </c>
      <c r="E219" s="154">
        <v>82750.755107000005</v>
      </c>
      <c r="F219" s="154">
        <v>87974.294054905302</v>
      </c>
      <c r="G219" s="154">
        <v>7731.96467348438</v>
      </c>
      <c r="H219" s="154">
        <v>1385.51455005767</v>
      </c>
      <c r="I219" s="154">
        <v>15764385</v>
      </c>
      <c r="J219" s="154">
        <v>0</v>
      </c>
    </row>
    <row r="220" spans="1:10" ht="13.2">
      <c r="A220" s="151" t="s">
        <v>544</v>
      </c>
      <c r="B220" s="154">
        <v>9880</v>
      </c>
      <c r="C220" s="154">
        <v>57780.936000000002</v>
      </c>
      <c r="D220" s="155">
        <v>1.0269999999999999</v>
      </c>
      <c r="E220" s="154">
        <v>59341.021271999998</v>
      </c>
      <c r="F220" s="154">
        <v>63086.8497592684</v>
      </c>
      <c r="G220" s="154">
        <v>6385.30868008789</v>
      </c>
      <c r="H220" s="154">
        <v>38.858556661177303</v>
      </c>
      <c r="I220" s="154">
        <v>383923</v>
      </c>
      <c r="J220" s="154">
        <v>0</v>
      </c>
    </row>
    <row r="221" spans="1:10" ht="18.75" customHeight="1">
      <c r="A221" s="145" t="s">
        <v>545</v>
      </c>
      <c r="B221" s="154"/>
      <c r="C221" s="154"/>
      <c r="D221" s="155"/>
      <c r="E221" s="154"/>
      <c r="F221" s="154"/>
      <c r="G221" s="154"/>
      <c r="H221" s="154"/>
      <c r="I221" s="154"/>
      <c r="J221" s="154"/>
    </row>
    <row r="222" spans="1:10" ht="13.2">
      <c r="A222" s="151" t="s">
        <v>546</v>
      </c>
      <c r="B222" s="154">
        <v>11477</v>
      </c>
      <c r="C222" s="154">
        <v>64046.133000000002</v>
      </c>
      <c r="D222" s="155">
        <v>1.0660000000000001</v>
      </c>
      <c r="E222" s="154">
        <v>68273.177777999997</v>
      </c>
      <c r="F222" s="154">
        <v>72582.837584239998</v>
      </c>
      <c r="G222" s="154">
        <v>6324.1994932682801</v>
      </c>
      <c r="H222" s="154">
        <v>-22.250630158438099</v>
      </c>
      <c r="I222" s="154">
        <v>0</v>
      </c>
      <c r="J222" s="154">
        <v>-255370</v>
      </c>
    </row>
    <row r="223" spans="1:10" ht="13.2">
      <c r="A223" s="151" t="s">
        <v>547</v>
      </c>
      <c r="B223" s="154">
        <v>9409</v>
      </c>
      <c r="C223" s="154">
        <v>65445.608999999997</v>
      </c>
      <c r="D223" s="155">
        <v>0.98299999999999998</v>
      </c>
      <c r="E223" s="154">
        <v>64333.033646999997</v>
      </c>
      <c r="F223" s="154">
        <v>68393.976733954099</v>
      </c>
      <c r="G223" s="154">
        <v>7268.9952953506399</v>
      </c>
      <c r="H223" s="154">
        <v>922.54517192392302</v>
      </c>
      <c r="I223" s="154">
        <v>8680228</v>
      </c>
      <c r="J223" s="154">
        <v>0</v>
      </c>
    </row>
    <row r="224" spans="1:10" ht="13.2">
      <c r="A224" s="151" t="s">
        <v>548</v>
      </c>
      <c r="B224" s="154">
        <v>16258</v>
      </c>
      <c r="C224" s="154">
        <v>80677.285999999993</v>
      </c>
      <c r="D224" s="155">
        <v>1.0900000000000001</v>
      </c>
      <c r="E224" s="154">
        <v>87938.241739999998</v>
      </c>
      <c r="F224" s="154">
        <v>93489.234358076399</v>
      </c>
      <c r="G224" s="154">
        <v>5750.35270993212</v>
      </c>
      <c r="H224" s="154">
        <v>-596.09741349459796</v>
      </c>
      <c r="I224" s="154">
        <v>0</v>
      </c>
      <c r="J224" s="154">
        <v>-9691352</v>
      </c>
    </row>
    <row r="225" spans="1:10" ht="13.2">
      <c r="A225" s="151" t="s">
        <v>549</v>
      </c>
      <c r="B225" s="154">
        <v>6519</v>
      </c>
      <c r="C225" s="154">
        <v>42172.805999999997</v>
      </c>
      <c r="D225" s="155">
        <v>1.0149999999999999</v>
      </c>
      <c r="E225" s="154">
        <v>42805.398090000002</v>
      </c>
      <c r="F225" s="154">
        <v>45507.435839559999</v>
      </c>
      <c r="G225" s="154">
        <v>6980.7387390029098</v>
      </c>
      <c r="H225" s="154">
        <v>634.28861557619405</v>
      </c>
      <c r="I225" s="154">
        <v>4134927</v>
      </c>
      <c r="J225" s="154">
        <v>0</v>
      </c>
    </row>
    <row r="226" spans="1:10" ht="13.2">
      <c r="A226" s="151" t="s">
        <v>550</v>
      </c>
      <c r="B226" s="154">
        <v>30297</v>
      </c>
      <c r="C226" s="154">
        <v>196738.334</v>
      </c>
      <c r="D226" s="155">
        <v>0.97299999999999998</v>
      </c>
      <c r="E226" s="154">
        <v>191426.39898200001</v>
      </c>
      <c r="F226" s="154">
        <v>203509.95337913901</v>
      </c>
      <c r="G226" s="154">
        <v>6717.1651773818803</v>
      </c>
      <c r="H226" s="154">
        <v>370.71505395516101</v>
      </c>
      <c r="I226" s="154">
        <v>11231554</v>
      </c>
      <c r="J226" s="154">
        <v>0</v>
      </c>
    </row>
    <row r="227" spans="1:10" ht="13.2">
      <c r="A227" s="151" t="s">
        <v>551</v>
      </c>
      <c r="B227" s="154">
        <v>22517</v>
      </c>
      <c r="C227" s="154">
        <v>158997.64799999999</v>
      </c>
      <c r="D227" s="155">
        <v>1.024</v>
      </c>
      <c r="E227" s="154">
        <v>162813.591552</v>
      </c>
      <c r="F227" s="154">
        <v>173090.99791065499</v>
      </c>
      <c r="G227" s="154">
        <v>7687.1251903297698</v>
      </c>
      <c r="H227" s="154">
        <v>1340.67506690305</v>
      </c>
      <c r="I227" s="154">
        <v>30187980</v>
      </c>
      <c r="J227" s="154">
        <v>0</v>
      </c>
    </row>
    <row r="228" spans="1:10" ht="13.2">
      <c r="A228" s="151" t="s">
        <v>552</v>
      </c>
      <c r="B228" s="154">
        <v>5493</v>
      </c>
      <c r="C228" s="154">
        <v>36097.449999999997</v>
      </c>
      <c r="D228" s="155">
        <v>1.0289999999999999</v>
      </c>
      <c r="E228" s="154">
        <v>37144.27605</v>
      </c>
      <c r="F228" s="154">
        <v>39488.962480813097</v>
      </c>
      <c r="G228" s="154">
        <v>7188.9609468074104</v>
      </c>
      <c r="H228" s="154">
        <v>842.510823380695</v>
      </c>
      <c r="I228" s="154">
        <v>4627912</v>
      </c>
      <c r="J228" s="154">
        <v>0</v>
      </c>
    </row>
    <row r="229" spans="1:10" ht="13.2">
      <c r="A229" s="151" t="s">
        <v>553</v>
      </c>
      <c r="B229" s="154">
        <v>8630</v>
      </c>
      <c r="C229" s="154">
        <v>50642.699000000001</v>
      </c>
      <c r="D229" s="155">
        <v>1.085</v>
      </c>
      <c r="E229" s="154">
        <v>54947.328415000004</v>
      </c>
      <c r="F229" s="154">
        <v>58415.810481271998</v>
      </c>
      <c r="G229" s="154">
        <v>6768.9235783629201</v>
      </c>
      <c r="H229" s="154">
        <v>422.473454936206</v>
      </c>
      <c r="I229" s="154">
        <v>3645946</v>
      </c>
      <c r="J229" s="154">
        <v>0</v>
      </c>
    </row>
    <row r="230" spans="1:10" ht="13.2">
      <c r="A230" s="151" t="s">
        <v>554</v>
      </c>
      <c r="B230" s="154">
        <v>23319</v>
      </c>
      <c r="C230" s="154">
        <v>201570.17</v>
      </c>
      <c r="D230" s="155">
        <v>0.95499999999999996</v>
      </c>
      <c r="E230" s="154">
        <v>192499.51235</v>
      </c>
      <c r="F230" s="154">
        <v>204650.80569968399</v>
      </c>
      <c r="G230" s="154">
        <v>8776.1398730513192</v>
      </c>
      <c r="H230" s="154">
        <v>2429.6897496246102</v>
      </c>
      <c r="I230" s="154">
        <v>56657935</v>
      </c>
      <c r="J230" s="154">
        <v>0</v>
      </c>
    </row>
    <row r="231" spans="1:10" ht="13.2">
      <c r="A231" s="151" t="s">
        <v>555</v>
      </c>
      <c r="B231" s="154">
        <v>4429</v>
      </c>
      <c r="C231" s="154">
        <v>25273.878000000001</v>
      </c>
      <c r="D231" s="155">
        <v>1.0029999999999999</v>
      </c>
      <c r="E231" s="154">
        <v>25349.699634000001</v>
      </c>
      <c r="F231" s="154">
        <v>26949.868033486899</v>
      </c>
      <c r="G231" s="154">
        <v>6084.8652141537304</v>
      </c>
      <c r="H231" s="154">
        <v>-261.58490927297998</v>
      </c>
      <c r="I231" s="154">
        <v>0</v>
      </c>
      <c r="J231" s="154">
        <v>-1158560</v>
      </c>
    </row>
    <row r="232" spans="1:10" ht="13.2">
      <c r="A232" s="151" t="s">
        <v>556</v>
      </c>
      <c r="B232" s="154">
        <v>10628</v>
      </c>
      <c r="C232" s="154">
        <v>84797.035999999993</v>
      </c>
      <c r="D232" s="155">
        <v>0.85599999999999998</v>
      </c>
      <c r="E232" s="154">
        <v>72586.262816000002</v>
      </c>
      <c r="F232" s="154">
        <v>77168.180774476597</v>
      </c>
      <c r="G232" s="154">
        <v>7260.83748348482</v>
      </c>
      <c r="H232" s="154">
        <v>914.38736005810199</v>
      </c>
      <c r="I232" s="154">
        <v>9718109</v>
      </c>
      <c r="J232" s="154">
        <v>0</v>
      </c>
    </row>
    <row r="233" spans="1:10" ht="13.2">
      <c r="A233" s="151" t="s">
        <v>557</v>
      </c>
      <c r="B233" s="154">
        <v>159437</v>
      </c>
      <c r="C233" s="154">
        <v>1145880.6340000001</v>
      </c>
      <c r="D233" s="155">
        <v>1.0149999999999999</v>
      </c>
      <c r="E233" s="154">
        <v>1163068.84351</v>
      </c>
      <c r="F233" s="154">
        <v>1236486.1240570401</v>
      </c>
      <c r="G233" s="154">
        <v>7755.3273334109099</v>
      </c>
      <c r="H233" s="154">
        <v>1408.8772099841999</v>
      </c>
      <c r="I233" s="154">
        <v>224627156</v>
      </c>
      <c r="J233" s="154">
        <v>0</v>
      </c>
    </row>
    <row r="234" spans="1:10" ht="18.75" customHeight="1">
      <c r="A234" s="145" t="s">
        <v>558</v>
      </c>
      <c r="B234" s="154"/>
      <c r="C234" s="154"/>
      <c r="D234" s="155"/>
      <c r="E234" s="154"/>
      <c r="F234" s="154"/>
      <c r="G234" s="154"/>
      <c r="H234" s="154"/>
      <c r="I234" s="154"/>
      <c r="J234" s="154"/>
    </row>
    <row r="235" spans="1:10" ht="13.2">
      <c r="A235" s="151" t="s">
        <v>559</v>
      </c>
      <c r="B235" s="154">
        <v>14016</v>
      </c>
      <c r="C235" s="154">
        <v>83509.907999999996</v>
      </c>
      <c r="D235" s="155">
        <v>0.94899999999999995</v>
      </c>
      <c r="E235" s="154">
        <v>79250.902692000003</v>
      </c>
      <c r="F235" s="154">
        <v>84253.517789989506</v>
      </c>
      <c r="G235" s="154">
        <v>6011.2384267972002</v>
      </c>
      <c r="H235" s="154">
        <v>-335.21169662951502</v>
      </c>
      <c r="I235" s="154">
        <v>0</v>
      </c>
      <c r="J235" s="154">
        <v>-4698327</v>
      </c>
    </row>
    <row r="236" spans="1:10" ht="13.2">
      <c r="A236" s="151" t="s">
        <v>560</v>
      </c>
      <c r="B236" s="154">
        <v>13271</v>
      </c>
      <c r="C236" s="154">
        <v>86557.471999999994</v>
      </c>
      <c r="D236" s="155">
        <v>0.91500000000000004</v>
      </c>
      <c r="E236" s="154">
        <v>79200.086880000003</v>
      </c>
      <c r="F236" s="154">
        <v>84199.494292781004</v>
      </c>
      <c r="G236" s="154">
        <v>6344.6231853500904</v>
      </c>
      <c r="H236" s="154">
        <v>-1.82693807662508</v>
      </c>
      <c r="I236" s="154">
        <v>0</v>
      </c>
      <c r="J236" s="154">
        <v>-24245</v>
      </c>
    </row>
    <row r="237" spans="1:10" ht="13.2">
      <c r="A237" s="151" t="s">
        <v>561</v>
      </c>
      <c r="B237" s="154">
        <v>16664</v>
      </c>
      <c r="C237" s="154">
        <v>138732.23800000001</v>
      </c>
      <c r="D237" s="155">
        <v>0.97399999999999998</v>
      </c>
      <c r="E237" s="154">
        <v>135125.19981200001</v>
      </c>
      <c r="F237" s="154">
        <v>143654.81072792201</v>
      </c>
      <c r="G237" s="154">
        <v>8620.6679505474203</v>
      </c>
      <c r="H237" s="154">
        <v>2274.2178271206999</v>
      </c>
      <c r="I237" s="154">
        <v>37897566</v>
      </c>
      <c r="J237" s="154">
        <v>0</v>
      </c>
    </row>
    <row r="238" spans="1:10" ht="13.2">
      <c r="A238" s="151" t="s">
        <v>562</v>
      </c>
      <c r="B238" s="154">
        <v>8669</v>
      </c>
      <c r="C238" s="154">
        <v>81271.444000000003</v>
      </c>
      <c r="D238" s="155">
        <v>1.0669999999999999</v>
      </c>
      <c r="E238" s="154">
        <v>86716.630747999996</v>
      </c>
      <c r="F238" s="154">
        <v>92190.510684897206</v>
      </c>
      <c r="G238" s="154">
        <v>10634.5034819353</v>
      </c>
      <c r="H238" s="154">
        <v>4288.0533585085896</v>
      </c>
      <c r="I238" s="154">
        <v>37173135</v>
      </c>
      <c r="J238" s="154">
        <v>0</v>
      </c>
    </row>
    <row r="239" spans="1:10" ht="13.2">
      <c r="A239" s="151" t="s">
        <v>563</v>
      </c>
      <c r="B239" s="154">
        <v>25951</v>
      </c>
      <c r="C239" s="154">
        <v>143097.78899999999</v>
      </c>
      <c r="D239" s="155">
        <v>1.1419999999999999</v>
      </c>
      <c r="E239" s="154">
        <v>163417.67503799999</v>
      </c>
      <c r="F239" s="154">
        <v>173733.213418687</v>
      </c>
      <c r="G239" s="154">
        <v>6694.6635358439898</v>
      </c>
      <c r="H239" s="154">
        <v>348.21341241727703</v>
      </c>
      <c r="I239" s="154">
        <v>9036486</v>
      </c>
      <c r="J239" s="154">
        <v>0</v>
      </c>
    </row>
    <row r="240" spans="1:10" ht="13.2">
      <c r="A240" s="151" t="s">
        <v>564</v>
      </c>
      <c r="B240" s="154">
        <v>5530</v>
      </c>
      <c r="C240" s="154">
        <v>23043.293000000001</v>
      </c>
      <c r="D240" s="155">
        <v>1.234</v>
      </c>
      <c r="E240" s="154">
        <v>28435.423562</v>
      </c>
      <c r="F240" s="154">
        <v>30230.374463465901</v>
      </c>
      <c r="G240" s="154">
        <v>5466.6138270281899</v>
      </c>
      <c r="H240" s="154">
        <v>-879.836296398527</v>
      </c>
      <c r="I240" s="154">
        <v>0</v>
      </c>
      <c r="J240" s="154">
        <v>-4865495</v>
      </c>
    </row>
    <row r="241" spans="1:10" ht="13.2">
      <c r="A241" s="151" t="s">
        <v>565</v>
      </c>
      <c r="B241" s="154">
        <v>22905</v>
      </c>
      <c r="C241" s="154">
        <v>154754.05499999999</v>
      </c>
      <c r="D241" s="155">
        <v>0.9</v>
      </c>
      <c r="E241" s="154">
        <v>139278.6495</v>
      </c>
      <c r="F241" s="154">
        <v>148070.44178436301</v>
      </c>
      <c r="G241" s="154">
        <v>6464.5466834474</v>
      </c>
      <c r="H241" s="154">
        <v>118.096560020681</v>
      </c>
      <c r="I241" s="154">
        <v>2705002</v>
      </c>
      <c r="J241" s="154">
        <v>0</v>
      </c>
    </row>
    <row r="242" spans="1:10" ht="13.2">
      <c r="A242" s="151" t="s">
        <v>566</v>
      </c>
      <c r="B242" s="154">
        <v>4350</v>
      </c>
      <c r="C242" s="154">
        <v>16378.191999999999</v>
      </c>
      <c r="D242" s="155">
        <v>1.2410000000000001</v>
      </c>
      <c r="E242" s="154">
        <v>20325.336272</v>
      </c>
      <c r="F242" s="154">
        <v>21608.347955806199</v>
      </c>
      <c r="G242" s="154">
        <v>4967.4363116795803</v>
      </c>
      <c r="H242" s="154">
        <v>-1379.0138117471299</v>
      </c>
      <c r="I242" s="154">
        <v>0</v>
      </c>
      <c r="J242" s="154">
        <v>-5998710</v>
      </c>
    </row>
    <row r="243" spans="1:10" ht="13.2">
      <c r="A243" s="151" t="s">
        <v>567</v>
      </c>
      <c r="B243" s="154">
        <v>9946</v>
      </c>
      <c r="C243" s="154">
        <v>39783.682000000001</v>
      </c>
      <c r="D243" s="155">
        <v>1.095</v>
      </c>
      <c r="E243" s="154">
        <v>43563.131789999999</v>
      </c>
      <c r="F243" s="154">
        <v>46313.000541089503</v>
      </c>
      <c r="G243" s="154">
        <v>4656.4448563331498</v>
      </c>
      <c r="H243" s="154">
        <v>-1690.00526709357</v>
      </c>
      <c r="I243" s="154">
        <v>0</v>
      </c>
      <c r="J243" s="154">
        <v>-16808792</v>
      </c>
    </row>
    <row r="244" spans="1:10" ht="13.2">
      <c r="A244" s="151" t="s">
        <v>568</v>
      </c>
      <c r="B244" s="154">
        <v>159663</v>
      </c>
      <c r="C244" s="154">
        <v>890261.28500000003</v>
      </c>
      <c r="D244" s="155">
        <v>0.93899999999999995</v>
      </c>
      <c r="E244" s="154">
        <v>835955.34661500005</v>
      </c>
      <c r="F244" s="154">
        <v>888723.99272713403</v>
      </c>
      <c r="G244" s="154">
        <v>5566.2488662190599</v>
      </c>
      <c r="H244" s="154">
        <v>-780.201257207656</v>
      </c>
      <c r="I244" s="154">
        <v>0</v>
      </c>
      <c r="J244" s="154">
        <v>-124569273</v>
      </c>
    </row>
    <row r="245" spans="1:10" ht="18.75" customHeight="1">
      <c r="A245" s="145" t="s">
        <v>569</v>
      </c>
      <c r="B245" s="154"/>
      <c r="C245" s="154"/>
      <c r="D245" s="155"/>
      <c r="E245" s="154"/>
      <c r="F245" s="154"/>
      <c r="G245" s="154"/>
      <c r="H245" s="154"/>
      <c r="I245" s="154"/>
      <c r="J245" s="154"/>
    </row>
    <row r="246" spans="1:10" ht="13.2">
      <c r="A246" s="151" t="s">
        <v>570</v>
      </c>
      <c r="B246" s="154">
        <v>22813</v>
      </c>
      <c r="C246" s="154">
        <v>125249.682</v>
      </c>
      <c r="D246" s="155">
        <v>1.046</v>
      </c>
      <c r="E246" s="154">
        <v>131011.167372</v>
      </c>
      <c r="F246" s="154">
        <v>139281.085084452</v>
      </c>
      <c r="G246" s="154">
        <v>6105.3384072437802</v>
      </c>
      <c r="H246" s="154">
        <v>-241.111716182935</v>
      </c>
      <c r="I246" s="154">
        <v>0</v>
      </c>
      <c r="J246" s="154">
        <v>-5500482</v>
      </c>
    </row>
    <row r="247" spans="1:10" ht="13.2">
      <c r="A247" s="151" t="s">
        <v>571</v>
      </c>
      <c r="B247" s="154">
        <v>51774</v>
      </c>
      <c r="C247" s="154">
        <v>362823.46299999999</v>
      </c>
      <c r="D247" s="155">
        <v>1.044</v>
      </c>
      <c r="E247" s="154">
        <v>378787.69537199999</v>
      </c>
      <c r="F247" s="154">
        <v>402698.19959887402</v>
      </c>
      <c r="G247" s="154">
        <v>7778.0005330643598</v>
      </c>
      <c r="H247" s="154">
        <v>1431.5504096376401</v>
      </c>
      <c r="I247" s="154">
        <v>74117091</v>
      </c>
      <c r="J247" s="154">
        <v>0</v>
      </c>
    </row>
    <row r="248" spans="1:10" ht="13.2">
      <c r="A248" s="151" t="s">
        <v>572</v>
      </c>
      <c r="B248" s="154">
        <v>59968</v>
      </c>
      <c r="C248" s="154">
        <v>377643.74800000002</v>
      </c>
      <c r="D248" s="155">
        <v>1.034</v>
      </c>
      <c r="E248" s="154">
        <v>390483.63543199998</v>
      </c>
      <c r="F248" s="154">
        <v>415132.431392367</v>
      </c>
      <c r="G248" s="154">
        <v>6922.5658916816701</v>
      </c>
      <c r="H248" s="154">
        <v>576.11576825495899</v>
      </c>
      <c r="I248" s="154">
        <v>34548510</v>
      </c>
      <c r="J248" s="154">
        <v>0</v>
      </c>
    </row>
    <row r="249" spans="1:10" ht="13.2">
      <c r="A249" s="151" t="s">
        <v>573</v>
      </c>
      <c r="B249" s="154">
        <v>10438</v>
      </c>
      <c r="C249" s="154">
        <v>61281.337</v>
      </c>
      <c r="D249" s="155">
        <v>1.073</v>
      </c>
      <c r="E249" s="154">
        <v>65754.874601000003</v>
      </c>
      <c r="F249" s="154">
        <v>69905.569637544701</v>
      </c>
      <c r="G249" s="154">
        <v>6697.2187811405202</v>
      </c>
      <c r="H249" s="154">
        <v>350.768657713805</v>
      </c>
      <c r="I249" s="154">
        <v>3661323</v>
      </c>
      <c r="J249" s="154">
        <v>0</v>
      </c>
    </row>
    <row r="250" spans="1:10" ht="13.2">
      <c r="A250" s="151" t="s">
        <v>574</v>
      </c>
      <c r="B250" s="154">
        <v>15336</v>
      </c>
      <c r="C250" s="154">
        <v>94177.024999999994</v>
      </c>
      <c r="D250" s="155">
        <v>1.075</v>
      </c>
      <c r="E250" s="154">
        <v>101240.301875</v>
      </c>
      <c r="F250" s="154">
        <v>107630.97056748399</v>
      </c>
      <c r="G250" s="154">
        <v>7018.1905690847998</v>
      </c>
      <c r="H250" s="154">
        <v>671.74044565808197</v>
      </c>
      <c r="I250" s="154">
        <v>10301811</v>
      </c>
      <c r="J250" s="154">
        <v>0</v>
      </c>
    </row>
    <row r="251" spans="1:10" ht="13.2">
      <c r="A251" s="151" t="s">
        <v>575</v>
      </c>
      <c r="B251" s="154">
        <v>16081</v>
      </c>
      <c r="C251" s="154">
        <v>50920.665000000001</v>
      </c>
      <c r="D251" s="155">
        <v>1.1140000000000001</v>
      </c>
      <c r="E251" s="154">
        <v>56725.62081</v>
      </c>
      <c r="F251" s="154">
        <v>60306.355381690701</v>
      </c>
      <c r="G251" s="154">
        <v>3750.16201614891</v>
      </c>
      <c r="H251" s="154">
        <v>-2596.2881072778</v>
      </c>
      <c r="I251" s="154">
        <v>0</v>
      </c>
      <c r="J251" s="154">
        <v>-41750909</v>
      </c>
    </row>
    <row r="252" spans="1:10" ht="13.2">
      <c r="A252" s="151" t="s">
        <v>576</v>
      </c>
      <c r="B252" s="154">
        <v>26414</v>
      </c>
      <c r="C252" s="154">
        <v>168875.73499999999</v>
      </c>
      <c r="D252" s="155">
        <v>1.0529999999999999</v>
      </c>
      <c r="E252" s="154">
        <v>177826.14895500001</v>
      </c>
      <c r="F252" s="154">
        <v>189051.204410039</v>
      </c>
      <c r="G252" s="154">
        <v>7157.2349666858199</v>
      </c>
      <c r="H252" s="154">
        <v>810.78484325910699</v>
      </c>
      <c r="I252" s="154">
        <v>21416071</v>
      </c>
      <c r="J252" s="154">
        <v>0</v>
      </c>
    </row>
    <row r="253" spans="1:10" ht="13.2">
      <c r="A253" s="151" t="s">
        <v>577</v>
      </c>
      <c r="B253" s="154">
        <v>10196</v>
      </c>
      <c r="C253" s="154">
        <v>50651.616999999998</v>
      </c>
      <c r="D253" s="155">
        <v>1.159</v>
      </c>
      <c r="E253" s="154">
        <v>58705.224103</v>
      </c>
      <c r="F253" s="154">
        <v>62410.918681267198</v>
      </c>
      <c r="G253" s="154">
        <v>6121.1179561854897</v>
      </c>
      <c r="H253" s="154">
        <v>-225.33216724122701</v>
      </c>
      <c r="I253" s="154">
        <v>0</v>
      </c>
      <c r="J253" s="154">
        <v>-2297487</v>
      </c>
    </row>
    <row r="254" spans="1:10" ht="13.2">
      <c r="A254" s="151" t="s">
        <v>578</v>
      </c>
      <c r="B254" s="154">
        <v>20560</v>
      </c>
      <c r="C254" s="154">
        <v>156111.05600000001</v>
      </c>
      <c r="D254" s="155">
        <v>1.03</v>
      </c>
      <c r="E254" s="154">
        <v>160794.38768000001</v>
      </c>
      <c r="F254" s="154">
        <v>170944.33429456601</v>
      </c>
      <c r="G254" s="154">
        <v>8314.41314662285</v>
      </c>
      <c r="H254" s="154">
        <v>1967.9630231961401</v>
      </c>
      <c r="I254" s="154">
        <v>40461320</v>
      </c>
      <c r="J254" s="154">
        <v>0</v>
      </c>
    </row>
    <row r="255" spans="1:10" ht="13.2">
      <c r="A255" s="151" t="s">
        <v>579</v>
      </c>
      <c r="B255" s="154">
        <v>6920</v>
      </c>
      <c r="C255" s="154">
        <v>35813.182999999997</v>
      </c>
      <c r="D255" s="155">
        <v>0.96899999999999997</v>
      </c>
      <c r="E255" s="154">
        <v>34702.974327000004</v>
      </c>
      <c r="F255" s="154">
        <v>36893.556609552601</v>
      </c>
      <c r="G255" s="154">
        <v>5331.4388164093298</v>
      </c>
      <c r="H255" s="154">
        <v>-1015.01130701738</v>
      </c>
      <c r="I255" s="154">
        <v>0</v>
      </c>
      <c r="J255" s="154">
        <v>-7023878</v>
      </c>
    </row>
    <row r="256" spans="1:10" ht="13.2">
      <c r="A256" s="151" t="s">
        <v>580</v>
      </c>
      <c r="B256" s="154">
        <v>11082</v>
      </c>
      <c r="C256" s="154">
        <v>70321.921000000002</v>
      </c>
      <c r="D256" s="155">
        <v>1.042</v>
      </c>
      <c r="E256" s="154">
        <v>73275.441682000004</v>
      </c>
      <c r="F256" s="154">
        <v>77900.863202999695</v>
      </c>
      <c r="G256" s="154">
        <v>7029.4949650784802</v>
      </c>
      <c r="H256" s="154">
        <v>683.04484165176098</v>
      </c>
      <c r="I256" s="154">
        <v>7569503</v>
      </c>
      <c r="J256" s="154">
        <v>0</v>
      </c>
    </row>
    <row r="257" spans="1:10" ht="13.2">
      <c r="A257" s="151" t="s">
        <v>581</v>
      </c>
      <c r="B257" s="154">
        <v>10956</v>
      </c>
      <c r="C257" s="154">
        <v>62006.046999999999</v>
      </c>
      <c r="D257" s="155">
        <v>0.997</v>
      </c>
      <c r="E257" s="154">
        <v>61820.028858999998</v>
      </c>
      <c r="F257" s="154">
        <v>65722.341630503593</v>
      </c>
      <c r="G257" s="154">
        <v>5998.7533434194602</v>
      </c>
      <c r="H257" s="154">
        <v>-347.69678000725202</v>
      </c>
      <c r="I257" s="154">
        <v>0</v>
      </c>
      <c r="J257" s="154">
        <v>-3809366</v>
      </c>
    </row>
    <row r="258" spans="1:10" ht="13.2">
      <c r="A258" s="151" t="s">
        <v>582</v>
      </c>
      <c r="B258" s="154">
        <v>11256</v>
      </c>
      <c r="C258" s="154">
        <v>63946.26</v>
      </c>
      <c r="D258" s="155">
        <v>0.98399999999999999</v>
      </c>
      <c r="E258" s="154">
        <v>62923.119839999999</v>
      </c>
      <c r="F258" s="154">
        <v>66895.063863748801</v>
      </c>
      <c r="G258" s="154">
        <v>5943.0582679236704</v>
      </c>
      <c r="H258" s="154">
        <v>-403.39185550304302</v>
      </c>
      <c r="I258" s="154">
        <v>0</v>
      </c>
      <c r="J258" s="154">
        <v>-4540579</v>
      </c>
    </row>
    <row r="259" spans="1:10" ht="13.2">
      <c r="A259" s="151" t="s">
        <v>583</v>
      </c>
      <c r="B259" s="154">
        <v>6734</v>
      </c>
      <c r="C259" s="154">
        <v>43297.724999999999</v>
      </c>
      <c r="D259" s="155">
        <v>1.0740000000000001</v>
      </c>
      <c r="E259" s="154">
        <v>46501.756650000003</v>
      </c>
      <c r="F259" s="154">
        <v>49437.122456550103</v>
      </c>
      <c r="G259" s="154">
        <v>7341.4200262177201</v>
      </c>
      <c r="H259" s="154">
        <v>994.96990279100305</v>
      </c>
      <c r="I259" s="154">
        <v>6700127</v>
      </c>
      <c r="J259" s="154">
        <v>0</v>
      </c>
    </row>
    <row r="260" spans="1:10" ht="13.2">
      <c r="A260" s="151" t="s">
        <v>584</v>
      </c>
      <c r="B260" s="154">
        <v>6923</v>
      </c>
      <c r="C260" s="154">
        <v>30560.468000000001</v>
      </c>
      <c r="D260" s="155">
        <v>0.93500000000000005</v>
      </c>
      <c r="E260" s="154">
        <v>28574.03758</v>
      </c>
      <c r="F260" s="154">
        <v>30377.738319709799</v>
      </c>
      <c r="G260" s="154">
        <v>4387.9442900057502</v>
      </c>
      <c r="H260" s="154">
        <v>-1958.50583342097</v>
      </c>
      <c r="I260" s="154">
        <v>0</v>
      </c>
      <c r="J260" s="154">
        <v>-13558736</v>
      </c>
    </row>
    <row r="261" spans="1:10" ht="18.75" customHeight="1">
      <c r="A261" s="145" t="s">
        <v>585</v>
      </c>
      <c r="B261" s="154"/>
      <c r="C261" s="154"/>
      <c r="D261" s="155"/>
      <c r="E261" s="154"/>
      <c r="F261" s="154"/>
      <c r="G261" s="154"/>
      <c r="H261" s="154"/>
      <c r="I261" s="154"/>
      <c r="J261" s="154"/>
    </row>
    <row r="262" spans="1:10" ht="13.2">
      <c r="A262" s="151" t="s">
        <v>586</v>
      </c>
      <c r="B262" s="154">
        <v>26462</v>
      </c>
      <c r="C262" s="154">
        <v>205911.14</v>
      </c>
      <c r="D262" s="155">
        <v>0.84899999999999998</v>
      </c>
      <c r="E262" s="154">
        <v>174818.55786</v>
      </c>
      <c r="F262" s="154">
        <v>185853.762851393</v>
      </c>
      <c r="G262" s="154">
        <v>7023.4208620434401</v>
      </c>
      <c r="H262" s="154">
        <v>676.97073861672402</v>
      </c>
      <c r="I262" s="154">
        <v>17914000</v>
      </c>
      <c r="J262" s="154">
        <v>0</v>
      </c>
    </row>
    <row r="263" spans="1:10" ht="13.2">
      <c r="A263" s="151" t="s">
        <v>587</v>
      </c>
      <c r="B263" s="154">
        <v>103581</v>
      </c>
      <c r="C263" s="154">
        <v>624202.07900000003</v>
      </c>
      <c r="D263" s="155">
        <v>1</v>
      </c>
      <c r="E263" s="154">
        <v>624202.07900000003</v>
      </c>
      <c r="F263" s="154">
        <v>663604.06230279803</v>
      </c>
      <c r="G263" s="154">
        <v>6406.6195760110304</v>
      </c>
      <c r="H263" s="154">
        <v>60.169452584313099</v>
      </c>
      <c r="I263" s="154">
        <v>6232412</v>
      </c>
      <c r="J263" s="154">
        <v>0</v>
      </c>
    </row>
    <row r="264" spans="1:10" ht="13.2">
      <c r="A264" s="151" t="s">
        <v>588</v>
      </c>
      <c r="B264" s="154">
        <v>9375</v>
      </c>
      <c r="C264" s="154">
        <v>53552.097999999998</v>
      </c>
      <c r="D264" s="155">
        <v>1.1890000000000001</v>
      </c>
      <c r="E264" s="154">
        <v>63673.444521999998</v>
      </c>
      <c r="F264" s="154">
        <v>67692.751862191493</v>
      </c>
      <c r="G264" s="154">
        <v>7220.5601986337597</v>
      </c>
      <c r="H264" s="154">
        <v>874.11007520704504</v>
      </c>
      <c r="I264" s="154">
        <v>8194782</v>
      </c>
      <c r="J264" s="154">
        <v>0</v>
      </c>
    </row>
    <row r="265" spans="1:10" ht="13.2">
      <c r="A265" s="151" t="s">
        <v>589</v>
      </c>
      <c r="B265" s="154">
        <v>37693</v>
      </c>
      <c r="C265" s="154">
        <v>283453.85100000002</v>
      </c>
      <c r="D265" s="155">
        <v>1.0409999999999999</v>
      </c>
      <c r="E265" s="154">
        <v>295075.45889100002</v>
      </c>
      <c r="F265" s="154">
        <v>313701.731848814</v>
      </c>
      <c r="G265" s="154">
        <v>8322.5461451413703</v>
      </c>
      <c r="H265" s="154">
        <v>1976.0960217146501</v>
      </c>
      <c r="I265" s="154">
        <v>74484987</v>
      </c>
      <c r="J265" s="154">
        <v>0</v>
      </c>
    </row>
    <row r="266" spans="1:10" ht="13.2">
      <c r="A266" s="151" t="s">
        <v>590</v>
      </c>
      <c r="B266" s="154">
        <v>18581</v>
      </c>
      <c r="C266" s="154">
        <v>144398.31899999999</v>
      </c>
      <c r="D266" s="155">
        <v>0.91600000000000004</v>
      </c>
      <c r="E266" s="154">
        <v>132268.860204</v>
      </c>
      <c r="F266" s="154">
        <v>140618.16821910199</v>
      </c>
      <c r="G266" s="154">
        <v>7567.8471674884104</v>
      </c>
      <c r="H266" s="154">
        <v>1221.3970440616999</v>
      </c>
      <c r="I266" s="154">
        <v>22694778</v>
      </c>
      <c r="J266" s="154">
        <v>0</v>
      </c>
    </row>
    <row r="267" spans="1:10" ht="13.2">
      <c r="A267" s="151" t="s">
        <v>591</v>
      </c>
      <c r="B267" s="154">
        <v>9381</v>
      </c>
      <c r="C267" s="154">
        <v>54420.387000000002</v>
      </c>
      <c r="D267" s="155">
        <v>1.0129999999999999</v>
      </c>
      <c r="E267" s="154">
        <v>55127.852031000002</v>
      </c>
      <c r="F267" s="154">
        <v>58607.729426994003</v>
      </c>
      <c r="G267" s="154">
        <v>6247.4927435235104</v>
      </c>
      <c r="H267" s="154">
        <v>-98.957379903204099</v>
      </c>
      <c r="I267" s="154">
        <v>0</v>
      </c>
      <c r="J267" s="154">
        <v>-928319</v>
      </c>
    </row>
    <row r="268" spans="1:10" ht="13.2">
      <c r="A268" s="151" t="s">
        <v>592</v>
      </c>
      <c r="B268" s="154">
        <v>5773</v>
      </c>
      <c r="C268" s="154">
        <v>42162.107000000004</v>
      </c>
      <c r="D268" s="155">
        <v>0.92</v>
      </c>
      <c r="E268" s="154">
        <v>38789.138440000002</v>
      </c>
      <c r="F268" s="154">
        <v>41237.6547723892</v>
      </c>
      <c r="G268" s="154">
        <v>7143.1932742749404</v>
      </c>
      <c r="H268" s="154">
        <v>796.74315084822501</v>
      </c>
      <c r="I268" s="154">
        <v>4599598</v>
      </c>
      <c r="J268" s="154">
        <v>0</v>
      </c>
    </row>
    <row r="269" spans="1:10" ht="13.2">
      <c r="A269" s="151" t="s">
        <v>593</v>
      </c>
      <c r="B269" s="154">
        <v>11563</v>
      </c>
      <c r="C269" s="154">
        <v>84760.781000000003</v>
      </c>
      <c r="D269" s="155">
        <v>0.84399999999999997</v>
      </c>
      <c r="E269" s="154">
        <v>71538.099163999999</v>
      </c>
      <c r="F269" s="154">
        <v>76053.853089859404</v>
      </c>
      <c r="G269" s="154">
        <v>6577.3461117235502</v>
      </c>
      <c r="H269" s="154">
        <v>230.89598829683499</v>
      </c>
      <c r="I269" s="154">
        <v>2669850</v>
      </c>
      <c r="J269" s="154">
        <v>0</v>
      </c>
    </row>
    <row r="270" spans="1:10" ht="13.2">
      <c r="A270" s="151" t="s">
        <v>594</v>
      </c>
      <c r="B270" s="154">
        <v>38719</v>
      </c>
      <c r="C270" s="154">
        <v>200383.87</v>
      </c>
      <c r="D270" s="155">
        <v>0.93100000000000005</v>
      </c>
      <c r="E270" s="154">
        <v>186557.38297000001</v>
      </c>
      <c r="F270" s="154">
        <v>198333.58676056401</v>
      </c>
      <c r="G270" s="154">
        <v>5122.3840171637703</v>
      </c>
      <c r="H270" s="154">
        <v>-1224.0661062629499</v>
      </c>
      <c r="I270" s="154">
        <v>0</v>
      </c>
      <c r="J270" s="154">
        <v>-47394616</v>
      </c>
    </row>
    <row r="271" spans="1:10" ht="13.2">
      <c r="A271" s="151" t="s">
        <v>595</v>
      </c>
      <c r="B271" s="154">
        <v>24957</v>
      </c>
      <c r="C271" s="154">
        <v>193376.31700000001</v>
      </c>
      <c r="D271" s="155">
        <v>0.94199999999999995</v>
      </c>
      <c r="E271" s="154">
        <v>182160.49061400001</v>
      </c>
      <c r="F271" s="154">
        <v>193659.14601915501</v>
      </c>
      <c r="G271" s="154">
        <v>7759.7125463459197</v>
      </c>
      <c r="H271" s="154">
        <v>1413.2624229191999</v>
      </c>
      <c r="I271" s="154">
        <v>35270790</v>
      </c>
      <c r="J271" s="154">
        <v>0</v>
      </c>
    </row>
    <row r="272" spans="1:10" ht="18.75" customHeight="1">
      <c r="A272" s="145" t="s">
        <v>596</v>
      </c>
      <c r="B272" s="154"/>
      <c r="C272" s="154"/>
      <c r="D272" s="155"/>
      <c r="E272" s="154"/>
      <c r="F272" s="154"/>
      <c r="G272" s="154"/>
      <c r="H272" s="154"/>
      <c r="I272" s="154"/>
      <c r="J272" s="154"/>
    </row>
    <row r="273" spans="1:10" ht="13.2">
      <c r="A273" s="151" t="s">
        <v>597</v>
      </c>
      <c r="B273" s="154">
        <v>24665</v>
      </c>
      <c r="C273" s="154">
        <v>215896.226</v>
      </c>
      <c r="D273" s="155">
        <v>0.98499999999999999</v>
      </c>
      <c r="E273" s="154">
        <v>212657.78260999999</v>
      </c>
      <c r="F273" s="154">
        <v>226081.54180835601</v>
      </c>
      <c r="G273" s="154">
        <v>9166.0872413685902</v>
      </c>
      <c r="H273" s="154">
        <v>2819.6371179418702</v>
      </c>
      <c r="I273" s="154">
        <v>69546350</v>
      </c>
      <c r="J273" s="154">
        <v>0</v>
      </c>
    </row>
    <row r="274" spans="1:10" ht="13.2">
      <c r="A274" s="151" t="s">
        <v>598</v>
      </c>
      <c r="B274" s="154">
        <v>17652</v>
      </c>
      <c r="C274" s="154">
        <v>141585.62599999999</v>
      </c>
      <c r="D274" s="155">
        <v>1.016</v>
      </c>
      <c r="E274" s="154">
        <v>143850.99601599999</v>
      </c>
      <c r="F274" s="154">
        <v>152931.41201236099</v>
      </c>
      <c r="G274" s="154">
        <v>8663.6875148629606</v>
      </c>
      <c r="H274" s="154">
        <v>2317.2373914362402</v>
      </c>
      <c r="I274" s="154">
        <v>40903874</v>
      </c>
      <c r="J274" s="154">
        <v>0</v>
      </c>
    </row>
    <row r="275" spans="1:10" ht="13.2">
      <c r="A275" s="151" t="s">
        <v>599</v>
      </c>
      <c r="B275" s="154">
        <v>18548</v>
      </c>
      <c r="C275" s="154">
        <v>157787.258</v>
      </c>
      <c r="D275" s="155">
        <v>0.89900000000000002</v>
      </c>
      <c r="E275" s="154">
        <v>141850.74494199999</v>
      </c>
      <c r="F275" s="154">
        <v>150804.89756617599</v>
      </c>
      <c r="G275" s="154">
        <v>8130.5206796515204</v>
      </c>
      <c r="H275" s="154">
        <v>1784.0705562247999</v>
      </c>
      <c r="I275" s="154">
        <v>33090941</v>
      </c>
      <c r="J275" s="154">
        <v>0</v>
      </c>
    </row>
    <row r="276" spans="1:10" ht="13.2">
      <c r="A276" s="151" t="s">
        <v>600</v>
      </c>
      <c r="B276" s="154">
        <v>99362</v>
      </c>
      <c r="C276" s="154">
        <v>581156.45400000003</v>
      </c>
      <c r="D276" s="155">
        <v>1.0449999999999999</v>
      </c>
      <c r="E276" s="154">
        <v>607308.49442999996</v>
      </c>
      <c r="F276" s="154">
        <v>645644.09112572705</v>
      </c>
      <c r="G276" s="154">
        <v>6497.8974972899796</v>
      </c>
      <c r="H276" s="154">
        <v>151.44737386326599</v>
      </c>
      <c r="I276" s="154">
        <v>15048114</v>
      </c>
      <c r="J276" s="154">
        <v>0</v>
      </c>
    </row>
    <row r="277" spans="1:10" ht="13.2">
      <c r="A277" s="151" t="s">
        <v>601</v>
      </c>
      <c r="B277" s="154">
        <v>17530</v>
      </c>
      <c r="C277" s="154">
        <v>99539.047000000006</v>
      </c>
      <c r="D277" s="155">
        <v>0.89300000000000002</v>
      </c>
      <c r="E277" s="154">
        <v>88888.368971000004</v>
      </c>
      <c r="F277" s="154">
        <v>94499.337194014093</v>
      </c>
      <c r="G277" s="154">
        <v>5390.7208895615504</v>
      </c>
      <c r="H277" s="154">
        <v>-955.72923386516004</v>
      </c>
      <c r="I277" s="154">
        <v>0</v>
      </c>
      <c r="J277" s="154">
        <v>-16753933</v>
      </c>
    </row>
    <row r="278" spans="1:10" ht="13.2">
      <c r="A278" s="151" t="s">
        <v>602</v>
      </c>
      <c r="B278" s="154">
        <v>9103</v>
      </c>
      <c r="C278" s="154">
        <v>61757.48</v>
      </c>
      <c r="D278" s="155">
        <v>0.94399999999999995</v>
      </c>
      <c r="E278" s="154">
        <v>58299.061119999998</v>
      </c>
      <c r="F278" s="154">
        <v>61979.117162907001</v>
      </c>
      <c r="G278" s="154">
        <v>6808.6473868951998</v>
      </c>
      <c r="H278" s="154">
        <v>462.19726346848302</v>
      </c>
      <c r="I278" s="154">
        <v>4207382</v>
      </c>
      <c r="J278" s="154">
        <v>0</v>
      </c>
    </row>
    <row r="279" spans="1:10" ht="13.2">
      <c r="A279" s="151" t="s">
        <v>603</v>
      </c>
      <c r="B279" s="154">
        <v>55483</v>
      </c>
      <c r="C279" s="154">
        <v>428833.83</v>
      </c>
      <c r="D279" s="155">
        <v>0.91600000000000004</v>
      </c>
      <c r="E279" s="154">
        <v>392811.78827999998</v>
      </c>
      <c r="F279" s="154">
        <v>417607.546006002</v>
      </c>
      <c r="G279" s="154">
        <v>7526.7657842222297</v>
      </c>
      <c r="H279" s="154">
        <v>1180.31566079552</v>
      </c>
      <c r="I279" s="154">
        <v>65487454</v>
      </c>
      <c r="J279" s="154">
        <v>0</v>
      </c>
    </row>
    <row r="280" spans="1:10" ht="18.75" customHeight="1">
      <c r="A280" s="145" t="s">
        <v>604</v>
      </c>
      <c r="B280" s="154"/>
      <c r="C280" s="154"/>
      <c r="D280" s="155"/>
      <c r="E280" s="154"/>
      <c r="F280" s="154"/>
      <c r="G280" s="154"/>
      <c r="H280" s="154"/>
      <c r="I280" s="154"/>
      <c r="J280" s="154"/>
    </row>
    <row r="281" spans="1:10" ht="13.2">
      <c r="A281" s="151" t="s">
        <v>605</v>
      </c>
      <c r="B281" s="154">
        <v>7114</v>
      </c>
      <c r="C281" s="154">
        <v>48431.466</v>
      </c>
      <c r="D281" s="155">
        <v>1.127</v>
      </c>
      <c r="E281" s="154">
        <v>54582.262181999999</v>
      </c>
      <c r="F281" s="154">
        <v>58027.6998943664</v>
      </c>
      <c r="G281" s="154">
        <v>8156.83158481395</v>
      </c>
      <c r="H281" s="154">
        <v>1810.38146138723</v>
      </c>
      <c r="I281" s="154">
        <v>12879054</v>
      </c>
      <c r="J281" s="154">
        <v>0</v>
      </c>
    </row>
    <row r="282" spans="1:10" ht="13.2">
      <c r="A282" s="151" t="s">
        <v>606</v>
      </c>
      <c r="B282" s="154">
        <v>6091</v>
      </c>
      <c r="C282" s="154">
        <v>34054.627</v>
      </c>
      <c r="D282" s="155">
        <v>0.99399999999999999</v>
      </c>
      <c r="E282" s="154">
        <v>33850.299238</v>
      </c>
      <c r="F282" s="154">
        <v>35987.057461406002</v>
      </c>
      <c r="G282" s="154">
        <v>5908.2346841907802</v>
      </c>
      <c r="H282" s="154">
        <v>-438.21543923593401</v>
      </c>
      <c r="I282" s="154">
        <v>0</v>
      </c>
      <c r="J282" s="154">
        <v>-2669170</v>
      </c>
    </row>
    <row r="283" spans="1:10" ht="13.2">
      <c r="A283" s="151" t="s">
        <v>607</v>
      </c>
      <c r="B283" s="154">
        <v>10136</v>
      </c>
      <c r="C283" s="154">
        <v>56178.93</v>
      </c>
      <c r="D283" s="155">
        <v>1.155</v>
      </c>
      <c r="E283" s="154">
        <v>64886.664149999997</v>
      </c>
      <c r="F283" s="154">
        <v>68982.554476909005</v>
      </c>
      <c r="G283" s="154">
        <v>6805.6979554961499</v>
      </c>
      <c r="H283" s="154">
        <v>459.24783206943698</v>
      </c>
      <c r="I283" s="154">
        <v>4654936</v>
      </c>
      <c r="J283" s="154">
        <v>0</v>
      </c>
    </row>
    <row r="284" spans="1:10" ht="13.2">
      <c r="A284" s="151" t="s">
        <v>608</v>
      </c>
      <c r="B284" s="154">
        <v>15604</v>
      </c>
      <c r="C284" s="154">
        <v>87497.907000000007</v>
      </c>
      <c r="D284" s="155">
        <v>1.1990000000000001</v>
      </c>
      <c r="E284" s="154">
        <v>104909.990493</v>
      </c>
      <c r="F284" s="154">
        <v>111532.303735411</v>
      </c>
      <c r="G284" s="154">
        <v>7147.6739128050904</v>
      </c>
      <c r="H284" s="154">
        <v>801.223789378373</v>
      </c>
      <c r="I284" s="154">
        <v>12502296</v>
      </c>
      <c r="J284" s="154">
        <v>0</v>
      </c>
    </row>
    <row r="285" spans="1:10" ht="13.2">
      <c r="A285" s="151" t="s">
        <v>609</v>
      </c>
      <c r="B285" s="154">
        <v>5135</v>
      </c>
      <c r="C285" s="154">
        <v>3779.3760000000002</v>
      </c>
      <c r="D285" s="155">
        <v>0.98199999999999998</v>
      </c>
      <c r="E285" s="154">
        <v>3711.3472320000001</v>
      </c>
      <c r="F285" s="154">
        <v>3945.6214303500401</v>
      </c>
      <c r="G285" s="154">
        <v>768.37807796495304</v>
      </c>
      <c r="H285" s="154">
        <v>-5578.0720454617604</v>
      </c>
      <c r="I285" s="154">
        <v>0</v>
      </c>
      <c r="J285" s="154">
        <v>-28643400</v>
      </c>
    </row>
    <row r="286" spans="1:10" ht="13.2">
      <c r="A286" s="151" t="s">
        <v>610</v>
      </c>
      <c r="B286" s="154">
        <v>11139</v>
      </c>
      <c r="C286" s="154">
        <v>73494.993000000002</v>
      </c>
      <c r="D286" s="155">
        <v>1.0529999999999999</v>
      </c>
      <c r="E286" s="154">
        <v>77390.227629000001</v>
      </c>
      <c r="F286" s="154">
        <v>82275.389917665801</v>
      </c>
      <c r="G286" s="154">
        <v>7386.2456160935299</v>
      </c>
      <c r="H286" s="154">
        <v>1039.7954926668201</v>
      </c>
      <c r="I286" s="154">
        <v>11582282</v>
      </c>
      <c r="J286" s="154">
        <v>0</v>
      </c>
    </row>
    <row r="287" spans="1:10" ht="13.2">
      <c r="A287" s="151" t="s">
        <v>611</v>
      </c>
      <c r="B287" s="154">
        <v>12376</v>
      </c>
      <c r="C287" s="154">
        <v>35129.652999999998</v>
      </c>
      <c r="D287" s="155">
        <v>1.1579999999999999</v>
      </c>
      <c r="E287" s="154">
        <v>40680.138174</v>
      </c>
      <c r="F287" s="154">
        <v>43248.021523019503</v>
      </c>
      <c r="G287" s="154">
        <v>3494.5072335988598</v>
      </c>
      <c r="H287" s="154">
        <v>-2851.9428898278502</v>
      </c>
      <c r="I287" s="154">
        <v>0</v>
      </c>
      <c r="J287" s="154">
        <v>-35295645</v>
      </c>
    </row>
    <row r="288" spans="1:10" ht="13.2">
      <c r="A288" s="151" t="s">
        <v>612</v>
      </c>
      <c r="B288" s="154">
        <v>64871</v>
      </c>
      <c r="C288" s="154">
        <v>767475.51</v>
      </c>
      <c r="D288" s="155">
        <v>1.0309999999999999</v>
      </c>
      <c r="E288" s="154">
        <v>791267.25081</v>
      </c>
      <c r="F288" s="154">
        <v>841215.01621061296</v>
      </c>
      <c r="G288" s="154">
        <v>12967.5049900666</v>
      </c>
      <c r="H288" s="154">
        <v>6621.05486663992</v>
      </c>
      <c r="I288" s="154">
        <v>429514450</v>
      </c>
      <c r="J288" s="154">
        <v>0</v>
      </c>
    </row>
    <row r="289" spans="1:10" ht="18.75" customHeight="1">
      <c r="A289" s="145" t="s">
        <v>613</v>
      </c>
      <c r="B289" s="154"/>
      <c r="C289" s="154"/>
      <c r="D289" s="155"/>
      <c r="E289" s="154"/>
      <c r="F289" s="154"/>
      <c r="G289" s="154"/>
      <c r="H289" s="154"/>
      <c r="I289" s="154"/>
      <c r="J289" s="154"/>
    </row>
    <row r="290" spans="1:10" ht="13.2">
      <c r="A290" s="151" t="s">
        <v>614</v>
      </c>
      <c r="B290" s="154">
        <v>2351</v>
      </c>
      <c r="C290" s="154">
        <v>5135.7259999999997</v>
      </c>
      <c r="D290" s="155">
        <v>0.64400000000000002</v>
      </c>
      <c r="E290" s="154">
        <v>3307.4075440000001</v>
      </c>
      <c r="F290" s="154">
        <v>3516.1835497336101</v>
      </c>
      <c r="G290" s="154">
        <v>1495.6118884447501</v>
      </c>
      <c r="H290" s="154">
        <v>-4850.8382349819603</v>
      </c>
      <c r="I290" s="154">
        <v>0</v>
      </c>
      <c r="J290" s="154">
        <v>-11404321</v>
      </c>
    </row>
    <row r="291" spans="1:10" ht="13.2">
      <c r="A291" s="151" t="s">
        <v>615</v>
      </c>
      <c r="B291" s="154">
        <v>2349</v>
      </c>
      <c r="C291" s="154">
        <v>11761.377</v>
      </c>
      <c r="D291" s="155">
        <v>1.026</v>
      </c>
      <c r="E291" s="154">
        <v>12067.172801999999</v>
      </c>
      <c r="F291" s="154">
        <v>12828.8981426431</v>
      </c>
      <c r="G291" s="154">
        <v>5461.4296052120299</v>
      </c>
      <c r="H291" s="154">
        <v>-885.02051821468001</v>
      </c>
      <c r="I291" s="154">
        <v>0</v>
      </c>
      <c r="J291" s="154">
        <v>-2078913</v>
      </c>
    </row>
    <row r="292" spans="1:10" ht="13.2">
      <c r="A292" s="151" t="s">
        <v>616</v>
      </c>
      <c r="B292" s="154">
        <v>12204</v>
      </c>
      <c r="C292" s="154">
        <v>127339.451</v>
      </c>
      <c r="D292" s="155">
        <v>1.032</v>
      </c>
      <c r="E292" s="154">
        <v>131414.313432</v>
      </c>
      <c r="F292" s="154">
        <v>139709.67924028399</v>
      </c>
      <c r="G292" s="154">
        <v>11447.859655873801</v>
      </c>
      <c r="H292" s="154">
        <v>5101.4095324471</v>
      </c>
      <c r="I292" s="154">
        <v>62257602</v>
      </c>
      <c r="J292" s="154">
        <v>0</v>
      </c>
    </row>
    <row r="293" spans="1:10" ht="13.2">
      <c r="A293" s="151" t="s">
        <v>617</v>
      </c>
      <c r="B293" s="154">
        <v>3003</v>
      </c>
      <c r="C293" s="154">
        <v>10797.718999999999</v>
      </c>
      <c r="D293" s="155">
        <v>0.92900000000000005</v>
      </c>
      <c r="E293" s="154">
        <v>10031.080951</v>
      </c>
      <c r="F293" s="154">
        <v>10664.2805147911</v>
      </c>
      <c r="G293" s="154">
        <v>3551.20896263441</v>
      </c>
      <c r="H293" s="154">
        <v>-2795.2411607923</v>
      </c>
      <c r="I293" s="154">
        <v>0</v>
      </c>
      <c r="J293" s="154">
        <v>-8394109</v>
      </c>
    </row>
    <row r="294" spans="1:10" ht="13.2">
      <c r="A294" s="151" t="s">
        <v>618</v>
      </c>
      <c r="B294" s="154">
        <v>7050</v>
      </c>
      <c r="C294" s="154">
        <v>39952.669000000002</v>
      </c>
      <c r="D294" s="155">
        <v>1.208</v>
      </c>
      <c r="E294" s="154">
        <v>48262.824152000001</v>
      </c>
      <c r="F294" s="154">
        <v>51309.355163927299</v>
      </c>
      <c r="G294" s="154">
        <v>7277.9227182875602</v>
      </c>
      <c r="H294" s="154">
        <v>931.47259486084602</v>
      </c>
      <c r="I294" s="154">
        <v>6566882</v>
      </c>
      <c r="J294" s="154">
        <v>0</v>
      </c>
    </row>
    <row r="295" spans="1:10" ht="13.2">
      <c r="A295" s="151" t="s">
        <v>619</v>
      </c>
      <c r="B295" s="154">
        <v>3917</v>
      </c>
      <c r="C295" s="154">
        <v>29778.440999999999</v>
      </c>
      <c r="D295" s="155">
        <v>1.085</v>
      </c>
      <c r="E295" s="154">
        <v>32309.608485000001</v>
      </c>
      <c r="F295" s="154">
        <v>34349.112512422398</v>
      </c>
      <c r="G295" s="154">
        <v>8769.2398550988892</v>
      </c>
      <c r="H295" s="154">
        <v>2422.7897316721801</v>
      </c>
      <c r="I295" s="154">
        <v>9490067</v>
      </c>
      <c r="J295" s="154">
        <v>0</v>
      </c>
    </row>
    <row r="296" spans="1:10" ht="13.2">
      <c r="A296" s="151" t="s">
        <v>620</v>
      </c>
      <c r="B296" s="154">
        <v>6746</v>
      </c>
      <c r="C296" s="154">
        <v>30087.379000000001</v>
      </c>
      <c r="D296" s="155">
        <v>1.097</v>
      </c>
      <c r="E296" s="154">
        <v>33005.854763000003</v>
      </c>
      <c r="F296" s="154">
        <v>35089.308474576501</v>
      </c>
      <c r="G296" s="154">
        <v>5201.4984397534099</v>
      </c>
      <c r="H296" s="154">
        <v>-1144.9516836733101</v>
      </c>
      <c r="I296" s="154">
        <v>0</v>
      </c>
      <c r="J296" s="154">
        <v>-7723844</v>
      </c>
    </row>
    <row r="297" spans="1:10" ht="13.2">
      <c r="A297" s="151" t="s">
        <v>621</v>
      </c>
      <c r="B297" s="154">
        <v>76219</v>
      </c>
      <c r="C297" s="154">
        <v>637024.77500000002</v>
      </c>
      <c r="D297" s="155">
        <v>0.98599999999999999</v>
      </c>
      <c r="E297" s="154">
        <v>628106.42815000005</v>
      </c>
      <c r="F297" s="154">
        <v>667754.86865823297</v>
      </c>
      <c r="G297" s="154">
        <v>8761.0027507345003</v>
      </c>
      <c r="H297" s="154">
        <v>2414.5526273077799</v>
      </c>
      <c r="I297" s="154">
        <v>184034787</v>
      </c>
      <c r="J297" s="154">
        <v>0</v>
      </c>
    </row>
    <row r="298" spans="1:10" ht="13.2">
      <c r="A298" s="151" t="s">
        <v>622</v>
      </c>
      <c r="B298" s="154">
        <v>2397</v>
      </c>
      <c r="C298" s="154">
        <v>7733.2430000000004</v>
      </c>
      <c r="D298" s="155">
        <v>1.3919999999999999</v>
      </c>
      <c r="E298" s="154">
        <v>10764.674256</v>
      </c>
      <c r="F298" s="154">
        <v>11444.1809887787</v>
      </c>
      <c r="G298" s="154">
        <v>4774.37671621974</v>
      </c>
      <c r="H298" s="154">
        <v>-1572.0734072069699</v>
      </c>
      <c r="I298" s="154">
        <v>0</v>
      </c>
      <c r="J298" s="154">
        <v>-3768260</v>
      </c>
    </row>
    <row r="299" spans="1:10" ht="13.2">
      <c r="A299" s="151" t="s">
        <v>623</v>
      </c>
      <c r="B299" s="154">
        <v>5634</v>
      </c>
      <c r="C299" s="154">
        <v>28520.457999999999</v>
      </c>
      <c r="D299" s="155">
        <v>1.01</v>
      </c>
      <c r="E299" s="154">
        <v>28805.66258</v>
      </c>
      <c r="F299" s="154">
        <v>30623.984361019298</v>
      </c>
      <c r="G299" s="154">
        <v>5435.5669792366398</v>
      </c>
      <c r="H299" s="154">
        <v>-910.88314419006997</v>
      </c>
      <c r="I299" s="154">
        <v>0</v>
      </c>
      <c r="J299" s="154">
        <v>-5131916</v>
      </c>
    </row>
    <row r="300" spans="1:10" ht="13.2">
      <c r="A300" s="151" t="s">
        <v>624</v>
      </c>
      <c r="B300" s="154">
        <v>133112</v>
      </c>
      <c r="C300" s="154">
        <v>994846.23499999999</v>
      </c>
      <c r="D300" s="155">
        <v>1.0049999999999999</v>
      </c>
      <c r="E300" s="154">
        <v>999820.46617499995</v>
      </c>
      <c r="F300" s="154">
        <v>1062932.8950492099</v>
      </c>
      <c r="G300" s="154">
        <v>7985.2522315735096</v>
      </c>
      <c r="H300" s="154">
        <v>1638.80210814679</v>
      </c>
      <c r="I300" s="154">
        <v>218144226</v>
      </c>
      <c r="J300" s="154">
        <v>0</v>
      </c>
    </row>
    <row r="301" spans="1:10" ht="13.2">
      <c r="A301" s="151" t="s">
        <v>625</v>
      </c>
      <c r="B301" s="154">
        <v>6281</v>
      </c>
      <c r="C301" s="154">
        <v>53510.741999999998</v>
      </c>
      <c r="D301" s="155">
        <v>1.1180000000000001</v>
      </c>
      <c r="E301" s="154">
        <v>59825.009555999997</v>
      </c>
      <c r="F301" s="154">
        <v>63601.389204385101</v>
      </c>
      <c r="G301" s="154">
        <v>10125.9973259648</v>
      </c>
      <c r="H301" s="154">
        <v>3779.54720253811</v>
      </c>
      <c r="I301" s="154">
        <v>23739336</v>
      </c>
      <c r="J301" s="154">
        <v>0</v>
      </c>
    </row>
    <row r="302" spans="1:10" ht="13.2">
      <c r="A302" s="151" t="s">
        <v>626</v>
      </c>
      <c r="B302" s="154">
        <v>5480</v>
      </c>
      <c r="C302" s="154">
        <v>29633.914000000001</v>
      </c>
      <c r="D302" s="155">
        <v>1.2649999999999999</v>
      </c>
      <c r="E302" s="154">
        <v>37486.901210000004</v>
      </c>
      <c r="F302" s="154">
        <v>39853.215429773802</v>
      </c>
      <c r="G302" s="154">
        <v>7272.4845674769704</v>
      </c>
      <c r="H302" s="154">
        <v>926.03444405025505</v>
      </c>
      <c r="I302" s="154">
        <v>5074669</v>
      </c>
      <c r="J302" s="154">
        <v>0</v>
      </c>
    </row>
    <row r="303" spans="1:10" ht="13.2">
      <c r="A303" s="151" t="s">
        <v>627</v>
      </c>
      <c r="B303" s="154">
        <v>9041</v>
      </c>
      <c r="C303" s="154">
        <v>84839.751999999993</v>
      </c>
      <c r="D303" s="155">
        <v>1.081</v>
      </c>
      <c r="E303" s="154">
        <v>91711.771911999997</v>
      </c>
      <c r="F303" s="154">
        <v>97500.963949514306</v>
      </c>
      <c r="G303" s="154">
        <v>10784.311906815001</v>
      </c>
      <c r="H303" s="154">
        <v>4437.8617833882699</v>
      </c>
      <c r="I303" s="154">
        <v>40122708</v>
      </c>
      <c r="J303" s="154">
        <v>0</v>
      </c>
    </row>
    <row r="304" spans="1:10" ht="13.2">
      <c r="A304" s="151" t="s">
        <v>628</v>
      </c>
      <c r="B304" s="154">
        <v>2734</v>
      </c>
      <c r="C304" s="154">
        <v>16525.437999999998</v>
      </c>
      <c r="D304" s="155">
        <v>1.2689999999999999</v>
      </c>
      <c r="E304" s="154">
        <v>20970.780822000001</v>
      </c>
      <c r="F304" s="154">
        <v>22294.535393786799</v>
      </c>
      <c r="G304" s="154">
        <v>8154.5484249403098</v>
      </c>
      <c r="H304" s="154">
        <v>1808.0983015136001</v>
      </c>
      <c r="I304" s="154">
        <v>4943341</v>
      </c>
      <c r="J304" s="154">
        <v>0</v>
      </c>
    </row>
    <row r="305" spans="1:10" ht="18.75" customHeight="1">
      <c r="A305" s="145" t="s">
        <v>629</v>
      </c>
      <c r="B305" s="154"/>
      <c r="C305" s="154"/>
      <c r="D305" s="155"/>
      <c r="E305" s="154"/>
      <c r="F305" s="154"/>
      <c r="G305" s="154"/>
      <c r="H305" s="154"/>
      <c r="I305" s="154"/>
      <c r="J305" s="154"/>
    </row>
    <row r="306" spans="1:10" ht="13.2">
      <c r="A306" s="151" t="s">
        <v>630</v>
      </c>
      <c r="B306" s="154">
        <v>2618</v>
      </c>
      <c r="C306" s="154">
        <v>11287.652</v>
      </c>
      <c r="D306" s="155">
        <v>1.2829999999999999</v>
      </c>
      <c r="E306" s="154">
        <v>14482.057516000001</v>
      </c>
      <c r="F306" s="154">
        <v>15396.219463922</v>
      </c>
      <c r="G306" s="154">
        <v>5880.90888614285</v>
      </c>
      <c r="H306" s="154">
        <v>-465.54123728386202</v>
      </c>
      <c r="I306" s="154">
        <v>0</v>
      </c>
      <c r="J306" s="154">
        <v>-1218787</v>
      </c>
    </row>
    <row r="307" spans="1:10" ht="13.2">
      <c r="A307" s="151" t="s">
        <v>631</v>
      </c>
      <c r="B307" s="154">
        <v>6078</v>
      </c>
      <c r="C307" s="154">
        <v>43119.245000000003</v>
      </c>
      <c r="D307" s="155">
        <v>1.04</v>
      </c>
      <c r="E307" s="154">
        <v>44844.014799999997</v>
      </c>
      <c r="F307" s="154">
        <v>47674.7377050098</v>
      </c>
      <c r="G307" s="154">
        <v>7843.81995804702</v>
      </c>
      <c r="H307" s="154">
        <v>1497.36983462031</v>
      </c>
      <c r="I307" s="154">
        <v>9101014</v>
      </c>
      <c r="J307" s="154">
        <v>0</v>
      </c>
    </row>
    <row r="308" spans="1:10" ht="13.2">
      <c r="A308" s="151" t="s">
        <v>632</v>
      </c>
      <c r="B308" s="154">
        <v>27960</v>
      </c>
      <c r="C308" s="154">
        <v>246685.644</v>
      </c>
      <c r="D308" s="155">
        <v>1.002</v>
      </c>
      <c r="E308" s="154">
        <v>247179.015288</v>
      </c>
      <c r="F308" s="154">
        <v>262781.88455236203</v>
      </c>
      <c r="G308" s="154">
        <v>9398.4937250487092</v>
      </c>
      <c r="H308" s="154">
        <v>3052.0436016219901</v>
      </c>
      <c r="I308" s="154">
        <v>85335139</v>
      </c>
      <c r="J308" s="154">
        <v>0</v>
      </c>
    </row>
    <row r="309" spans="1:10" ht="13.2">
      <c r="A309" s="151" t="s">
        <v>633</v>
      </c>
      <c r="B309" s="154">
        <v>17338</v>
      </c>
      <c r="C309" s="154">
        <v>92447.188999999998</v>
      </c>
      <c r="D309" s="155">
        <v>1.2410000000000001</v>
      </c>
      <c r="E309" s="154">
        <v>114726.961549</v>
      </c>
      <c r="F309" s="154">
        <v>121968.958933207</v>
      </c>
      <c r="G309" s="154">
        <v>7034.7767293348097</v>
      </c>
      <c r="H309" s="154">
        <v>688.32660590809201</v>
      </c>
      <c r="I309" s="154">
        <v>11934207</v>
      </c>
      <c r="J309" s="154">
        <v>0</v>
      </c>
    </row>
    <row r="310" spans="1:10" ht="13.2">
      <c r="A310" s="151" t="s">
        <v>634</v>
      </c>
      <c r="B310" s="154">
        <v>9195</v>
      </c>
      <c r="C310" s="154">
        <v>91731.308000000005</v>
      </c>
      <c r="D310" s="155">
        <v>0.86699999999999999</v>
      </c>
      <c r="E310" s="154">
        <v>79531.044036000007</v>
      </c>
      <c r="F310" s="154">
        <v>84551.342709437406</v>
      </c>
      <c r="G310" s="154">
        <v>9195.3608166870508</v>
      </c>
      <c r="H310" s="154">
        <v>2848.9106932603399</v>
      </c>
      <c r="I310" s="154">
        <v>26195734</v>
      </c>
      <c r="J310" s="154">
        <v>0</v>
      </c>
    </row>
    <row r="311" spans="1:10" ht="13.2">
      <c r="A311" s="151" t="s">
        <v>635</v>
      </c>
      <c r="B311" s="154">
        <v>4747</v>
      </c>
      <c r="C311" s="154">
        <v>19438.439999999999</v>
      </c>
      <c r="D311" s="155">
        <v>1.0209999999999999</v>
      </c>
      <c r="E311" s="154">
        <v>19846.647239999998</v>
      </c>
      <c r="F311" s="154">
        <v>21099.44227141</v>
      </c>
      <c r="G311" s="154">
        <v>4444.7950856140797</v>
      </c>
      <c r="H311" s="154">
        <v>-1901.6550378126401</v>
      </c>
      <c r="I311" s="154">
        <v>0</v>
      </c>
      <c r="J311" s="154">
        <v>-9027156</v>
      </c>
    </row>
    <row r="312" spans="1:10" ht="13.2">
      <c r="A312" s="151" t="s">
        <v>636</v>
      </c>
      <c r="B312" s="154">
        <v>15588</v>
      </c>
      <c r="C312" s="154">
        <v>119019.033</v>
      </c>
      <c r="D312" s="155">
        <v>0.83099999999999996</v>
      </c>
      <c r="E312" s="154">
        <v>98904.816422999997</v>
      </c>
      <c r="F312" s="154">
        <v>105148.06048830099</v>
      </c>
      <c r="G312" s="154">
        <v>6745.4490947075401</v>
      </c>
      <c r="H312" s="154">
        <v>398.99897128082398</v>
      </c>
      <c r="I312" s="154">
        <v>6219596</v>
      </c>
      <c r="J312" s="154">
        <v>0</v>
      </c>
    </row>
    <row r="313" spans="1:10" ht="13.2">
      <c r="A313" s="151" t="s">
        <v>637</v>
      </c>
      <c r="B313" s="154">
        <v>22424</v>
      </c>
      <c r="C313" s="154">
        <v>127442.78599999999</v>
      </c>
      <c r="D313" s="155">
        <v>1.026</v>
      </c>
      <c r="E313" s="154">
        <v>130756.298436</v>
      </c>
      <c r="F313" s="154">
        <v>139010.12786246499</v>
      </c>
      <c r="G313" s="154">
        <v>6199.1673145944196</v>
      </c>
      <c r="H313" s="154">
        <v>-147.28280883229499</v>
      </c>
      <c r="I313" s="154">
        <v>0</v>
      </c>
      <c r="J313" s="154">
        <v>-3302670</v>
      </c>
    </row>
    <row r="314" spans="1:10" ht="13.2">
      <c r="A314" s="151" t="s">
        <v>638</v>
      </c>
      <c r="B314" s="154">
        <v>79400</v>
      </c>
      <c r="C314" s="154">
        <v>546338.07200000004</v>
      </c>
      <c r="D314" s="155">
        <v>1.002</v>
      </c>
      <c r="E314" s="154">
        <v>547430.74814399995</v>
      </c>
      <c r="F314" s="154">
        <v>581986.63625056297</v>
      </c>
      <c r="G314" s="154">
        <v>7329.8065018962598</v>
      </c>
      <c r="H314" s="154">
        <v>983.35637846954796</v>
      </c>
      <c r="I314" s="154">
        <v>78078496</v>
      </c>
      <c r="J314" s="154">
        <v>0</v>
      </c>
    </row>
    <row r="315" spans="1:10" ht="13.2">
      <c r="A315" s="151" t="s">
        <v>639</v>
      </c>
      <c r="B315" s="154">
        <v>5871</v>
      </c>
      <c r="C315" s="154">
        <v>40290.773000000001</v>
      </c>
      <c r="D315" s="155">
        <v>0.89</v>
      </c>
      <c r="E315" s="154">
        <v>35858.787969999998</v>
      </c>
      <c r="F315" s="154">
        <v>38122.329557551398</v>
      </c>
      <c r="G315" s="154">
        <v>6493.3281481095801</v>
      </c>
      <c r="H315" s="154">
        <v>146.87802468287001</v>
      </c>
      <c r="I315" s="154">
        <v>862321</v>
      </c>
      <c r="J315" s="154">
        <v>0</v>
      </c>
    </row>
    <row r="316" spans="1:10" ht="13.2">
      <c r="A316" s="151" t="s">
        <v>640</v>
      </c>
      <c r="B316" s="154">
        <v>42362</v>
      </c>
      <c r="C316" s="154">
        <v>297882.23100000003</v>
      </c>
      <c r="D316" s="155">
        <v>0.94099999999999995</v>
      </c>
      <c r="E316" s="154">
        <v>280307.17937099998</v>
      </c>
      <c r="F316" s="154">
        <v>298001.22297131101</v>
      </c>
      <c r="G316" s="154">
        <v>7034.6353564824803</v>
      </c>
      <c r="H316" s="154">
        <v>688.18523305576696</v>
      </c>
      <c r="I316" s="154">
        <v>29152903</v>
      </c>
      <c r="J316" s="154">
        <v>0</v>
      </c>
    </row>
    <row r="317" spans="1:10" ht="13.2">
      <c r="A317" s="151" t="s">
        <v>641</v>
      </c>
      <c r="B317" s="154">
        <v>7812</v>
      </c>
      <c r="C317" s="154">
        <v>63683.669000000002</v>
      </c>
      <c r="D317" s="155">
        <v>0.94199999999999995</v>
      </c>
      <c r="E317" s="154">
        <v>59990.016197999998</v>
      </c>
      <c r="F317" s="154">
        <v>63776.8116863377</v>
      </c>
      <c r="G317" s="154">
        <v>8163.9543889321103</v>
      </c>
      <c r="H317" s="154">
        <v>1817.5042655054001</v>
      </c>
      <c r="I317" s="154">
        <v>14198343</v>
      </c>
      <c r="J317" s="154">
        <v>0</v>
      </c>
    </row>
    <row r="318" spans="1:10" ht="13.2">
      <c r="A318" s="152" t="s">
        <v>642</v>
      </c>
      <c r="B318" s="154">
        <v>3172</v>
      </c>
      <c r="C318" s="154">
        <v>21630.794000000002</v>
      </c>
      <c r="D318" s="155">
        <v>1.0640000000000001</v>
      </c>
      <c r="E318" s="154">
        <v>23015.164816</v>
      </c>
      <c r="F318" s="154">
        <v>24467.968595897699</v>
      </c>
      <c r="G318" s="154">
        <v>7713.73537071175</v>
      </c>
      <c r="H318" s="154">
        <v>1367.28524728504</v>
      </c>
      <c r="I318" s="154">
        <v>4337029</v>
      </c>
      <c r="J318" s="154">
        <v>0</v>
      </c>
    </row>
    <row r="319" spans="1:10" ht="13.8" thickBot="1">
      <c r="A319" s="153" t="s">
        <v>643</v>
      </c>
      <c r="B319" s="156">
        <v>4088</v>
      </c>
      <c r="C319" s="156">
        <v>40598.347999999998</v>
      </c>
      <c r="D319" s="157">
        <v>0.872</v>
      </c>
      <c r="E319" s="156">
        <v>35401.759456</v>
      </c>
      <c r="F319" s="156">
        <v>37636.451684532301</v>
      </c>
      <c r="G319" s="156">
        <v>9206.5684159814791</v>
      </c>
      <c r="H319" s="156">
        <v>2860.11829255476</v>
      </c>
      <c r="I319" s="156">
        <v>11692164</v>
      </c>
      <c r="J319" s="156">
        <v>0</v>
      </c>
    </row>
    <row r="320" spans="1:10" ht="13.2">
      <c r="A320" s="145"/>
    </row>
    <row r="321" spans="1:1" ht="13.2">
      <c r="A321" s="145"/>
    </row>
    <row r="322" spans="1:1" ht="13.2">
      <c r="A322" s="145"/>
    </row>
  </sheetData>
  <mergeCells count="4">
    <mergeCell ref="F2:G2"/>
    <mergeCell ref="F3:G3"/>
    <mergeCell ref="F4:G4"/>
    <mergeCell ref="F5:G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/>
  <cols>
    <col min="1" max="1" width="21.33203125" style="11" customWidth="1"/>
    <col min="2" max="2" width="12.33203125" style="11" customWidth="1"/>
    <col min="3" max="3" width="11.33203125" style="11" customWidth="1"/>
    <col min="4" max="4" width="9.6640625" style="11" bestFit="1" customWidth="1"/>
    <col min="5" max="5" width="9.44140625" style="11" bestFit="1" customWidth="1"/>
    <col min="6" max="7" width="9.6640625" style="11" bestFit="1" customWidth="1"/>
    <col min="8" max="9" width="10.5546875" style="11" bestFit="1" customWidth="1"/>
    <col min="10" max="10" width="10.6640625" style="11" bestFit="1" customWidth="1"/>
    <col min="11" max="11" width="9.6640625" style="11" bestFit="1" customWidth="1"/>
    <col min="12" max="12" width="10.5546875" style="11" bestFit="1" customWidth="1"/>
    <col min="13" max="13" width="10.332031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33203125" style="11" hidden="1"/>
  </cols>
  <sheetData>
    <row r="1" spans="1:15" ht="16.2" thickBot="1">
      <c r="A1" s="27" t="s">
        <v>975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5.6">
      <c r="A2" s="31" t="s">
        <v>5</v>
      </c>
      <c r="B2" s="199" t="s">
        <v>644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4" t="s">
        <v>33</v>
      </c>
      <c r="N2" s="13" t="s">
        <v>34</v>
      </c>
      <c r="O2" s="13" t="s">
        <v>7</v>
      </c>
    </row>
    <row r="3" spans="1:15">
      <c r="B3" s="16" t="s">
        <v>35</v>
      </c>
      <c r="C3" s="32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40</v>
      </c>
      <c r="I3" s="201" t="s">
        <v>41</v>
      </c>
      <c r="J3" s="202"/>
      <c r="K3" s="202"/>
      <c r="L3" s="16" t="s">
        <v>42</v>
      </c>
      <c r="M3" s="16" t="s">
        <v>43</v>
      </c>
      <c r="N3" s="16" t="s">
        <v>44</v>
      </c>
      <c r="O3" s="15" t="s">
        <v>13</v>
      </c>
    </row>
    <row r="4" spans="1:15">
      <c r="A4" s="33" t="s">
        <v>18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50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5" t="s">
        <v>19</v>
      </c>
    </row>
    <row r="5" spans="1:15" ht="15.6">
      <c r="A5" s="34"/>
      <c r="B5" s="16" t="s">
        <v>57</v>
      </c>
      <c r="C5" s="16" t="s">
        <v>58</v>
      </c>
      <c r="D5" s="16" t="s">
        <v>59</v>
      </c>
      <c r="E5" s="16" t="s">
        <v>60</v>
      </c>
      <c r="F5" s="16" t="s">
        <v>59</v>
      </c>
      <c r="G5" s="16" t="s">
        <v>61</v>
      </c>
      <c r="H5" s="16" t="s">
        <v>62</v>
      </c>
      <c r="I5" s="16" t="s">
        <v>63</v>
      </c>
      <c r="J5" s="16" t="s">
        <v>64</v>
      </c>
      <c r="K5" s="16" t="s">
        <v>63</v>
      </c>
      <c r="L5" s="16" t="s">
        <v>65</v>
      </c>
      <c r="M5" s="16" t="s">
        <v>66</v>
      </c>
      <c r="N5" s="35" t="s">
        <v>333</v>
      </c>
      <c r="O5" s="15" t="s">
        <v>15</v>
      </c>
    </row>
    <row r="6" spans="1:15">
      <c r="A6" s="34"/>
      <c r="B6" s="16"/>
      <c r="C6" s="16" t="s">
        <v>67</v>
      </c>
      <c r="D6" s="16" t="s">
        <v>68</v>
      </c>
      <c r="E6" s="16" t="s">
        <v>69</v>
      </c>
      <c r="F6" s="16" t="s">
        <v>68</v>
      </c>
      <c r="G6" s="16" t="s">
        <v>70</v>
      </c>
      <c r="H6" s="16" t="s">
        <v>71</v>
      </c>
      <c r="I6" s="16" t="s">
        <v>72</v>
      </c>
      <c r="J6" s="16" t="s">
        <v>73</v>
      </c>
      <c r="K6" s="16" t="s">
        <v>72</v>
      </c>
      <c r="L6" s="16" t="s">
        <v>74</v>
      </c>
      <c r="M6" s="36" t="s">
        <v>645</v>
      </c>
      <c r="N6" s="15" t="s">
        <v>75</v>
      </c>
      <c r="O6" s="35" t="s">
        <v>333</v>
      </c>
    </row>
    <row r="7" spans="1:15">
      <c r="A7" s="37"/>
      <c r="B7" s="38"/>
      <c r="C7" s="39" t="s">
        <v>76</v>
      </c>
      <c r="D7" s="38"/>
      <c r="E7" s="38"/>
      <c r="F7" s="38"/>
      <c r="G7" s="38"/>
      <c r="H7" s="38"/>
      <c r="I7" s="39" t="s">
        <v>77</v>
      </c>
      <c r="J7" s="38"/>
      <c r="K7" s="39" t="s">
        <v>77</v>
      </c>
      <c r="L7" s="38" t="s">
        <v>78</v>
      </c>
      <c r="M7" s="39" t="s">
        <v>79</v>
      </c>
      <c r="N7" s="39"/>
    </row>
    <row r="8" spans="1:15" ht="15" customHeight="1">
      <c r="A8" s="40" t="s">
        <v>322</v>
      </c>
      <c r="B8" s="41">
        <v>681866</v>
      </c>
      <c r="C8" s="41"/>
      <c r="D8" s="41">
        <v>82086</v>
      </c>
      <c r="E8" s="41">
        <v>32835</v>
      </c>
      <c r="F8" s="41">
        <v>82086</v>
      </c>
      <c r="G8" s="41">
        <v>328346</v>
      </c>
      <c r="H8" s="41">
        <v>180590</v>
      </c>
      <c r="I8" s="41">
        <v>1429035</v>
      </c>
      <c r="J8" s="41">
        <v>514453</v>
      </c>
      <c r="K8" s="41">
        <v>1143228</v>
      </c>
      <c r="L8" s="41">
        <v>228592</v>
      </c>
      <c r="M8" s="41">
        <v>340933</v>
      </c>
      <c r="N8" s="42"/>
      <c r="O8" s="43"/>
    </row>
    <row r="9" spans="1:15" ht="18" customHeight="1">
      <c r="A9" s="21" t="s">
        <v>31</v>
      </c>
      <c r="B9" s="81">
        <v>4811</v>
      </c>
      <c r="C9" s="81">
        <v>42</v>
      </c>
      <c r="D9" s="81">
        <v>6427</v>
      </c>
      <c r="E9" s="81">
        <v>17100</v>
      </c>
      <c r="F9" s="81">
        <v>4008</v>
      </c>
      <c r="G9" s="81">
        <v>8702</v>
      </c>
      <c r="H9" s="81">
        <v>4784</v>
      </c>
      <c r="I9" s="81">
        <v>814</v>
      </c>
      <c r="J9" s="81">
        <v>41</v>
      </c>
      <c r="K9" s="81">
        <v>29338</v>
      </c>
      <c r="L9" s="81">
        <v>41181</v>
      </c>
      <c r="M9" s="81">
        <v>13431</v>
      </c>
      <c r="N9" s="81">
        <v>4415159</v>
      </c>
      <c r="O9" s="81">
        <v>61523301.718000002</v>
      </c>
    </row>
    <row r="10" spans="1:15" ht="18.75" customHeight="1">
      <c r="A10" s="145" t="s">
        <v>334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51" t="s">
        <v>314</v>
      </c>
      <c r="B11" s="17">
        <v>86</v>
      </c>
      <c r="C11" s="17" t="s">
        <v>989</v>
      </c>
      <c r="D11" s="17">
        <v>134</v>
      </c>
      <c r="E11" s="17">
        <v>194</v>
      </c>
      <c r="F11" s="17">
        <v>82</v>
      </c>
      <c r="G11" s="17">
        <v>76</v>
      </c>
      <c r="H11" s="17">
        <v>56</v>
      </c>
      <c r="I11" s="17">
        <v>8</v>
      </c>
      <c r="J11" s="17" t="s">
        <v>989</v>
      </c>
      <c r="K11" s="17">
        <v>236</v>
      </c>
      <c r="L11" s="17">
        <v>391</v>
      </c>
      <c r="M11" s="17">
        <v>170</v>
      </c>
      <c r="N11" s="17">
        <v>56730</v>
      </c>
      <c r="O11" s="17">
        <v>602943.13500000001</v>
      </c>
    </row>
    <row r="12" spans="1:15">
      <c r="A12" s="151" t="s">
        <v>335</v>
      </c>
      <c r="B12" s="17">
        <v>16</v>
      </c>
      <c r="C12" s="17">
        <v>0</v>
      </c>
      <c r="D12" s="17">
        <v>35</v>
      </c>
      <c r="E12" s="17">
        <v>43</v>
      </c>
      <c r="F12" s="17">
        <v>27</v>
      </c>
      <c r="G12" s="17">
        <v>32</v>
      </c>
      <c r="H12" s="17">
        <v>17</v>
      </c>
      <c r="I12" s="17">
        <v>4</v>
      </c>
      <c r="J12" s="17">
        <v>0</v>
      </c>
      <c r="K12" s="17">
        <v>71</v>
      </c>
      <c r="L12" s="17">
        <v>90</v>
      </c>
      <c r="M12" s="17">
        <v>25</v>
      </c>
      <c r="N12" s="17">
        <v>8412</v>
      </c>
      <c r="O12" s="17">
        <v>155382.128</v>
      </c>
    </row>
    <row r="13" spans="1:15">
      <c r="A13" s="151" t="s">
        <v>336</v>
      </c>
      <c r="B13" s="17">
        <v>9</v>
      </c>
      <c r="C13" s="17">
        <v>0</v>
      </c>
      <c r="D13" s="17">
        <v>17</v>
      </c>
      <c r="E13" s="17">
        <v>28</v>
      </c>
      <c r="F13" s="17">
        <v>11</v>
      </c>
      <c r="G13" s="17">
        <v>34</v>
      </c>
      <c r="H13" s="17">
        <v>16</v>
      </c>
      <c r="I13" s="17">
        <v>4</v>
      </c>
      <c r="J13" s="17">
        <v>0</v>
      </c>
      <c r="K13" s="17">
        <v>84</v>
      </c>
      <c r="L13" s="17">
        <v>116</v>
      </c>
      <c r="M13" s="17">
        <v>21</v>
      </c>
      <c r="N13" s="17">
        <v>8135</v>
      </c>
      <c r="O13" s="17">
        <v>166966.34299999999</v>
      </c>
    </row>
    <row r="14" spans="1:15">
      <c r="A14" s="151" t="s">
        <v>337</v>
      </c>
      <c r="B14" s="17">
        <v>32</v>
      </c>
      <c r="C14" s="17">
        <v>0</v>
      </c>
      <c r="D14" s="17">
        <v>93</v>
      </c>
      <c r="E14" s="17">
        <v>162</v>
      </c>
      <c r="F14" s="17">
        <v>85</v>
      </c>
      <c r="G14" s="17">
        <v>101</v>
      </c>
      <c r="H14" s="17">
        <v>43</v>
      </c>
      <c r="I14" s="17">
        <v>8</v>
      </c>
      <c r="J14" s="17">
        <v>0</v>
      </c>
      <c r="K14" s="17">
        <v>202</v>
      </c>
      <c r="L14" s="17">
        <v>312</v>
      </c>
      <c r="M14" s="17">
        <v>129</v>
      </c>
      <c r="N14" s="17">
        <v>42680</v>
      </c>
      <c r="O14" s="17">
        <v>483024.00300000003</v>
      </c>
    </row>
    <row r="15" spans="1:15">
      <c r="A15" s="151" t="s">
        <v>338</v>
      </c>
      <c r="B15" s="17">
        <v>46</v>
      </c>
      <c r="C15" s="17">
        <v>0</v>
      </c>
      <c r="D15" s="17">
        <v>39</v>
      </c>
      <c r="E15" s="17">
        <v>188</v>
      </c>
      <c r="F15" s="17">
        <v>69</v>
      </c>
      <c r="G15" s="17">
        <v>67</v>
      </c>
      <c r="H15" s="17">
        <v>56</v>
      </c>
      <c r="I15" s="17" t="s">
        <v>989</v>
      </c>
      <c r="J15" s="17">
        <v>0</v>
      </c>
      <c r="K15" s="17">
        <v>236</v>
      </c>
      <c r="L15" s="17">
        <v>370</v>
      </c>
      <c r="M15" s="17">
        <v>141</v>
      </c>
      <c r="N15" s="17">
        <v>48168</v>
      </c>
      <c r="O15" s="17">
        <v>531994.79700000002</v>
      </c>
    </row>
    <row r="16" spans="1:15">
      <c r="A16" s="151" t="s">
        <v>339</v>
      </c>
      <c r="B16" s="17">
        <v>69</v>
      </c>
      <c r="C16" s="17" t="s">
        <v>989</v>
      </c>
      <c r="D16" s="17">
        <v>76</v>
      </c>
      <c r="E16" s="17">
        <v>59</v>
      </c>
      <c r="F16" s="17">
        <v>78</v>
      </c>
      <c r="G16" s="17">
        <v>47</v>
      </c>
      <c r="H16" s="17">
        <v>39</v>
      </c>
      <c r="I16" s="17">
        <v>8</v>
      </c>
      <c r="J16" s="17">
        <v>0</v>
      </c>
      <c r="K16" s="17">
        <v>198</v>
      </c>
      <c r="L16" s="17">
        <v>289</v>
      </c>
      <c r="M16" s="17">
        <v>86</v>
      </c>
      <c r="N16" s="17">
        <v>28299</v>
      </c>
      <c r="O16" s="17">
        <v>444894.41899999999</v>
      </c>
    </row>
    <row r="17" spans="1:15">
      <c r="A17" s="151" t="s">
        <v>340</v>
      </c>
      <c r="B17" s="17">
        <v>14</v>
      </c>
      <c r="C17" s="17">
        <v>0</v>
      </c>
      <c r="D17" s="17">
        <v>24</v>
      </c>
      <c r="E17" s="17">
        <v>69</v>
      </c>
      <c r="F17" s="17">
        <v>26</v>
      </c>
      <c r="G17" s="17">
        <v>45</v>
      </c>
      <c r="H17" s="17">
        <v>42</v>
      </c>
      <c r="I17" s="17">
        <v>5</v>
      </c>
      <c r="J17" s="17">
        <v>0</v>
      </c>
      <c r="K17" s="17">
        <v>142</v>
      </c>
      <c r="L17" s="17">
        <v>162</v>
      </c>
      <c r="M17" s="17">
        <v>47</v>
      </c>
      <c r="N17" s="17">
        <v>15326</v>
      </c>
      <c r="O17" s="17">
        <v>276141.69500000001</v>
      </c>
    </row>
    <row r="18" spans="1:15">
      <c r="A18" s="151" t="s">
        <v>341</v>
      </c>
      <c r="B18" s="17">
        <v>52</v>
      </c>
      <c r="C18" s="17">
        <v>0</v>
      </c>
      <c r="D18" s="17">
        <v>99</v>
      </c>
      <c r="E18" s="17">
        <v>124</v>
      </c>
      <c r="F18" s="17">
        <v>100</v>
      </c>
      <c r="G18" s="17">
        <v>126</v>
      </c>
      <c r="H18" s="17">
        <v>90</v>
      </c>
      <c r="I18" s="17">
        <v>5</v>
      </c>
      <c r="J18" s="17">
        <v>0</v>
      </c>
      <c r="K18" s="17">
        <v>186</v>
      </c>
      <c r="L18" s="17">
        <v>285</v>
      </c>
      <c r="M18" s="17">
        <v>107</v>
      </c>
      <c r="N18" s="17">
        <v>37754</v>
      </c>
      <c r="O18" s="17">
        <v>472656.516</v>
      </c>
    </row>
    <row r="19" spans="1:15">
      <c r="A19" s="151" t="s">
        <v>342</v>
      </c>
      <c r="B19" s="17">
        <v>16</v>
      </c>
      <c r="C19" s="17">
        <v>0</v>
      </c>
      <c r="D19" s="17">
        <v>22</v>
      </c>
      <c r="E19" s="17">
        <v>129</v>
      </c>
      <c r="F19" s="17">
        <v>14</v>
      </c>
      <c r="G19" s="17">
        <v>62</v>
      </c>
      <c r="H19" s="17">
        <v>31</v>
      </c>
      <c r="I19" s="17">
        <v>9</v>
      </c>
      <c r="J19" s="17">
        <v>0</v>
      </c>
      <c r="K19" s="17">
        <v>207</v>
      </c>
      <c r="L19" s="17">
        <v>309</v>
      </c>
      <c r="M19" s="17">
        <v>79</v>
      </c>
      <c r="N19" s="17">
        <v>0</v>
      </c>
      <c r="O19" s="17">
        <v>391134.55499999999</v>
      </c>
    </row>
    <row r="20" spans="1:15">
      <c r="A20" s="151" t="s">
        <v>343</v>
      </c>
      <c r="B20" s="17">
        <v>5</v>
      </c>
      <c r="C20" s="17">
        <v>0</v>
      </c>
      <c r="D20" s="17" t="s">
        <v>989</v>
      </c>
      <c r="E20" s="17">
        <v>20</v>
      </c>
      <c r="F20" s="17">
        <v>4</v>
      </c>
      <c r="G20" s="17">
        <v>6</v>
      </c>
      <c r="H20" s="17">
        <v>7</v>
      </c>
      <c r="I20" s="17">
        <v>0</v>
      </c>
      <c r="J20" s="17">
        <v>0</v>
      </c>
      <c r="K20" s="17">
        <v>29</v>
      </c>
      <c r="L20" s="17">
        <v>37</v>
      </c>
      <c r="M20" s="17">
        <v>14</v>
      </c>
      <c r="N20" s="17">
        <v>4439</v>
      </c>
      <c r="O20" s="17">
        <v>58534.243999999999</v>
      </c>
    </row>
    <row r="21" spans="1:15">
      <c r="A21" s="151" t="s">
        <v>344</v>
      </c>
      <c r="B21" s="17">
        <v>6</v>
      </c>
      <c r="C21" s="17">
        <v>0</v>
      </c>
      <c r="D21" s="17">
        <v>4</v>
      </c>
      <c r="E21" s="17">
        <v>58</v>
      </c>
      <c r="F21" s="17">
        <v>4</v>
      </c>
      <c r="G21" s="17">
        <v>18</v>
      </c>
      <c r="H21" s="17">
        <v>16</v>
      </c>
      <c r="I21" s="17" t="s">
        <v>989</v>
      </c>
      <c r="J21" s="17">
        <v>0</v>
      </c>
      <c r="K21" s="17">
        <v>65</v>
      </c>
      <c r="L21" s="17">
        <v>110</v>
      </c>
      <c r="M21" s="17">
        <v>36</v>
      </c>
      <c r="N21" s="17">
        <v>12735</v>
      </c>
      <c r="O21" s="17">
        <v>144202.61499999999</v>
      </c>
    </row>
    <row r="22" spans="1:15">
      <c r="A22" s="151" t="s">
        <v>345</v>
      </c>
      <c r="B22" s="17">
        <v>8</v>
      </c>
      <c r="C22" s="17">
        <v>0</v>
      </c>
      <c r="D22" s="17">
        <v>9</v>
      </c>
      <c r="E22" s="17">
        <v>30</v>
      </c>
      <c r="F22" s="17">
        <v>21</v>
      </c>
      <c r="G22" s="17">
        <v>23</v>
      </c>
      <c r="H22" s="17">
        <v>14</v>
      </c>
      <c r="I22" s="17" t="s">
        <v>989</v>
      </c>
      <c r="J22" s="17">
        <v>0</v>
      </c>
      <c r="K22" s="17">
        <v>39</v>
      </c>
      <c r="L22" s="17">
        <v>63</v>
      </c>
      <c r="M22" s="17">
        <v>24</v>
      </c>
      <c r="N22" s="17">
        <v>7390</v>
      </c>
      <c r="O22" s="17">
        <v>94971.391000000003</v>
      </c>
    </row>
    <row r="23" spans="1:15">
      <c r="A23" s="151" t="s">
        <v>346</v>
      </c>
      <c r="B23" s="17">
        <v>30</v>
      </c>
      <c r="C23" s="17">
        <v>0</v>
      </c>
      <c r="D23" s="17">
        <v>36</v>
      </c>
      <c r="E23" s="17">
        <v>43</v>
      </c>
      <c r="F23" s="17">
        <v>23</v>
      </c>
      <c r="G23" s="17">
        <v>33</v>
      </c>
      <c r="H23" s="17">
        <v>23</v>
      </c>
      <c r="I23" s="17">
        <v>4</v>
      </c>
      <c r="J23" s="17" t="s">
        <v>989</v>
      </c>
      <c r="K23" s="17">
        <v>98</v>
      </c>
      <c r="L23" s="17">
        <v>155</v>
      </c>
      <c r="M23" s="17">
        <v>53</v>
      </c>
      <c r="N23" s="17">
        <v>16991</v>
      </c>
      <c r="O23" s="17">
        <v>230973.546</v>
      </c>
    </row>
    <row r="24" spans="1:15">
      <c r="A24" s="151" t="s">
        <v>347</v>
      </c>
      <c r="B24" s="17">
        <v>23</v>
      </c>
      <c r="C24" s="17">
        <v>0</v>
      </c>
      <c r="D24" s="17">
        <v>60</v>
      </c>
      <c r="E24" s="17">
        <v>54</v>
      </c>
      <c r="F24" s="17">
        <v>48</v>
      </c>
      <c r="G24" s="17">
        <v>65</v>
      </c>
      <c r="H24" s="17">
        <v>66</v>
      </c>
      <c r="I24" s="17" t="s">
        <v>989</v>
      </c>
      <c r="J24" s="17">
        <v>0</v>
      </c>
      <c r="K24" s="17">
        <v>157</v>
      </c>
      <c r="L24" s="17">
        <v>260</v>
      </c>
      <c r="M24" s="17">
        <v>96</v>
      </c>
      <c r="N24" s="17">
        <v>31179</v>
      </c>
      <c r="O24" s="17">
        <v>366699.11499999999</v>
      </c>
    </row>
    <row r="25" spans="1:15">
      <c r="A25" s="151" t="s">
        <v>348</v>
      </c>
      <c r="B25" s="17">
        <v>27</v>
      </c>
      <c r="C25" s="17">
        <v>0</v>
      </c>
      <c r="D25" s="17">
        <v>32</v>
      </c>
      <c r="E25" s="17">
        <v>32</v>
      </c>
      <c r="F25" s="17">
        <v>25</v>
      </c>
      <c r="G25" s="17">
        <v>35</v>
      </c>
      <c r="H25" s="17">
        <v>34</v>
      </c>
      <c r="I25" s="17" t="s">
        <v>989</v>
      </c>
      <c r="J25" s="17">
        <v>0</v>
      </c>
      <c r="K25" s="17">
        <v>108</v>
      </c>
      <c r="L25" s="17">
        <v>171</v>
      </c>
      <c r="M25" s="17">
        <v>71</v>
      </c>
      <c r="N25" s="17">
        <v>21316</v>
      </c>
      <c r="O25" s="17">
        <v>251281.30799999999</v>
      </c>
    </row>
    <row r="26" spans="1:15">
      <c r="A26" s="151" t="s">
        <v>349</v>
      </c>
      <c r="B26" s="17">
        <v>262</v>
      </c>
      <c r="C26" s="17" t="s">
        <v>989</v>
      </c>
      <c r="D26" s="17">
        <v>696</v>
      </c>
      <c r="E26" s="17">
        <v>429</v>
      </c>
      <c r="F26" s="17">
        <v>461</v>
      </c>
      <c r="G26" s="17">
        <v>613</v>
      </c>
      <c r="H26" s="17">
        <v>442</v>
      </c>
      <c r="I26" s="17">
        <v>81</v>
      </c>
      <c r="J26" s="17" t="s">
        <v>989</v>
      </c>
      <c r="K26" s="17">
        <v>1717</v>
      </c>
      <c r="L26" s="17">
        <v>3010</v>
      </c>
      <c r="M26" s="17">
        <v>1055</v>
      </c>
      <c r="N26" s="17">
        <v>344420</v>
      </c>
      <c r="O26" s="17">
        <v>4040507.5260000001</v>
      </c>
    </row>
    <row r="27" spans="1:15">
      <c r="A27" s="151" t="s">
        <v>350</v>
      </c>
      <c r="B27" s="17">
        <v>9</v>
      </c>
      <c r="C27" s="17">
        <v>0</v>
      </c>
      <c r="D27" s="17">
        <v>31</v>
      </c>
      <c r="E27" s="17">
        <v>28</v>
      </c>
      <c r="F27" s="17">
        <v>26</v>
      </c>
      <c r="G27" s="17">
        <v>30</v>
      </c>
      <c r="H27" s="17">
        <v>21</v>
      </c>
      <c r="I27" s="17" t="s">
        <v>989</v>
      </c>
      <c r="J27" s="17">
        <v>0</v>
      </c>
      <c r="K27" s="17">
        <v>73</v>
      </c>
      <c r="L27" s="17">
        <v>126</v>
      </c>
      <c r="M27" s="17">
        <v>49</v>
      </c>
      <c r="N27" s="17">
        <v>16484</v>
      </c>
      <c r="O27" s="17">
        <v>175112.90400000001</v>
      </c>
    </row>
    <row r="28" spans="1:15">
      <c r="A28" s="151" t="s">
        <v>351</v>
      </c>
      <c r="B28" s="17">
        <v>39</v>
      </c>
      <c r="C28" s="17" t="s">
        <v>989</v>
      </c>
      <c r="D28" s="17">
        <v>30</v>
      </c>
      <c r="E28" s="17">
        <v>146</v>
      </c>
      <c r="F28" s="17">
        <v>32</v>
      </c>
      <c r="G28" s="17">
        <v>67</v>
      </c>
      <c r="H28" s="17">
        <v>68</v>
      </c>
      <c r="I28" s="17">
        <v>7</v>
      </c>
      <c r="J28" s="17">
        <v>0</v>
      </c>
      <c r="K28" s="17">
        <v>404</v>
      </c>
      <c r="L28" s="17">
        <v>582</v>
      </c>
      <c r="M28" s="17">
        <v>176</v>
      </c>
      <c r="N28" s="17">
        <v>58667</v>
      </c>
      <c r="O28" s="17">
        <v>793652.56099999999</v>
      </c>
    </row>
    <row r="29" spans="1:15">
      <c r="A29" s="151" t="s">
        <v>352</v>
      </c>
      <c r="B29" s="17">
        <v>18</v>
      </c>
      <c r="C29" s="17">
        <v>0</v>
      </c>
      <c r="D29" s="17">
        <v>40</v>
      </c>
      <c r="E29" s="17">
        <v>64</v>
      </c>
      <c r="F29" s="17">
        <v>33</v>
      </c>
      <c r="G29" s="17">
        <v>64</v>
      </c>
      <c r="H29" s="17">
        <v>35</v>
      </c>
      <c r="I29" s="17" t="s">
        <v>989</v>
      </c>
      <c r="J29" s="17">
        <v>0</v>
      </c>
      <c r="K29" s="17">
        <v>130</v>
      </c>
      <c r="L29" s="17">
        <v>188</v>
      </c>
      <c r="M29" s="17">
        <v>71</v>
      </c>
      <c r="N29" s="17">
        <v>23503</v>
      </c>
      <c r="O29" s="17">
        <v>291293.38400000002</v>
      </c>
    </row>
    <row r="30" spans="1:15">
      <c r="A30" s="151" t="s">
        <v>353</v>
      </c>
      <c r="B30" s="17">
        <v>22</v>
      </c>
      <c r="C30" s="17">
        <v>0</v>
      </c>
      <c r="D30" s="17">
        <v>51</v>
      </c>
      <c r="E30" s="17">
        <v>33</v>
      </c>
      <c r="F30" s="17">
        <v>34</v>
      </c>
      <c r="G30" s="17">
        <v>75</v>
      </c>
      <c r="H30" s="17">
        <v>58</v>
      </c>
      <c r="I30" s="17">
        <v>7</v>
      </c>
      <c r="J30" s="17">
        <v>0</v>
      </c>
      <c r="K30" s="17">
        <v>151</v>
      </c>
      <c r="L30" s="17">
        <v>238</v>
      </c>
      <c r="M30" s="17">
        <v>86</v>
      </c>
      <c r="N30" s="17">
        <v>28284</v>
      </c>
      <c r="O30" s="17">
        <v>352801.89399999997</v>
      </c>
    </row>
    <row r="31" spans="1:15">
      <c r="A31" s="151" t="s">
        <v>354</v>
      </c>
      <c r="B31" s="17">
        <v>12</v>
      </c>
      <c r="C31" s="17">
        <v>0</v>
      </c>
      <c r="D31" s="17">
        <v>67</v>
      </c>
      <c r="E31" s="17">
        <v>25</v>
      </c>
      <c r="F31" s="17">
        <v>42</v>
      </c>
      <c r="G31" s="17">
        <v>47</v>
      </c>
      <c r="H31" s="17">
        <v>34</v>
      </c>
      <c r="I31" s="17">
        <v>4</v>
      </c>
      <c r="J31" s="17">
        <v>0</v>
      </c>
      <c r="K31" s="17">
        <v>129</v>
      </c>
      <c r="L31" s="17">
        <v>185</v>
      </c>
      <c r="M31" s="17">
        <v>69</v>
      </c>
      <c r="N31" s="17">
        <v>25251</v>
      </c>
      <c r="O31" s="17">
        <v>283780.41200000001</v>
      </c>
    </row>
    <row r="32" spans="1:15">
      <c r="A32" s="151" t="s">
        <v>355</v>
      </c>
      <c r="B32" s="17">
        <v>12</v>
      </c>
      <c r="C32" s="17">
        <v>0</v>
      </c>
      <c r="D32" s="17">
        <v>31</v>
      </c>
      <c r="E32" s="17">
        <v>18</v>
      </c>
      <c r="F32" s="17">
        <v>7</v>
      </c>
      <c r="G32" s="17">
        <v>12</v>
      </c>
      <c r="H32" s="17">
        <v>28</v>
      </c>
      <c r="I32" s="17" t="s">
        <v>989</v>
      </c>
      <c r="J32" s="17">
        <v>0</v>
      </c>
      <c r="K32" s="17">
        <v>56</v>
      </c>
      <c r="L32" s="17">
        <v>96</v>
      </c>
      <c r="M32" s="17">
        <v>45</v>
      </c>
      <c r="N32" s="17">
        <v>15022</v>
      </c>
      <c r="O32" s="17">
        <v>140077.01699999999</v>
      </c>
    </row>
    <row r="33" spans="1:15">
      <c r="A33" s="151" t="s">
        <v>356</v>
      </c>
      <c r="B33" s="17">
        <v>8</v>
      </c>
      <c r="C33" s="17">
        <v>0</v>
      </c>
      <c r="D33" s="17">
        <v>12</v>
      </c>
      <c r="E33" s="17">
        <v>14</v>
      </c>
      <c r="F33" s="17">
        <v>13</v>
      </c>
      <c r="G33" s="17">
        <v>28</v>
      </c>
      <c r="H33" s="17">
        <v>26</v>
      </c>
      <c r="I33" s="17" t="s">
        <v>989</v>
      </c>
      <c r="J33" s="17">
        <v>0</v>
      </c>
      <c r="K33" s="17">
        <v>104</v>
      </c>
      <c r="L33" s="17">
        <v>119</v>
      </c>
      <c r="M33" s="17">
        <v>40</v>
      </c>
      <c r="N33" s="17">
        <v>12696</v>
      </c>
      <c r="O33" s="17">
        <v>195716.31099999999</v>
      </c>
    </row>
    <row r="34" spans="1:15">
      <c r="A34" s="151" t="s">
        <v>357</v>
      </c>
      <c r="B34" s="17">
        <v>6</v>
      </c>
      <c r="C34" s="17">
        <v>0</v>
      </c>
      <c r="D34" s="17">
        <v>9</v>
      </c>
      <c r="E34" s="17">
        <v>6</v>
      </c>
      <c r="F34" s="17">
        <v>5</v>
      </c>
      <c r="G34" s="17">
        <v>7</v>
      </c>
      <c r="H34" s="17">
        <v>7</v>
      </c>
      <c r="I34" s="17" t="s">
        <v>989</v>
      </c>
      <c r="J34" s="17">
        <v>0</v>
      </c>
      <c r="K34" s="17">
        <v>22</v>
      </c>
      <c r="L34" s="17">
        <v>23</v>
      </c>
      <c r="M34" s="17">
        <v>8</v>
      </c>
      <c r="N34" s="17">
        <v>2295</v>
      </c>
      <c r="O34" s="17">
        <v>45860.093000000001</v>
      </c>
    </row>
    <row r="35" spans="1:15">
      <c r="A35" s="151" t="s">
        <v>358</v>
      </c>
      <c r="B35" s="17">
        <v>8</v>
      </c>
      <c r="C35" s="17">
        <v>0</v>
      </c>
      <c r="D35" s="17">
        <v>68</v>
      </c>
      <c r="E35" s="17">
        <v>10</v>
      </c>
      <c r="F35" s="17">
        <v>18</v>
      </c>
      <c r="G35" s="17">
        <v>53</v>
      </c>
      <c r="H35" s="17">
        <v>41</v>
      </c>
      <c r="I35" s="17">
        <v>4</v>
      </c>
      <c r="J35" s="17">
        <v>0</v>
      </c>
      <c r="K35" s="17">
        <v>86</v>
      </c>
      <c r="L35" s="17">
        <v>152</v>
      </c>
      <c r="M35" s="17">
        <v>60</v>
      </c>
      <c r="N35" s="17">
        <v>19543</v>
      </c>
      <c r="O35" s="17">
        <v>216427.91399999999</v>
      </c>
    </row>
    <row r="36" spans="1:15">
      <c r="A36" s="151" t="s">
        <v>359</v>
      </c>
      <c r="B36" s="17">
        <v>19</v>
      </c>
      <c r="C36" s="17">
        <v>0</v>
      </c>
      <c r="D36" s="17">
        <v>12</v>
      </c>
      <c r="E36" s="17">
        <v>63</v>
      </c>
      <c r="F36" s="17">
        <v>13</v>
      </c>
      <c r="G36" s="17">
        <v>46</v>
      </c>
      <c r="H36" s="17">
        <v>23</v>
      </c>
      <c r="I36" s="17">
        <v>4</v>
      </c>
      <c r="J36" s="17">
        <v>0</v>
      </c>
      <c r="K36" s="17">
        <v>127</v>
      </c>
      <c r="L36" s="17">
        <v>204</v>
      </c>
      <c r="M36" s="17">
        <v>57</v>
      </c>
      <c r="N36" s="17">
        <v>9648</v>
      </c>
      <c r="O36" s="17">
        <v>262953.74</v>
      </c>
    </row>
    <row r="37" spans="1:15" ht="18.75" customHeight="1">
      <c r="A37" s="145" t="s">
        <v>360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51" t="s">
        <v>361</v>
      </c>
      <c r="B38" s="17">
        <v>30</v>
      </c>
      <c r="C38" s="17" t="s">
        <v>989</v>
      </c>
      <c r="D38" s="17">
        <v>15</v>
      </c>
      <c r="E38" s="17">
        <v>149</v>
      </c>
      <c r="F38" s="17">
        <v>32</v>
      </c>
      <c r="G38" s="17">
        <v>48</v>
      </c>
      <c r="H38" s="17">
        <v>19</v>
      </c>
      <c r="I38" s="17" t="s">
        <v>989</v>
      </c>
      <c r="J38" s="17">
        <v>0</v>
      </c>
      <c r="K38" s="17">
        <v>116</v>
      </c>
      <c r="L38" s="17">
        <v>207</v>
      </c>
      <c r="M38" s="17">
        <v>60</v>
      </c>
      <c r="N38" s="17">
        <v>20210</v>
      </c>
      <c r="O38" s="17">
        <v>272602.46600000001</v>
      </c>
    </row>
    <row r="39" spans="1:15">
      <c r="A39" s="151" t="s">
        <v>362</v>
      </c>
      <c r="B39" s="17">
        <v>5</v>
      </c>
      <c r="C39" s="17">
        <v>0</v>
      </c>
      <c r="D39" s="17">
        <v>4</v>
      </c>
      <c r="E39" s="17">
        <v>71</v>
      </c>
      <c r="F39" s="17" t="s">
        <v>989</v>
      </c>
      <c r="G39" s="17">
        <v>15</v>
      </c>
      <c r="H39" s="17">
        <v>4</v>
      </c>
      <c r="I39" s="17" t="s">
        <v>989</v>
      </c>
      <c r="J39" s="17">
        <v>0</v>
      </c>
      <c r="K39" s="17">
        <v>44</v>
      </c>
      <c r="L39" s="17">
        <v>65</v>
      </c>
      <c r="M39" s="17">
        <v>20</v>
      </c>
      <c r="N39" s="17">
        <v>6823</v>
      </c>
      <c r="O39" s="17">
        <v>94887.872000000003</v>
      </c>
    </row>
    <row r="40" spans="1:15">
      <c r="A40" s="151" t="s">
        <v>363</v>
      </c>
      <c r="B40" s="17">
        <v>12</v>
      </c>
      <c r="C40" s="17">
        <v>0</v>
      </c>
      <c r="D40" s="17">
        <v>10</v>
      </c>
      <c r="E40" s="17">
        <v>44</v>
      </c>
      <c r="F40" s="17">
        <v>12</v>
      </c>
      <c r="G40" s="17">
        <v>8</v>
      </c>
      <c r="H40" s="17">
        <v>4</v>
      </c>
      <c r="I40" s="17" t="s">
        <v>989</v>
      </c>
      <c r="J40" s="17">
        <v>0</v>
      </c>
      <c r="K40" s="17">
        <v>53</v>
      </c>
      <c r="L40" s="17">
        <v>84</v>
      </c>
      <c r="M40" s="17">
        <v>21</v>
      </c>
      <c r="N40" s="17">
        <v>7018</v>
      </c>
      <c r="O40" s="17">
        <v>113039.662</v>
      </c>
    </row>
    <row r="41" spans="1:15">
      <c r="A41" s="151" t="s">
        <v>364</v>
      </c>
      <c r="B41" s="17">
        <v>4</v>
      </c>
      <c r="C41" s="17">
        <v>0</v>
      </c>
      <c r="D41" s="17">
        <v>17</v>
      </c>
      <c r="E41" s="17">
        <v>10</v>
      </c>
      <c r="F41" s="17">
        <v>11</v>
      </c>
      <c r="G41" s="17">
        <v>8</v>
      </c>
      <c r="H41" s="17">
        <v>5</v>
      </c>
      <c r="I41" s="17" t="s">
        <v>989</v>
      </c>
      <c r="J41" s="17">
        <v>0</v>
      </c>
      <c r="K41" s="17">
        <v>42</v>
      </c>
      <c r="L41" s="17">
        <v>39</v>
      </c>
      <c r="M41" s="17">
        <v>15</v>
      </c>
      <c r="N41" s="17">
        <v>5297</v>
      </c>
      <c r="O41" s="17">
        <v>77654.634000000005</v>
      </c>
    </row>
    <row r="42" spans="1:15">
      <c r="A42" s="151" t="s">
        <v>365</v>
      </c>
      <c r="B42" s="17">
        <v>14</v>
      </c>
      <c r="C42" s="17">
        <v>0</v>
      </c>
      <c r="D42" s="17">
        <v>20</v>
      </c>
      <c r="E42" s="17">
        <v>79</v>
      </c>
      <c r="F42" s="17">
        <v>5</v>
      </c>
      <c r="G42" s="17">
        <v>15</v>
      </c>
      <c r="H42" s="17">
        <v>12</v>
      </c>
      <c r="I42" s="17">
        <v>0</v>
      </c>
      <c r="J42" s="17">
        <v>0</v>
      </c>
      <c r="K42" s="17">
        <v>67</v>
      </c>
      <c r="L42" s="17">
        <v>109</v>
      </c>
      <c r="M42" s="17">
        <v>24</v>
      </c>
      <c r="N42" s="17">
        <v>7566</v>
      </c>
      <c r="O42" s="17">
        <v>138545.70499999999</v>
      </c>
    </row>
    <row r="43" spans="1:15">
      <c r="A43" s="151" t="s">
        <v>366</v>
      </c>
      <c r="B43" s="17">
        <v>123</v>
      </c>
      <c r="C43" s="17">
        <v>0</v>
      </c>
      <c r="D43" s="17">
        <v>214</v>
      </c>
      <c r="E43" s="17">
        <v>400</v>
      </c>
      <c r="F43" s="17">
        <v>174</v>
      </c>
      <c r="G43" s="17">
        <v>159</v>
      </c>
      <c r="H43" s="17">
        <v>107</v>
      </c>
      <c r="I43" s="17">
        <v>8</v>
      </c>
      <c r="J43" s="17">
        <v>0</v>
      </c>
      <c r="K43" s="17">
        <v>655</v>
      </c>
      <c r="L43" s="17">
        <v>994</v>
      </c>
      <c r="M43" s="17">
        <v>282</v>
      </c>
      <c r="N43" s="17">
        <v>90831</v>
      </c>
      <c r="O43" s="17">
        <v>1374824.2039999999</v>
      </c>
    </row>
    <row r="44" spans="1:15">
      <c r="A44" s="151" t="s">
        <v>367</v>
      </c>
      <c r="B44" s="17">
        <v>7</v>
      </c>
      <c r="C44" s="17">
        <v>0</v>
      </c>
      <c r="D44" s="17" t="s">
        <v>989</v>
      </c>
      <c r="E44" s="17">
        <v>9</v>
      </c>
      <c r="F44" s="17">
        <v>0</v>
      </c>
      <c r="G44" s="17">
        <v>11</v>
      </c>
      <c r="H44" s="17" t="s">
        <v>989</v>
      </c>
      <c r="I44" s="17" t="s">
        <v>989</v>
      </c>
      <c r="J44" s="17">
        <v>0</v>
      </c>
      <c r="K44" s="17">
        <v>15</v>
      </c>
      <c r="L44" s="17">
        <v>30</v>
      </c>
      <c r="M44" s="17">
        <v>12</v>
      </c>
      <c r="N44" s="17">
        <v>3947</v>
      </c>
      <c r="O44" s="17">
        <v>42859.735999999997</v>
      </c>
    </row>
    <row r="45" spans="1:15">
      <c r="A45" s="151" t="s">
        <v>368</v>
      </c>
      <c r="B45" s="17">
        <v>9</v>
      </c>
      <c r="C45" s="17">
        <v>0</v>
      </c>
      <c r="D45" s="17">
        <v>17</v>
      </c>
      <c r="E45" s="17">
        <v>59</v>
      </c>
      <c r="F45" s="17">
        <v>0</v>
      </c>
      <c r="G45" s="17">
        <v>13</v>
      </c>
      <c r="H45" s="17">
        <v>4</v>
      </c>
      <c r="I45" s="17" t="s">
        <v>989</v>
      </c>
      <c r="J45" s="17">
        <v>0</v>
      </c>
      <c r="K45" s="17">
        <v>60</v>
      </c>
      <c r="L45" s="17">
        <v>106</v>
      </c>
      <c r="M45" s="17">
        <v>18</v>
      </c>
      <c r="N45" s="17">
        <v>6738</v>
      </c>
      <c r="O45" s="17">
        <v>121588.64</v>
      </c>
    </row>
    <row r="46" spans="1:15" ht="18.75" customHeight="1">
      <c r="A46" s="145" t="s">
        <v>369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51" t="s">
        <v>370</v>
      </c>
      <c r="B47" s="17">
        <v>67</v>
      </c>
      <c r="C47" s="17">
        <v>0</v>
      </c>
      <c r="D47" s="17">
        <v>10</v>
      </c>
      <c r="E47" s="17">
        <v>212</v>
      </c>
      <c r="F47" s="17">
        <v>16</v>
      </c>
      <c r="G47" s="17">
        <v>75</v>
      </c>
      <c r="H47" s="17">
        <v>45</v>
      </c>
      <c r="I47" s="17">
        <v>7</v>
      </c>
      <c r="J47" s="17">
        <v>0</v>
      </c>
      <c r="K47" s="17">
        <v>253</v>
      </c>
      <c r="L47" s="17">
        <v>508</v>
      </c>
      <c r="M47" s="17">
        <v>212</v>
      </c>
      <c r="N47" s="17">
        <v>74104</v>
      </c>
      <c r="O47" s="17">
        <v>649279.23899999994</v>
      </c>
    </row>
    <row r="48" spans="1:15">
      <c r="A48" s="151" t="s">
        <v>371</v>
      </c>
      <c r="B48" s="17">
        <v>11</v>
      </c>
      <c r="C48" s="17">
        <v>0</v>
      </c>
      <c r="D48" s="17">
        <v>4</v>
      </c>
      <c r="E48" s="17">
        <v>46</v>
      </c>
      <c r="F48" s="17">
        <v>0</v>
      </c>
      <c r="G48" s="17">
        <v>12</v>
      </c>
      <c r="H48" s="17" t="s">
        <v>989</v>
      </c>
      <c r="I48" s="17">
        <v>6</v>
      </c>
      <c r="J48" s="17">
        <v>0</v>
      </c>
      <c r="K48" s="17">
        <v>57</v>
      </c>
      <c r="L48" s="17">
        <v>69</v>
      </c>
      <c r="M48" s="17">
        <v>24</v>
      </c>
      <c r="N48" s="17">
        <v>8164</v>
      </c>
      <c r="O48" s="17">
        <v>119498.058</v>
      </c>
    </row>
    <row r="49" spans="1:15">
      <c r="A49" s="151" t="s">
        <v>372</v>
      </c>
      <c r="B49" s="17">
        <v>6</v>
      </c>
      <c r="C49" s="17">
        <v>0</v>
      </c>
      <c r="D49" s="17">
        <v>7</v>
      </c>
      <c r="E49" s="17">
        <v>32</v>
      </c>
      <c r="F49" s="17">
        <v>6</v>
      </c>
      <c r="G49" s="17">
        <v>19</v>
      </c>
      <c r="H49" s="17">
        <v>14</v>
      </c>
      <c r="I49" s="17" t="s">
        <v>989</v>
      </c>
      <c r="J49" s="17">
        <v>0</v>
      </c>
      <c r="K49" s="17">
        <v>38</v>
      </c>
      <c r="L49" s="17">
        <v>68</v>
      </c>
      <c r="M49" s="17">
        <v>12</v>
      </c>
      <c r="N49" s="17">
        <v>4133</v>
      </c>
      <c r="O49" s="17">
        <v>85045.054000000004</v>
      </c>
    </row>
    <row r="50" spans="1:15">
      <c r="A50" s="151" t="s">
        <v>373</v>
      </c>
      <c r="B50" s="17">
        <v>21</v>
      </c>
      <c r="C50" s="17">
        <v>0</v>
      </c>
      <c r="D50" s="17">
        <v>20</v>
      </c>
      <c r="E50" s="17">
        <v>108</v>
      </c>
      <c r="F50" s="17" t="s">
        <v>989</v>
      </c>
      <c r="G50" s="17">
        <v>50</v>
      </c>
      <c r="H50" s="17">
        <v>18</v>
      </c>
      <c r="I50" s="17">
        <v>5</v>
      </c>
      <c r="J50" s="17">
        <v>0</v>
      </c>
      <c r="K50" s="17">
        <v>144</v>
      </c>
      <c r="L50" s="17">
        <v>245</v>
      </c>
      <c r="M50" s="17">
        <v>62</v>
      </c>
      <c r="N50" s="17">
        <v>20850</v>
      </c>
      <c r="O50" s="17">
        <v>309019.98499999999</v>
      </c>
    </row>
    <row r="51" spans="1:15">
      <c r="A51" s="151" t="s">
        <v>374</v>
      </c>
      <c r="B51" s="17">
        <v>31</v>
      </c>
      <c r="C51" s="17">
        <v>0</v>
      </c>
      <c r="D51" s="17">
        <v>5</v>
      </c>
      <c r="E51" s="17">
        <v>204</v>
      </c>
      <c r="F51" s="17">
        <v>4</v>
      </c>
      <c r="G51" s="17">
        <v>27</v>
      </c>
      <c r="H51" s="17">
        <v>15</v>
      </c>
      <c r="I51" s="17">
        <v>5</v>
      </c>
      <c r="J51" s="17" t="s">
        <v>989</v>
      </c>
      <c r="K51" s="17">
        <v>191</v>
      </c>
      <c r="L51" s="17">
        <v>224</v>
      </c>
      <c r="M51" s="17">
        <v>61</v>
      </c>
      <c r="N51" s="17">
        <v>21060</v>
      </c>
      <c r="O51" s="17">
        <v>359226.84899999999</v>
      </c>
    </row>
    <row r="52" spans="1:15">
      <c r="A52" s="151" t="s">
        <v>375</v>
      </c>
      <c r="B52" s="17">
        <v>5</v>
      </c>
      <c r="C52" s="17">
        <v>0</v>
      </c>
      <c r="D52" s="17">
        <v>5</v>
      </c>
      <c r="E52" s="17">
        <v>5</v>
      </c>
      <c r="F52" s="17" t="s">
        <v>989</v>
      </c>
      <c r="G52" s="17">
        <v>9</v>
      </c>
      <c r="H52" s="17">
        <v>6</v>
      </c>
      <c r="I52" s="17">
        <v>0</v>
      </c>
      <c r="J52" s="17">
        <v>0</v>
      </c>
      <c r="K52" s="17">
        <v>36</v>
      </c>
      <c r="L52" s="17">
        <v>33</v>
      </c>
      <c r="M52" s="17">
        <v>15</v>
      </c>
      <c r="N52" s="17">
        <v>5006</v>
      </c>
      <c r="O52" s="17">
        <v>66924.414000000004</v>
      </c>
    </row>
    <row r="53" spans="1:15">
      <c r="A53" s="151" t="s">
        <v>376</v>
      </c>
      <c r="B53" s="17">
        <v>9</v>
      </c>
      <c r="C53" s="17">
        <v>0</v>
      </c>
      <c r="D53" s="17">
        <v>5</v>
      </c>
      <c r="E53" s="17">
        <v>30</v>
      </c>
      <c r="F53" s="17">
        <v>5</v>
      </c>
      <c r="G53" s="17">
        <v>24</v>
      </c>
      <c r="H53" s="17">
        <v>13</v>
      </c>
      <c r="I53" s="17">
        <v>4</v>
      </c>
      <c r="J53" s="17">
        <v>0</v>
      </c>
      <c r="K53" s="17">
        <v>84</v>
      </c>
      <c r="L53" s="17">
        <v>142</v>
      </c>
      <c r="M53" s="17">
        <v>30</v>
      </c>
      <c r="N53" s="17">
        <v>10196</v>
      </c>
      <c r="O53" s="17">
        <v>172802.024</v>
      </c>
    </row>
    <row r="54" spans="1:15">
      <c r="A54" s="151" t="s">
        <v>377</v>
      </c>
      <c r="B54" s="17" t="s">
        <v>989</v>
      </c>
      <c r="C54" s="17">
        <v>0</v>
      </c>
      <c r="D54" s="17">
        <v>10</v>
      </c>
      <c r="E54" s="17">
        <v>28</v>
      </c>
      <c r="F54" s="17">
        <v>0</v>
      </c>
      <c r="G54" s="17">
        <v>18</v>
      </c>
      <c r="H54" s="17">
        <v>4</v>
      </c>
      <c r="I54" s="17" t="s">
        <v>989</v>
      </c>
      <c r="J54" s="17">
        <v>0</v>
      </c>
      <c r="K54" s="17">
        <v>22</v>
      </c>
      <c r="L54" s="17">
        <v>36</v>
      </c>
      <c r="M54" s="17">
        <v>16</v>
      </c>
      <c r="N54" s="17">
        <v>5787</v>
      </c>
      <c r="O54" s="17">
        <v>56469.716999999997</v>
      </c>
    </row>
    <row r="55" spans="1:15">
      <c r="A55" s="151" t="s">
        <v>378</v>
      </c>
      <c r="B55" s="17">
        <v>10</v>
      </c>
      <c r="C55" s="17">
        <v>0</v>
      </c>
      <c r="D55" s="17" t="s">
        <v>989</v>
      </c>
      <c r="E55" s="17">
        <v>19</v>
      </c>
      <c r="F55" s="17" t="s">
        <v>989</v>
      </c>
      <c r="G55" s="17">
        <v>8</v>
      </c>
      <c r="H55" s="17" t="s">
        <v>989</v>
      </c>
      <c r="I55" s="17">
        <v>0</v>
      </c>
      <c r="J55" s="17">
        <v>0</v>
      </c>
      <c r="K55" s="17">
        <v>15</v>
      </c>
      <c r="L55" s="17">
        <v>53</v>
      </c>
      <c r="M55" s="17">
        <v>20</v>
      </c>
      <c r="N55" s="17">
        <v>5679</v>
      </c>
      <c r="O55" s="17">
        <v>52438.186999999998</v>
      </c>
    </row>
    <row r="56" spans="1:15" ht="18.75" customHeight="1">
      <c r="A56" s="145" t="s">
        <v>379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51" t="s">
        <v>380</v>
      </c>
      <c r="B57" s="17" t="s">
        <v>989</v>
      </c>
      <c r="C57" s="17">
        <v>0</v>
      </c>
      <c r="D57" s="17" t="s">
        <v>989</v>
      </c>
      <c r="E57" s="17">
        <v>12</v>
      </c>
      <c r="F57" s="17">
        <v>0</v>
      </c>
      <c r="G57" s="17">
        <v>6</v>
      </c>
      <c r="H57" s="17" t="s">
        <v>989</v>
      </c>
      <c r="I57" s="17">
        <v>0</v>
      </c>
      <c r="J57" s="17">
        <v>0</v>
      </c>
      <c r="K57" s="17">
        <v>17</v>
      </c>
      <c r="L57" s="17">
        <v>27</v>
      </c>
      <c r="M57" s="17">
        <v>5</v>
      </c>
      <c r="N57" s="17">
        <v>1396</v>
      </c>
      <c r="O57" s="17">
        <v>32377.343000000001</v>
      </c>
    </row>
    <row r="58" spans="1:15">
      <c r="A58" s="151" t="s">
        <v>381</v>
      </c>
      <c r="B58" s="17">
        <v>4</v>
      </c>
      <c r="C58" s="17">
        <v>0</v>
      </c>
      <c r="D58" s="17" t="s">
        <v>989</v>
      </c>
      <c r="E58" s="17">
        <v>62</v>
      </c>
      <c r="F58" s="17">
        <v>6</v>
      </c>
      <c r="G58" s="17">
        <v>29</v>
      </c>
      <c r="H58" s="17">
        <v>10</v>
      </c>
      <c r="I58" s="17" t="s">
        <v>989</v>
      </c>
      <c r="J58" s="17">
        <v>0</v>
      </c>
      <c r="K58" s="17">
        <v>76</v>
      </c>
      <c r="L58" s="17">
        <v>83</v>
      </c>
      <c r="M58" s="17">
        <v>33</v>
      </c>
      <c r="N58" s="17">
        <v>11108</v>
      </c>
      <c r="O58" s="17">
        <v>149334.29999999999</v>
      </c>
    </row>
    <row r="59" spans="1:15">
      <c r="A59" s="151" t="s">
        <v>382</v>
      </c>
      <c r="B59" s="17" t="s">
        <v>989</v>
      </c>
      <c r="C59" s="17">
        <v>0</v>
      </c>
      <c r="D59" s="17">
        <v>6</v>
      </c>
      <c r="E59" s="17">
        <v>22</v>
      </c>
      <c r="F59" s="17" t="s">
        <v>989</v>
      </c>
      <c r="G59" s="17">
        <v>13</v>
      </c>
      <c r="H59" s="17">
        <v>7</v>
      </c>
      <c r="I59" s="17" t="s">
        <v>989</v>
      </c>
      <c r="J59" s="17">
        <v>0</v>
      </c>
      <c r="K59" s="17">
        <v>31</v>
      </c>
      <c r="L59" s="17">
        <v>52</v>
      </c>
      <c r="M59" s="17">
        <v>6</v>
      </c>
      <c r="N59" s="17">
        <v>2323</v>
      </c>
      <c r="O59" s="17">
        <v>62229.158000000003</v>
      </c>
    </row>
    <row r="60" spans="1:15">
      <c r="A60" s="151" t="s">
        <v>383</v>
      </c>
      <c r="B60" s="17">
        <v>95</v>
      </c>
      <c r="C60" s="17">
        <v>0</v>
      </c>
      <c r="D60" s="17">
        <v>49</v>
      </c>
      <c r="E60" s="17">
        <v>180</v>
      </c>
      <c r="F60" s="17">
        <v>52</v>
      </c>
      <c r="G60" s="17">
        <v>142</v>
      </c>
      <c r="H60" s="17">
        <v>70</v>
      </c>
      <c r="I60" s="17">
        <v>6</v>
      </c>
      <c r="J60" s="17">
        <v>0</v>
      </c>
      <c r="K60" s="17">
        <v>514</v>
      </c>
      <c r="L60" s="17">
        <v>662</v>
      </c>
      <c r="M60" s="17">
        <v>201</v>
      </c>
      <c r="N60" s="17">
        <v>63507</v>
      </c>
      <c r="O60" s="17">
        <v>1017800.527</v>
      </c>
    </row>
    <row r="61" spans="1:15">
      <c r="A61" s="151" t="s">
        <v>384</v>
      </c>
      <c r="B61" s="17">
        <v>13</v>
      </c>
      <c r="C61" s="17">
        <v>0</v>
      </c>
      <c r="D61" s="17">
        <v>19</v>
      </c>
      <c r="E61" s="17">
        <v>84</v>
      </c>
      <c r="F61" s="17" t="s">
        <v>989</v>
      </c>
      <c r="G61" s="17">
        <v>34</v>
      </c>
      <c r="H61" s="17">
        <v>10</v>
      </c>
      <c r="I61" s="17" t="s">
        <v>989</v>
      </c>
      <c r="J61" s="17">
        <v>0</v>
      </c>
      <c r="K61" s="17">
        <v>89</v>
      </c>
      <c r="L61" s="17">
        <v>125</v>
      </c>
      <c r="M61" s="17">
        <v>32</v>
      </c>
      <c r="N61" s="17">
        <v>9958</v>
      </c>
      <c r="O61" s="17">
        <v>178934.05100000001</v>
      </c>
    </row>
    <row r="62" spans="1:15">
      <c r="A62" s="151" t="s">
        <v>385</v>
      </c>
      <c r="B62" s="17">
        <v>22</v>
      </c>
      <c r="C62" s="17">
        <v>0</v>
      </c>
      <c r="D62" s="17">
        <v>27</v>
      </c>
      <c r="E62" s="17">
        <v>77</v>
      </c>
      <c r="F62" s="17">
        <v>7</v>
      </c>
      <c r="G62" s="17">
        <v>55</v>
      </c>
      <c r="H62" s="17">
        <v>20</v>
      </c>
      <c r="I62" s="17" t="s">
        <v>989</v>
      </c>
      <c r="J62" s="17">
        <v>0</v>
      </c>
      <c r="K62" s="17">
        <v>138</v>
      </c>
      <c r="L62" s="17">
        <v>200</v>
      </c>
      <c r="M62" s="17">
        <v>81</v>
      </c>
      <c r="N62" s="17">
        <v>26178</v>
      </c>
      <c r="O62" s="17">
        <v>302126.60800000001</v>
      </c>
    </row>
    <row r="63" spans="1:15">
      <c r="A63" s="151" t="s">
        <v>386</v>
      </c>
      <c r="B63" s="17">
        <v>88</v>
      </c>
      <c r="C63" s="17">
        <v>0</v>
      </c>
      <c r="D63" s="17">
        <v>49</v>
      </c>
      <c r="E63" s="17">
        <v>211</v>
      </c>
      <c r="F63" s="17">
        <v>50</v>
      </c>
      <c r="G63" s="17">
        <v>154</v>
      </c>
      <c r="H63" s="17">
        <v>74</v>
      </c>
      <c r="I63" s="17">
        <v>4</v>
      </c>
      <c r="J63" s="17">
        <v>0</v>
      </c>
      <c r="K63" s="17">
        <v>562</v>
      </c>
      <c r="L63" s="17">
        <v>618</v>
      </c>
      <c r="M63" s="17">
        <v>185</v>
      </c>
      <c r="N63" s="17">
        <v>62775</v>
      </c>
      <c r="O63" s="17">
        <v>1054315.588</v>
      </c>
    </row>
    <row r="64" spans="1:15">
      <c r="A64" s="151" t="s">
        <v>387</v>
      </c>
      <c r="B64" s="17">
        <v>10</v>
      </c>
      <c r="C64" s="17">
        <v>0</v>
      </c>
      <c r="D64" s="17">
        <v>0</v>
      </c>
      <c r="E64" s="17">
        <v>43</v>
      </c>
      <c r="F64" s="17" t="s">
        <v>989</v>
      </c>
      <c r="G64" s="17">
        <v>22</v>
      </c>
      <c r="H64" s="17">
        <v>10</v>
      </c>
      <c r="I64" s="17" t="s">
        <v>989</v>
      </c>
      <c r="J64" s="17">
        <v>0</v>
      </c>
      <c r="K64" s="17">
        <v>56</v>
      </c>
      <c r="L64" s="17">
        <v>73</v>
      </c>
      <c r="M64" s="17">
        <v>20</v>
      </c>
      <c r="N64" s="17">
        <v>6917</v>
      </c>
      <c r="O64" s="17">
        <v>113379.014</v>
      </c>
    </row>
    <row r="65" spans="1:15">
      <c r="A65" s="151" t="s">
        <v>388</v>
      </c>
      <c r="B65" s="17" t="s">
        <v>989</v>
      </c>
      <c r="C65" s="17">
        <v>0</v>
      </c>
      <c r="D65" s="17" t="s">
        <v>989</v>
      </c>
      <c r="E65" s="17">
        <v>11</v>
      </c>
      <c r="F65" s="17">
        <v>4</v>
      </c>
      <c r="G65" s="17">
        <v>8</v>
      </c>
      <c r="H65" s="17" t="s">
        <v>989</v>
      </c>
      <c r="I65" s="17">
        <v>0</v>
      </c>
      <c r="J65" s="17">
        <v>0</v>
      </c>
      <c r="K65" s="17">
        <v>19</v>
      </c>
      <c r="L65" s="17">
        <v>22</v>
      </c>
      <c r="M65" s="17">
        <v>17</v>
      </c>
      <c r="N65" s="17">
        <v>6484</v>
      </c>
      <c r="O65" s="17">
        <v>43816.408000000003</v>
      </c>
    </row>
    <row r="66" spans="1:15">
      <c r="A66" s="151" t="s">
        <v>389</v>
      </c>
      <c r="B66" s="17" t="s">
        <v>989</v>
      </c>
      <c r="C66" s="17">
        <v>0</v>
      </c>
      <c r="D66" s="17">
        <v>0</v>
      </c>
      <c r="E66" s="17">
        <v>14</v>
      </c>
      <c r="F66" s="17">
        <v>0</v>
      </c>
      <c r="G66" s="17" t="s">
        <v>989</v>
      </c>
      <c r="H66" s="17" t="s">
        <v>989</v>
      </c>
      <c r="I66" s="17" t="s">
        <v>989</v>
      </c>
      <c r="J66" s="17">
        <v>0</v>
      </c>
      <c r="K66" s="17">
        <v>28</v>
      </c>
      <c r="L66" s="17">
        <v>31</v>
      </c>
      <c r="M66" s="17">
        <v>6</v>
      </c>
      <c r="N66" s="17">
        <v>2061</v>
      </c>
      <c r="O66" s="17">
        <v>47120.142999999996</v>
      </c>
    </row>
    <row r="67" spans="1:15">
      <c r="A67" s="151" t="s">
        <v>390</v>
      </c>
      <c r="B67" s="17">
        <v>7</v>
      </c>
      <c r="C67" s="17">
        <v>0</v>
      </c>
      <c r="D67" s="17" t="s">
        <v>989</v>
      </c>
      <c r="E67" s="17" t="s">
        <v>989</v>
      </c>
      <c r="F67" s="17" t="s">
        <v>989</v>
      </c>
      <c r="G67" s="17">
        <v>4</v>
      </c>
      <c r="H67" s="17" t="s">
        <v>989</v>
      </c>
      <c r="I67" s="17">
        <v>0</v>
      </c>
      <c r="J67" s="17">
        <v>0</v>
      </c>
      <c r="K67" s="17">
        <v>5</v>
      </c>
      <c r="L67" s="17">
        <v>4</v>
      </c>
      <c r="M67" s="17">
        <v>0</v>
      </c>
      <c r="N67" s="17">
        <v>0</v>
      </c>
      <c r="O67" s="17">
        <v>13160.221</v>
      </c>
    </row>
    <row r="68" spans="1:15">
      <c r="A68" s="151" t="s">
        <v>391</v>
      </c>
      <c r="B68" s="17" t="s">
        <v>989</v>
      </c>
      <c r="C68" s="17">
        <v>0</v>
      </c>
      <c r="D68" s="17">
        <v>0</v>
      </c>
      <c r="E68" s="17">
        <v>21</v>
      </c>
      <c r="F68" s="17">
        <v>6</v>
      </c>
      <c r="G68" s="17">
        <v>18</v>
      </c>
      <c r="H68" s="17">
        <v>11</v>
      </c>
      <c r="I68" s="17" t="s">
        <v>989</v>
      </c>
      <c r="J68" s="17" t="s">
        <v>989</v>
      </c>
      <c r="K68" s="17">
        <v>41</v>
      </c>
      <c r="L68" s="17">
        <v>48</v>
      </c>
      <c r="M68" s="17">
        <v>8</v>
      </c>
      <c r="N68" s="17">
        <v>3023</v>
      </c>
      <c r="O68" s="17">
        <v>75981.217000000004</v>
      </c>
    </row>
    <row r="69" spans="1:15">
      <c r="A69" s="151" t="s">
        <v>392</v>
      </c>
      <c r="B69" s="17" t="s">
        <v>989</v>
      </c>
      <c r="C69" s="17">
        <v>0</v>
      </c>
      <c r="D69" s="17">
        <v>0</v>
      </c>
      <c r="E69" s="17">
        <v>7</v>
      </c>
      <c r="F69" s="17">
        <v>0</v>
      </c>
      <c r="G69" s="17">
        <v>8</v>
      </c>
      <c r="H69" s="17" t="s">
        <v>989</v>
      </c>
      <c r="I69" s="17">
        <v>0</v>
      </c>
      <c r="J69" s="17">
        <v>0</v>
      </c>
      <c r="K69" s="17">
        <v>15</v>
      </c>
      <c r="L69" s="17">
        <v>12</v>
      </c>
      <c r="M69" s="17">
        <v>5</v>
      </c>
      <c r="N69" s="17">
        <v>1464</v>
      </c>
      <c r="O69" s="17">
        <v>27641.714</v>
      </c>
    </row>
    <row r="70" spans="1:15" ht="18.75" customHeight="1">
      <c r="A70" s="145" t="s">
        <v>393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51" t="s">
        <v>394</v>
      </c>
      <c r="B71" s="17">
        <v>6</v>
      </c>
      <c r="C71" s="17">
        <v>0</v>
      </c>
      <c r="D71" s="17">
        <v>5</v>
      </c>
      <c r="E71" s="17">
        <v>11</v>
      </c>
      <c r="F71" s="17" t="s">
        <v>989</v>
      </c>
      <c r="G71" s="17">
        <v>7</v>
      </c>
      <c r="H71" s="17" t="s">
        <v>989</v>
      </c>
      <c r="I71" s="17">
        <v>0</v>
      </c>
      <c r="J71" s="17">
        <v>0</v>
      </c>
      <c r="K71" s="17">
        <v>18</v>
      </c>
      <c r="L71" s="17">
        <v>30</v>
      </c>
      <c r="M71" s="17">
        <v>10</v>
      </c>
      <c r="N71" s="17">
        <v>3325</v>
      </c>
      <c r="O71" s="17">
        <v>41774.692999999999</v>
      </c>
    </row>
    <row r="72" spans="1:15">
      <c r="A72" s="151" t="s">
        <v>395</v>
      </c>
      <c r="B72" s="17">
        <v>13</v>
      </c>
      <c r="C72" s="17">
        <v>0</v>
      </c>
      <c r="D72" s="17">
        <v>4</v>
      </c>
      <c r="E72" s="17">
        <v>12</v>
      </c>
      <c r="F72" s="17">
        <v>0</v>
      </c>
      <c r="G72" s="17">
        <v>20</v>
      </c>
      <c r="H72" s="17">
        <v>9</v>
      </c>
      <c r="I72" s="17">
        <v>5</v>
      </c>
      <c r="J72" s="17">
        <v>0</v>
      </c>
      <c r="K72" s="17">
        <v>72</v>
      </c>
      <c r="L72" s="17">
        <v>99</v>
      </c>
      <c r="M72" s="17">
        <v>42</v>
      </c>
      <c r="N72" s="17">
        <v>14866</v>
      </c>
      <c r="O72" s="17">
        <v>159052.23699999999</v>
      </c>
    </row>
    <row r="73" spans="1:15">
      <c r="A73" s="151" t="s">
        <v>396</v>
      </c>
      <c r="B73" s="17">
        <v>16</v>
      </c>
      <c r="C73" s="17">
        <v>0</v>
      </c>
      <c r="D73" s="17">
        <v>14</v>
      </c>
      <c r="E73" s="17">
        <v>51</v>
      </c>
      <c r="F73" s="17" t="s">
        <v>989</v>
      </c>
      <c r="G73" s="17">
        <v>27</v>
      </c>
      <c r="H73" s="17">
        <v>16</v>
      </c>
      <c r="I73" s="17" t="s">
        <v>989</v>
      </c>
      <c r="J73" s="17">
        <v>0</v>
      </c>
      <c r="K73" s="17">
        <v>86</v>
      </c>
      <c r="L73" s="17">
        <v>101</v>
      </c>
      <c r="M73" s="17">
        <v>23</v>
      </c>
      <c r="N73" s="17">
        <v>7829</v>
      </c>
      <c r="O73" s="17">
        <v>167097.649</v>
      </c>
    </row>
    <row r="74" spans="1:15">
      <c r="A74" s="151" t="s">
        <v>397</v>
      </c>
      <c r="B74" s="17">
        <v>7</v>
      </c>
      <c r="C74" s="17">
        <v>0</v>
      </c>
      <c r="D74" s="17" t="s">
        <v>989</v>
      </c>
      <c r="E74" s="17" t="s">
        <v>989</v>
      </c>
      <c r="F74" s="17">
        <v>0</v>
      </c>
      <c r="G74" s="17">
        <v>6</v>
      </c>
      <c r="H74" s="17">
        <v>4</v>
      </c>
      <c r="I74" s="17">
        <v>0</v>
      </c>
      <c r="J74" s="17">
        <v>0</v>
      </c>
      <c r="K74" s="17">
        <v>20</v>
      </c>
      <c r="L74" s="17">
        <v>26</v>
      </c>
      <c r="M74" s="17">
        <v>6</v>
      </c>
      <c r="N74" s="17">
        <v>2120</v>
      </c>
      <c r="O74" s="17">
        <v>40783.811000000002</v>
      </c>
    </row>
    <row r="75" spans="1:15">
      <c r="A75" s="151" t="s">
        <v>398</v>
      </c>
      <c r="B75" s="17" t="s">
        <v>989</v>
      </c>
      <c r="C75" s="17">
        <v>0</v>
      </c>
      <c r="D75" s="17">
        <v>8</v>
      </c>
      <c r="E75" s="17">
        <v>15</v>
      </c>
      <c r="F75" s="17" t="s">
        <v>989</v>
      </c>
      <c r="G75" s="17">
        <v>14</v>
      </c>
      <c r="H75" s="17">
        <v>4</v>
      </c>
      <c r="I75" s="17" t="s">
        <v>989</v>
      </c>
      <c r="J75" s="17" t="s">
        <v>989</v>
      </c>
      <c r="K75" s="17">
        <v>14</v>
      </c>
      <c r="L75" s="17">
        <v>26</v>
      </c>
      <c r="M75" s="17">
        <v>10</v>
      </c>
      <c r="N75" s="17">
        <v>3265</v>
      </c>
      <c r="O75" s="17">
        <v>39326.675000000003</v>
      </c>
    </row>
    <row r="76" spans="1:15">
      <c r="A76" s="151" t="s">
        <v>399</v>
      </c>
      <c r="B76" s="17">
        <v>90</v>
      </c>
      <c r="C76" s="17">
        <v>4</v>
      </c>
      <c r="D76" s="17">
        <v>45</v>
      </c>
      <c r="E76" s="17">
        <v>181</v>
      </c>
      <c r="F76" s="17">
        <v>23</v>
      </c>
      <c r="G76" s="17">
        <v>90</v>
      </c>
      <c r="H76" s="17">
        <v>68</v>
      </c>
      <c r="I76" s="17">
        <v>6</v>
      </c>
      <c r="J76" s="17">
        <v>0</v>
      </c>
      <c r="K76" s="17">
        <v>434</v>
      </c>
      <c r="L76" s="17">
        <v>466</v>
      </c>
      <c r="M76" s="17">
        <v>146</v>
      </c>
      <c r="N76" s="17">
        <v>47822</v>
      </c>
      <c r="O76" s="17">
        <v>820853.97100000002</v>
      </c>
    </row>
    <row r="77" spans="1:15">
      <c r="A77" s="151" t="s">
        <v>400</v>
      </c>
      <c r="B77" s="17">
        <v>4</v>
      </c>
      <c r="C77" s="17">
        <v>0</v>
      </c>
      <c r="D77" s="17" t="s">
        <v>989</v>
      </c>
      <c r="E77" s="17">
        <v>10</v>
      </c>
      <c r="F77" s="17" t="s">
        <v>989</v>
      </c>
      <c r="G77" s="17">
        <v>7</v>
      </c>
      <c r="H77" s="17">
        <v>5</v>
      </c>
      <c r="I77" s="17" t="s">
        <v>989</v>
      </c>
      <c r="J77" s="17">
        <v>0</v>
      </c>
      <c r="K77" s="17">
        <v>16</v>
      </c>
      <c r="L77" s="17">
        <v>28</v>
      </c>
      <c r="M77" s="17">
        <v>4</v>
      </c>
      <c r="N77" s="17">
        <v>1375</v>
      </c>
      <c r="O77" s="17">
        <v>36874.555999999997</v>
      </c>
    </row>
    <row r="78" spans="1:15">
      <c r="A78" s="151" t="s">
        <v>401</v>
      </c>
      <c r="B78" s="17">
        <v>19</v>
      </c>
      <c r="C78" s="17">
        <v>0</v>
      </c>
      <c r="D78" s="17">
        <v>10</v>
      </c>
      <c r="E78" s="17">
        <v>54</v>
      </c>
      <c r="F78" s="17">
        <v>6</v>
      </c>
      <c r="G78" s="17">
        <v>22</v>
      </c>
      <c r="H78" s="17">
        <v>12</v>
      </c>
      <c r="I78" s="17" t="s">
        <v>989</v>
      </c>
      <c r="J78" s="17">
        <v>0</v>
      </c>
      <c r="K78" s="17">
        <v>118</v>
      </c>
      <c r="L78" s="17">
        <v>152</v>
      </c>
      <c r="M78" s="17">
        <v>58</v>
      </c>
      <c r="N78" s="17">
        <v>19179</v>
      </c>
      <c r="O78" s="17">
        <v>238319.71900000001</v>
      </c>
    </row>
    <row r="79" spans="1:15">
      <c r="A79" s="151" t="s">
        <v>402</v>
      </c>
      <c r="B79" s="17">
        <v>12</v>
      </c>
      <c r="C79" s="17">
        <v>0</v>
      </c>
      <c r="D79" s="17">
        <v>11</v>
      </c>
      <c r="E79" s="17">
        <v>22</v>
      </c>
      <c r="F79" s="17">
        <v>5</v>
      </c>
      <c r="G79" s="17">
        <v>8</v>
      </c>
      <c r="H79" s="17" t="s">
        <v>989</v>
      </c>
      <c r="I79" s="17" t="s">
        <v>989</v>
      </c>
      <c r="J79" s="17">
        <v>0</v>
      </c>
      <c r="K79" s="17">
        <v>32</v>
      </c>
      <c r="L79" s="17">
        <v>60</v>
      </c>
      <c r="M79" s="17">
        <v>18</v>
      </c>
      <c r="N79" s="17">
        <v>5974</v>
      </c>
      <c r="O79" s="17">
        <v>78654.356</v>
      </c>
    </row>
    <row r="80" spans="1:15">
      <c r="A80" s="151" t="s">
        <v>403</v>
      </c>
      <c r="B80" s="17">
        <v>7</v>
      </c>
      <c r="C80" s="17">
        <v>0</v>
      </c>
      <c r="D80" s="17">
        <v>31</v>
      </c>
      <c r="E80" s="17">
        <v>32</v>
      </c>
      <c r="F80" s="17">
        <v>4</v>
      </c>
      <c r="G80" s="17">
        <v>15</v>
      </c>
      <c r="H80" s="17">
        <v>6</v>
      </c>
      <c r="I80" s="17" t="s">
        <v>989</v>
      </c>
      <c r="J80" s="17">
        <v>0</v>
      </c>
      <c r="K80" s="17">
        <v>54</v>
      </c>
      <c r="L80" s="17">
        <v>107</v>
      </c>
      <c r="M80" s="17">
        <v>23</v>
      </c>
      <c r="N80" s="17">
        <v>8127</v>
      </c>
      <c r="O80" s="17">
        <v>121154.742</v>
      </c>
    </row>
    <row r="81" spans="1:15">
      <c r="A81" s="151" t="s">
        <v>404</v>
      </c>
      <c r="B81" s="17">
        <v>9</v>
      </c>
      <c r="C81" s="17">
        <v>0</v>
      </c>
      <c r="D81" s="17">
        <v>4</v>
      </c>
      <c r="E81" s="17">
        <v>14</v>
      </c>
      <c r="F81" s="17" t="s">
        <v>989</v>
      </c>
      <c r="G81" s="17">
        <v>19</v>
      </c>
      <c r="H81" s="17">
        <v>9</v>
      </c>
      <c r="I81" s="17">
        <v>0</v>
      </c>
      <c r="J81" s="17">
        <v>0</v>
      </c>
      <c r="K81" s="17">
        <v>44</v>
      </c>
      <c r="L81" s="17">
        <v>70</v>
      </c>
      <c r="M81" s="17">
        <v>14</v>
      </c>
      <c r="N81" s="17">
        <v>4644</v>
      </c>
      <c r="O81" s="17">
        <v>90591.331999999995</v>
      </c>
    </row>
    <row r="82" spans="1:15">
      <c r="A82" s="151" t="s">
        <v>405</v>
      </c>
      <c r="B82" s="17">
        <v>28</v>
      </c>
      <c r="C82" s="17">
        <v>0</v>
      </c>
      <c r="D82" s="17">
        <v>10</v>
      </c>
      <c r="E82" s="17">
        <v>49</v>
      </c>
      <c r="F82" s="17" t="s">
        <v>989</v>
      </c>
      <c r="G82" s="17">
        <v>23</v>
      </c>
      <c r="H82" s="17">
        <v>11</v>
      </c>
      <c r="I82" s="17">
        <v>4</v>
      </c>
      <c r="J82" s="17">
        <v>0</v>
      </c>
      <c r="K82" s="17">
        <v>65</v>
      </c>
      <c r="L82" s="17">
        <v>131</v>
      </c>
      <c r="M82" s="17">
        <v>34</v>
      </c>
      <c r="N82" s="17">
        <v>11244</v>
      </c>
      <c r="O82" s="17">
        <v>164113.96299999999</v>
      </c>
    </row>
    <row r="83" spans="1:15">
      <c r="A83" s="151" t="s">
        <v>406</v>
      </c>
      <c r="B83" s="17">
        <v>23</v>
      </c>
      <c r="C83" s="17">
        <v>0</v>
      </c>
      <c r="D83" s="17">
        <v>8</v>
      </c>
      <c r="E83" s="17">
        <v>68</v>
      </c>
      <c r="F83" s="17">
        <v>5</v>
      </c>
      <c r="G83" s="17">
        <v>40</v>
      </c>
      <c r="H83" s="17">
        <v>24</v>
      </c>
      <c r="I83" s="17">
        <v>4</v>
      </c>
      <c r="J83" s="17">
        <v>0</v>
      </c>
      <c r="K83" s="17">
        <v>130</v>
      </c>
      <c r="L83" s="17">
        <v>128</v>
      </c>
      <c r="M83" s="17">
        <v>22</v>
      </c>
      <c r="N83" s="17">
        <v>5909</v>
      </c>
      <c r="O83" s="17">
        <v>233455.89799999999</v>
      </c>
    </row>
    <row r="84" spans="1:15" ht="18.75" customHeight="1">
      <c r="A84" s="145" t="s">
        <v>407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51" t="s">
        <v>408</v>
      </c>
      <c r="B85" s="17">
        <v>11</v>
      </c>
      <c r="C85" s="17">
        <v>0</v>
      </c>
      <c r="D85" s="17">
        <v>7</v>
      </c>
      <c r="E85" s="17">
        <v>52</v>
      </c>
      <c r="F85" s="17">
        <v>4</v>
      </c>
      <c r="G85" s="17">
        <v>27</v>
      </c>
      <c r="H85" s="17">
        <v>11</v>
      </c>
      <c r="I85" s="17">
        <v>7</v>
      </c>
      <c r="J85" s="17">
        <v>0</v>
      </c>
      <c r="K85" s="17">
        <v>44</v>
      </c>
      <c r="L85" s="17">
        <v>82</v>
      </c>
      <c r="M85" s="17">
        <v>21</v>
      </c>
      <c r="N85" s="17">
        <v>6949</v>
      </c>
      <c r="O85" s="17">
        <v>114121.13800000001</v>
      </c>
    </row>
    <row r="86" spans="1:15">
      <c r="A86" s="151" t="s">
        <v>409</v>
      </c>
      <c r="B86" s="17">
        <v>8</v>
      </c>
      <c r="C86" s="17">
        <v>0</v>
      </c>
      <c r="D86" s="17">
        <v>8</v>
      </c>
      <c r="E86" s="17">
        <v>13</v>
      </c>
      <c r="F86" s="17" t="s">
        <v>989</v>
      </c>
      <c r="G86" s="17">
        <v>13</v>
      </c>
      <c r="H86" s="17" t="s">
        <v>989</v>
      </c>
      <c r="I86" s="17">
        <v>0</v>
      </c>
      <c r="J86" s="17">
        <v>0</v>
      </c>
      <c r="K86" s="17">
        <v>18</v>
      </c>
      <c r="L86" s="17">
        <v>28</v>
      </c>
      <c r="M86" s="17">
        <v>7</v>
      </c>
      <c r="N86" s="17">
        <v>2524</v>
      </c>
      <c r="O86" s="17">
        <v>43320.036</v>
      </c>
    </row>
    <row r="87" spans="1:15">
      <c r="A87" s="151" t="s">
        <v>410</v>
      </c>
      <c r="B87" s="17">
        <v>17</v>
      </c>
      <c r="C87" s="17">
        <v>0</v>
      </c>
      <c r="D87" s="17">
        <v>13</v>
      </c>
      <c r="E87" s="17">
        <v>67</v>
      </c>
      <c r="F87" s="17">
        <v>11</v>
      </c>
      <c r="G87" s="17">
        <v>40</v>
      </c>
      <c r="H87" s="17">
        <v>16</v>
      </c>
      <c r="I87" s="17">
        <v>0</v>
      </c>
      <c r="J87" s="17">
        <v>0</v>
      </c>
      <c r="K87" s="17">
        <v>113</v>
      </c>
      <c r="L87" s="17">
        <v>176</v>
      </c>
      <c r="M87" s="17">
        <v>40</v>
      </c>
      <c r="N87" s="17">
        <v>12743</v>
      </c>
      <c r="O87" s="17">
        <v>227582.28700000001</v>
      </c>
    </row>
    <row r="88" spans="1:15">
      <c r="A88" s="151" t="s">
        <v>411</v>
      </c>
      <c r="B88" s="17">
        <v>9</v>
      </c>
      <c r="C88" s="17">
        <v>0</v>
      </c>
      <c r="D88" s="17">
        <v>8</v>
      </c>
      <c r="E88" s="17">
        <v>32</v>
      </c>
      <c r="F88" s="17" t="s">
        <v>989</v>
      </c>
      <c r="G88" s="17">
        <v>13</v>
      </c>
      <c r="H88" s="17" t="s">
        <v>989</v>
      </c>
      <c r="I88" s="17">
        <v>0</v>
      </c>
      <c r="J88" s="17">
        <v>0</v>
      </c>
      <c r="K88" s="17">
        <v>33</v>
      </c>
      <c r="L88" s="17">
        <v>59</v>
      </c>
      <c r="M88" s="17">
        <v>6</v>
      </c>
      <c r="N88" s="17">
        <v>1975</v>
      </c>
      <c r="O88" s="17">
        <v>67872.101999999999</v>
      </c>
    </row>
    <row r="89" spans="1:15">
      <c r="A89" s="151" t="s">
        <v>412</v>
      </c>
      <c r="B89" s="17">
        <v>16</v>
      </c>
      <c r="C89" s="17" t="s">
        <v>989</v>
      </c>
      <c r="D89" s="17">
        <v>20</v>
      </c>
      <c r="E89" s="17">
        <v>42</v>
      </c>
      <c r="F89" s="17">
        <v>7</v>
      </c>
      <c r="G89" s="17">
        <v>8</v>
      </c>
      <c r="H89" s="17" t="s">
        <v>989</v>
      </c>
      <c r="I89" s="17">
        <v>0</v>
      </c>
      <c r="J89" s="17">
        <v>0</v>
      </c>
      <c r="K89" s="17">
        <v>47</v>
      </c>
      <c r="L89" s="17">
        <v>74</v>
      </c>
      <c r="M89" s="17">
        <v>15</v>
      </c>
      <c r="N89" s="17">
        <v>4607</v>
      </c>
      <c r="O89" s="17">
        <v>97179.849000000002</v>
      </c>
    </row>
    <row r="90" spans="1:15">
      <c r="A90" s="151" t="s">
        <v>413</v>
      </c>
      <c r="B90" s="17">
        <v>4</v>
      </c>
      <c r="C90" s="17">
        <v>0</v>
      </c>
      <c r="D90" s="17" t="s">
        <v>989</v>
      </c>
      <c r="E90" s="17">
        <v>13</v>
      </c>
      <c r="F90" s="17">
        <v>0</v>
      </c>
      <c r="G90" s="17">
        <v>7</v>
      </c>
      <c r="H90" s="17" t="s">
        <v>989</v>
      </c>
      <c r="I90" s="17" t="s">
        <v>989</v>
      </c>
      <c r="J90" s="17">
        <v>0</v>
      </c>
      <c r="K90" s="17">
        <v>22</v>
      </c>
      <c r="L90" s="17">
        <v>28</v>
      </c>
      <c r="M90" s="17">
        <v>5</v>
      </c>
      <c r="N90" s="17">
        <v>1556</v>
      </c>
      <c r="O90" s="17">
        <v>43911.095999999998</v>
      </c>
    </row>
    <row r="91" spans="1:15">
      <c r="A91" s="151" t="s">
        <v>414</v>
      </c>
      <c r="B91" s="17">
        <v>51</v>
      </c>
      <c r="C91" s="17" t="s">
        <v>989</v>
      </c>
      <c r="D91" s="17">
        <v>178</v>
      </c>
      <c r="E91" s="17">
        <v>139</v>
      </c>
      <c r="F91" s="17">
        <v>25</v>
      </c>
      <c r="G91" s="17">
        <v>93</v>
      </c>
      <c r="H91" s="17">
        <v>28</v>
      </c>
      <c r="I91" s="17">
        <v>8</v>
      </c>
      <c r="J91" s="17">
        <v>0</v>
      </c>
      <c r="K91" s="17">
        <v>309</v>
      </c>
      <c r="L91" s="17">
        <v>350</v>
      </c>
      <c r="M91" s="17">
        <v>114</v>
      </c>
      <c r="N91" s="17">
        <v>37807</v>
      </c>
      <c r="O91" s="17">
        <v>610920.08299999998</v>
      </c>
    </row>
    <row r="92" spans="1:15">
      <c r="A92" s="151" t="s">
        <v>415</v>
      </c>
      <c r="B92" s="17">
        <v>12</v>
      </c>
      <c r="C92" s="17">
        <v>0</v>
      </c>
      <c r="D92" s="17">
        <v>8</v>
      </c>
      <c r="E92" s="17">
        <v>51</v>
      </c>
      <c r="F92" s="17">
        <v>6</v>
      </c>
      <c r="G92" s="17">
        <v>7</v>
      </c>
      <c r="H92" s="17">
        <v>8</v>
      </c>
      <c r="I92" s="17" t="s">
        <v>989</v>
      </c>
      <c r="J92" s="17">
        <v>0</v>
      </c>
      <c r="K92" s="17">
        <v>54</v>
      </c>
      <c r="L92" s="17">
        <v>57</v>
      </c>
      <c r="M92" s="17">
        <v>16</v>
      </c>
      <c r="N92" s="17">
        <v>5275</v>
      </c>
      <c r="O92" s="17">
        <v>101672.342</v>
      </c>
    </row>
    <row r="93" spans="1:15" ht="18.75" customHeight="1">
      <c r="A93" s="145" t="s">
        <v>416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51" t="s">
        <v>417</v>
      </c>
      <c r="B94" s="17">
        <v>8</v>
      </c>
      <c r="C94" s="17">
        <v>0</v>
      </c>
      <c r="D94" s="17">
        <v>6</v>
      </c>
      <c r="E94" s="17">
        <v>21</v>
      </c>
      <c r="F94" s="17">
        <v>8</v>
      </c>
      <c r="G94" s="17">
        <v>0</v>
      </c>
      <c r="H94" s="17" t="s">
        <v>989</v>
      </c>
      <c r="I94" s="17">
        <v>0</v>
      </c>
      <c r="J94" s="17">
        <v>0</v>
      </c>
      <c r="K94" s="17">
        <v>33</v>
      </c>
      <c r="L94" s="17">
        <v>37</v>
      </c>
      <c r="M94" s="17">
        <v>11</v>
      </c>
      <c r="N94" s="17">
        <v>3727</v>
      </c>
      <c r="O94" s="17">
        <v>61135.947999999997</v>
      </c>
    </row>
    <row r="95" spans="1:15">
      <c r="A95" s="151" t="s">
        <v>418</v>
      </c>
      <c r="B95" s="17" t="s">
        <v>989</v>
      </c>
      <c r="C95" s="17">
        <v>0</v>
      </c>
      <c r="D95" s="17">
        <v>10</v>
      </c>
      <c r="E95" s="17">
        <v>12</v>
      </c>
      <c r="F95" s="17" t="s">
        <v>989</v>
      </c>
      <c r="G95" s="17">
        <v>11</v>
      </c>
      <c r="H95" s="17">
        <v>4</v>
      </c>
      <c r="I95" s="17">
        <v>0</v>
      </c>
      <c r="J95" s="17">
        <v>0</v>
      </c>
      <c r="K95" s="17">
        <v>37</v>
      </c>
      <c r="L95" s="17">
        <v>36</v>
      </c>
      <c r="M95" s="17">
        <v>11</v>
      </c>
      <c r="N95" s="17">
        <v>3428</v>
      </c>
      <c r="O95" s="17">
        <v>65547.913</v>
      </c>
    </row>
    <row r="96" spans="1:15">
      <c r="A96" s="151" t="s">
        <v>419</v>
      </c>
      <c r="B96" s="17">
        <v>13</v>
      </c>
      <c r="C96" s="17">
        <v>0</v>
      </c>
      <c r="D96" s="17">
        <v>8</v>
      </c>
      <c r="E96" s="17">
        <v>41</v>
      </c>
      <c r="F96" s="17" t="s">
        <v>989</v>
      </c>
      <c r="G96" s="17">
        <v>18</v>
      </c>
      <c r="H96" s="17">
        <v>5</v>
      </c>
      <c r="I96" s="17">
        <v>0</v>
      </c>
      <c r="J96" s="17">
        <v>0</v>
      </c>
      <c r="K96" s="17">
        <v>66</v>
      </c>
      <c r="L96" s="17">
        <v>79</v>
      </c>
      <c r="M96" s="17">
        <v>22</v>
      </c>
      <c r="N96" s="17">
        <v>6645</v>
      </c>
      <c r="O96" s="17">
        <v>125583.959</v>
      </c>
    </row>
    <row r="97" spans="1:15">
      <c r="A97" s="151" t="s">
        <v>420</v>
      </c>
      <c r="B97" s="17">
        <v>5</v>
      </c>
      <c r="C97" s="17">
        <v>0</v>
      </c>
      <c r="D97" s="17">
        <v>0</v>
      </c>
      <c r="E97" s="17">
        <v>10</v>
      </c>
      <c r="F97" s="17" t="s">
        <v>989</v>
      </c>
      <c r="G97" s="17" t="s">
        <v>989</v>
      </c>
      <c r="H97" s="17">
        <v>0</v>
      </c>
      <c r="I97" s="17">
        <v>0</v>
      </c>
      <c r="J97" s="17">
        <v>0</v>
      </c>
      <c r="K97" s="17">
        <v>16</v>
      </c>
      <c r="L97" s="17">
        <v>17</v>
      </c>
      <c r="M97" s="17">
        <v>5</v>
      </c>
      <c r="N97" s="17">
        <v>1496</v>
      </c>
      <c r="O97" s="17">
        <v>29854.834999999999</v>
      </c>
    </row>
    <row r="98" spans="1:15">
      <c r="A98" s="151" t="s">
        <v>421</v>
      </c>
      <c r="B98" s="17">
        <v>40</v>
      </c>
      <c r="C98" s="17">
        <v>0</v>
      </c>
      <c r="D98" s="17">
        <v>33</v>
      </c>
      <c r="E98" s="17">
        <v>162</v>
      </c>
      <c r="F98" s="17">
        <v>11</v>
      </c>
      <c r="G98" s="17">
        <v>60</v>
      </c>
      <c r="H98" s="17">
        <v>36</v>
      </c>
      <c r="I98" s="17">
        <v>6</v>
      </c>
      <c r="J98" s="17">
        <v>0</v>
      </c>
      <c r="K98" s="17">
        <v>316</v>
      </c>
      <c r="L98" s="17">
        <v>377</v>
      </c>
      <c r="M98" s="17">
        <v>104</v>
      </c>
      <c r="N98" s="17">
        <v>33974</v>
      </c>
      <c r="O98" s="17">
        <v>587852.16799999995</v>
      </c>
    </row>
    <row r="99" spans="1:15">
      <c r="A99" s="151" t="s">
        <v>422</v>
      </c>
      <c r="B99" s="17">
        <v>9</v>
      </c>
      <c r="C99" s="17">
        <v>0</v>
      </c>
      <c r="D99" s="17">
        <v>8</v>
      </c>
      <c r="E99" s="17">
        <v>36</v>
      </c>
      <c r="F99" s="17">
        <v>7</v>
      </c>
      <c r="G99" s="17">
        <v>18</v>
      </c>
      <c r="H99" s="17">
        <v>6</v>
      </c>
      <c r="I99" s="17">
        <v>0</v>
      </c>
      <c r="J99" s="17">
        <v>0</v>
      </c>
      <c r="K99" s="17">
        <v>43</v>
      </c>
      <c r="L99" s="17">
        <v>63</v>
      </c>
      <c r="M99" s="17">
        <v>26</v>
      </c>
      <c r="N99" s="17">
        <v>8399</v>
      </c>
      <c r="O99" s="17">
        <v>96367.27</v>
      </c>
    </row>
    <row r="100" spans="1:15">
      <c r="A100" s="151" t="s">
        <v>423</v>
      </c>
      <c r="B100" s="17">
        <v>13</v>
      </c>
      <c r="C100" s="17">
        <v>0</v>
      </c>
      <c r="D100" s="17">
        <v>9</v>
      </c>
      <c r="E100" s="17">
        <v>22</v>
      </c>
      <c r="F100" s="17">
        <v>5</v>
      </c>
      <c r="G100" s="17">
        <v>10</v>
      </c>
      <c r="H100" s="17">
        <v>6</v>
      </c>
      <c r="I100" s="17" t="s">
        <v>989</v>
      </c>
      <c r="J100" s="17">
        <v>0</v>
      </c>
      <c r="K100" s="17">
        <v>53</v>
      </c>
      <c r="L100" s="17">
        <v>60</v>
      </c>
      <c r="M100" s="17">
        <v>27</v>
      </c>
      <c r="N100" s="17">
        <v>8781</v>
      </c>
      <c r="O100" s="17">
        <v>108824.662</v>
      </c>
    </row>
    <row r="101" spans="1:15">
      <c r="A101" s="151" t="s">
        <v>424</v>
      </c>
      <c r="B101" s="17">
        <v>15</v>
      </c>
      <c r="C101" s="17">
        <v>0</v>
      </c>
      <c r="D101" s="17">
        <v>14</v>
      </c>
      <c r="E101" s="17">
        <v>48</v>
      </c>
      <c r="F101" s="17">
        <v>8</v>
      </c>
      <c r="G101" s="17">
        <v>25</v>
      </c>
      <c r="H101" s="17">
        <v>17</v>
      </c>
      <c r="I101" s="17">
        <v>0</v>
      </c>
      <c r="J101" s="17">
        <v>0</v>
      </c>
      <c r="K101" s="17">
        <v>69</v>
      </c>
      <c r="L101" s="17">
        <v>111</v>
      </c>
      <c r="M101" s="17">
        <v>33</v>
      </c>
      <c r="N101" s="17">
        <v>10158</v>
      </c>
      <c r="O101" s="17">
        <v>150553.875</v>
      </c>
    </row>
    <row r="102" spans="1:15">
      <c r="A102" s="151" t="s">
        <v>425</v>
      </c>
      <c r="B102" s="17">
        <v>15</v>
      </c>
      <c r="C102" s="17">
        <v>0</v>
      </c>
      <c r="D102" s="17">
        <v>11</v>
      </c>
      <c r="E102" s="17">
        <v>96</v>
      </c>
      <c r="F102" s="17">
        <v>8</v>
      </c>
      <c r="G102" s="17">
        <v>18</v>
      </c>
      <c r="H102" s="17">
        <v>10</v>
      </c>
      <c r="I102" s="17">
        <v>0</v>
      </c>
      <c r="J102" s="17">
        <v>0</v>
      </c>
      <c r="K102" s="17">
        <v>79</v>
      </c>
      <c r="L102" s="17">
        <v>113</v>
      </c>
      <c r="M102" s="17">
        <v>32</v>
      </c>
      <c r="N102" s="17">
        <v>12753</v>
      </c>
      <c r="O102" s="17">
        <v>162464.67600000001</v>
      </c>
    </row>
    <row r="103" spans="1:15">
      <c r="A103" s="151" t="s">
        <v>426</v>
      </c>
      <c r="B103" s="17" t="s">
        <v>989</v>
      </c>
      <c r="C103" s="17">
        <v>0</v>
      </c>
      <c r="D103" s="17">
        <v>15</v>
      </c>
      <c r="E103" s="17">
        <v>6</v>
      </c>
      <c r="F103" s="17" t="s">
        <v>989</v>
      </c>
      <c r="G103" s="17">
        <v>19</v>
      </c>
      <c r="H103" s="17" t="s">
        <v>989</v>
      </c>
      <c r="I103" s="17" t="s">
        <v>989</v>
      </c>
      <c r="J103" s="17">
        <v>0</v>
      </c>
      <c r="K103" s="17">
        <v>21</v>
      </c>
      <c r="L103" s="17">
        <v>34</v>
      </c>
      <c r="M103" s="17">
        <v>7</v>
      </c>
      <c r="N103" s="17">
        <v>2779</v>
      </c>
      <c r="O103" s="17">
        <v>50221.930999999997</v>
      </c>
    </row>
    <row r="104" spans="1:15">
      <c r="A104" s="151" t="s">
        <v>427</v>
      </c>
      <c r="B104" s="17">
        <v>14</v>
      </c>
      <c r="C104" s="17">
        <v>0</v>
      </c>
      <c r="D104" s="17">
        <v>10</v>
      </c>
      <c r="E104" s="17">
        <v>26</v>
      </c>
      <c r="F104" s="17">
        <v>4</v>
      </c>
      <c r="G104" s="17">
        <v>21</v>
      </c>
      <c r="H104" s="17">
        <v>6</v>
      </c>
      <c r="I104" s="17">
        <v>0</v>
      </c>
      <c r="J104" s="17">
        <v>0</v>
      </c>
      <c r="K104" s="17">
        <v>56</v>
      </c>
      <c r="L104" s="17">
        <v>67</v>
      </c>
      <c r="M104" s="17">
        <v>17</v>
      </c>
      <c r="N104" s="17">
        <v>5482</v>
      </c>
      <c r="O104" s="17">
        <v>110142.137</v>
      </c>
    </row>
    <row r="105" spans="1:15">
      <c r="A105" s="151" t="s">
        <v>428</v>
      </c>
      <c r="B105" s="17">
        <v>24</v>
      </c>
      <c r="C105" s="17">
        <v>0</v>
      </c>
      <c r="D105" s="17">
        <v>5</v>
      </c>
      <c r="E105" s="17">
        <v>146</v>
      </c>
      <c r="F105" s="17">
        <v>10</v>
      </c>
      <c r="G105" s="17">
        <v>27</v>
      </c>
      <c r="H105" s="17">
        <v>16</v>
      </c>
      <c r="I105" s="17" t="s">
        <v>989</v>
      </c>
      <c r="J105" s="17">
        <v>0</v>
      </c>
      <c r="K105" s="17">
        <v>154</v>
      </c>
      <c r="L105" s="17">
        <v>188</v>
      </c>
      <c r="M105" s="17">
        <v>32</v>
      </c>
      <c r="N105" s="17">
        <v>10851</v>
      </c>
      <c r="O105" s="17">
        <v>277796.09999999998</v>
      </c>
    </row>
    <row r="106" spans="1:15" ht="18.75" customHeight="1">
      <c r="A106" s="145" t="s">
        <v>429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51" t="s">
        <v>430</v>
      </c>
      <c r="B107" s="17">
        <v>23</v>
      </c>
      <c r="C107" s="17">
        <v>0</v>
      </c>
      <c r="D107" s="17">
        <v>42</v>
      </c>
      <c r="E107" s="17">
        <v>90</v>
      </c>
      <c r="F107" s="17">
        <v>18</v>
      </c>
      <c r="G107" s="17">
        <v>63</v>
      </c>
      <c r="H107" s="17">
        <v>19</v>
      </c>
      <c r="I107" s="17">
        <v>5</v>
      </c>
      <c r="J107" s="17" t="s">
        <v>989</v>
      </c>
      <c r="K107" s="17">
        <v>170</v>
      </c>
      <c r="L107" s="17">
        <v>342</v>
      </c>
      <c r="M107" s="17">
        <v>99</v>
      </c>
      <c r="N107" s="17">
        <v>32598</v>
      </c>
      <c r="O107" s="17">
        <v>394217.45500000002</v>
      </c>
    </row>
    <row r="108" spans="1:15" ht="18.75" customHeight="1">
      <c r="A108" s="145" t="s">
        <v>431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51" t="s">
        <v>432</v>
      </c>
      <c r="B109" s="17">
        <v>38</v>
      </c>
      <c r="C109" s="17">
        <v>0</v>
      </c>
      <c r="D109" s="17">
        <v>7</v>
      </c>
      <c r="E109" s="17">
        <v>199</v>
      </c>
      <c r="F109" s="17">
        <v>17</v>
      </c>
      <c r="G109" s="17">
        <v>29</v>
      </c>
      <c r="H109" s="17">
        <v>10</v>
      </c>
      <c r="I109" s="17">
        <v>7</v>
      </c>
      <c r="J109" s="17">
        <v>0</v>
      </c>
      <c r="K109" s="17">
        <v>122</v>
      </c>
      <c r="L109" s="17">
        <v>156</v>
      </c>
      <c r="M109" s="17">
        <v>32</v>
      </c>
      <c r="N109" s="17">
        <v>10971</v>
      </c>
      <c r="O109" s="17">
        <v>252761.34</v>
      </c>
    </row>
    <row r="110" spans="1:15">
      <c r="A110" s="151" t="s">
        <v>433</v>
      </c>
      <c r="B110" s="17">
        <v>18</v>
      </c>
      <c r="C110" s="17" t="s">
        <v>989</v>
      </c>
      <c r="D110" s="17">
        <v>13</v>
      </c>
      <c r="E110" s="17">
        <v>149</v>
      </c>
      <c r="F110" s="17">
        <v>13</v>
      </c>
      <c r="G110" s="17">
        <v>96</v>
      </c>
      <c r="H110" s="17">
        <v>47</v>
      </c>
      <c r="I110" s="17">
        <v>10</v>
      </c>
      <c r="J110" s="17">
        <v>0</v>
      </c>
      <c r="K110" s="17">
        <v>218</v>
      </c>
      <c r="L110" s="17">
        <v>257</v>
      </c>
      <c r="M110" s="17">
        <v>83</v>
      </c>
      <c r="N110" s="17">
        <v>27767</v>
      </c>
      <c r="O110" s="17">
        <v>436953.95600000001</v>
      </c>
    </row>
    <row r="111" spans="1:15">
      <c r="A111" s="151" t="s">
        <v>434</v>
      </c>
      <c r="B111" s="17">
        <v>15</v>
      </c>
      <c r="C111" s="17">
        <v>0</v>
      </c>
      <c r="D111" s="17" t="s">
        <v>989</v>
      </c>
      <c r="E111" s="17">
        <v>34</v>
      </c>
      <c r="F111" s="17" t="s">
        <v>989</v>
      </c>
      <c r="G111" s="17">
        <v>12</v>
      </c>
      <c r="H111" s="17">
        <v>8</v>
      </c>
      <c r="I111" s="17" t="s">
        <v>989</v>
      </c>
      <c r="J111" s="17">
        <v>0</v>
      </c>
      <c r="K111" s="17">
        <v>37</v>
      </c>
      <c r="L111" s="17">
        <v>57</v>
      </c>
      <c r="M111" s="17">
        <v>22</v>
      </c>
      <c r="N111" s="17">
        <v>7159</v>
      </c>
      <c r="O111" s="17">
        <v>91333.407000000007</v>
      </c>
    </row>
    <row r="112" spans="1:15">
      <c r="A112" s="151" t="s">
        <v>435</v>
      </c>
      <c r="B112" s="17">
        <v>17</v>
      </c>
      <c r="C112" s="17">
        <v>0</v>
      </c>
      <c r="D112" s="17">
        <v>7</v>
      </c>
      <c r="E112" s="17">
        <v>136</v>
      </c>
      <c r="F112" s="17">
        <v>7</v>
      </c>
      <c r="G112" s="17">
        <v>32</v>
      </c>
      <c r="H112" s="17">
        <v>10</v>
      </c>
      <c r="I112" s="17" t="s">
        <v>989</v>
      </c>
      <c r="J112" s="17" t="s">
        <v>989</v>
      </c>
      <c r="K112" s="17">
        <v>87</v>
      </c>
      <c r="L112" s="17">
        <v>161</v>
      </c>
      <c r="M112" s="17">
        <v>41</v>
      </c>
      <c r="N112" s="17">
        <v>13445</v>
      </c>
      <c r="O112" s="17">
        <v>197093.83499999999</v>
      </c>
    </row>
    <row r="113" spans="1:15">
      <c r="A113" s="151" t="s">
        <v>436</v>
      </c>
      <c r="B113" s="17">
        <v>5</v>
      </c>
      <c r="C113" s="17">
        <v>0</v>
      </c>
      <c r="D113" s="17">
        <v>7</v>
      </c>
      <c r="E113" s="17">
        <v>69</v>
      </c>
      <c r="F113" s="17">
        <v>4</v>
      </c>
      <c r="G113" s="17">
        <v>19</v>
      </c>
      <c r="H113" s="17">
        <v>5</v>
      </c>
      <c r="I113" s="17">
        <v>4</v>
      </c>
      <c r="J113" s="17">
        <v>0</v>
      </c>
      <c r="K113" s="17">
        <v>62</v>
      </c>
      <c r="L113" s="17">
        <v>94</v>
      </c>
      <c r="M113" s="17">
        <v>24</v>
      </c>
      <c r="N113" s="17">
        <v>8313</v>
      </c>
      <c r="O113" s="17">
        <v>128298.731</v>
      </c>
    </row>
    <row r="114" spans="1:15" ht="18.75" customHeight="1">
      <c r="A114" s="145" t="s">
        <v>437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51" t="s">
        <v>438</v>
      </c>
      <c r="B115" s="17">
        <v>8</v>
      </c>
      <c r="C115" s="17">
        <v>0</v>
      </c>
      <c r="D115" s="17" t="s">
        <v>989</v>
      </c>
      <c r="E115" s="17">
        <v>12</v>
      </c>
      <c r="F115" s="17" t="s">
        <v>989</v>
      </c>
      <c r="G115" s="17">
        <v>21</v>
      </c>
      <c r="H115" s="17">
        <v>6</v>
      </c>
      <c r="I115" s="17" t="s">
        <v>989</v>
      </c>
      <c r="J115" s="17">
        <v>0</v>
      </c>
      <c r="K115" s="17">
        <v>26</v>
      </c>
      <c r="L115" s="17">
        <v>57</v>
      </c>
      <c r="M115" s="17">
        <v>26</v>
      </c>
      <c r="N115" s="17">
        <v>7971</v>
      </c>
      <c r="O115" s="17">
        <v>75174.062999999995</v>
      </c>
    </row>
    <row r="116" spans="1:15">
      <c r="A116" s="151" t="s">
        <v>439</v>
      </c>
      <c r="B116" s="17">
        <v>6</v>
      </c>
      <c r="C116" s="17">
        <v>0</v>
      </c>
      <c r="D116" s="17">
        <v>5</v>
      </c>
      <c r="E116" s="17">
        <v>26</v>
      </c>
      <c r="F116" s="17">
        <v>9</v>
      </c>
      <c r="G116" s="17">
        <v>13</v>
      </c>
      <c r="H116" s="17">
        <v>4</v>
      </c>
      <c r="I116" s="17">
        <v>0</v>
      </c>
      <c r="J116" s="17">
        <v>0</v>
      </c>
      <c r="K116" s="17">
        <v>33</v>
      </c>
      <c r="L116" s="17">
        <v>43</v>
      </c>
      <c r="M116" s="17">
        <v>14</v>
      </c>
      <c r="N116" s="17">
        <v>5052</v>
      </c>
      <c r="O116" s="17">
        <v>68466.009999999995</v>
      </c>
    </row>
    <row r="117" spans="1:15">
      <c r="A117" s="151" t="s">
        <v>440</v>
      </c>
      <c r="B117" s="17">
        <v>5</v>
      </c>
      <c r="C117" s="17">
        <v>0</v>
      </c>
      <c r="D117" s="17">
        <v>11</v>
      </c>
      <c r="E117" s="17">
        <v>9</v>
      </c>
      <c r="F117" s="17">
        <v>5</v>
      </c>
      <c r="G117" s="17">
        <v>6</v>
      </c>
      <c r="H117" s="17">
        <v>7</v>
      </c>
      <c r="I117" s="17" t="s">
        <v>989</v>
      </c>
      <c r="J117" s="17">
        <v>0</v>
      </c>
      <c r="K117" s="17">
        <v>25</v>
      </c>
      <c r="L117" s="17">
        <v>55</v>
      </c>
      <c r="M117" s="17">
        <v>20</v>
      </c>
      <c r="N117" s="17">
        <v>6744</v>
      </c>
      <c r="O117" s="17">
        <v>64397.381999999998</v>
      </c>
    </row>
    <row r="118" spans="1:15">
      <c r="A118" s="151" t="s">
        <v>441</v>
      </c>
      <c r="B118" s="17">
        <v>4</v>
      </c>
      <c r="C118" s="17">
        <v>0</v>
      </c>
      <c r="D118" s="17">
        <v>13</v>
      </c>
      <c r="E118" s="17">
        <v>22</v>
      </c>
      <c r="F118" s="17">
        <v>4</v>
      </c>
      <c r="G118" s="17">
        <v>7</v>
      </c>
      <c r="H118" s="17">
        <v>5</v>
      </c>
      <c r="I118" s="17" t="s">
        <v>989</v>
      </c>
      <c r="J118" s="17">
        <v>0</v>
      </c>
      <c r="K118" s="17">
        <v>21</v>
      </c>
      <c r="L118" s="17">
        <v>28</v>
      </c>
      <c r="M118" s="17">
        <v>17</v>
      </c>
      <c r="N118" s="17">
        <v>5538</v>
      </c>
      <c r="O118" s="17">
        <v>51217.928</v>
      </c>
    </row>
    <row r="119" spans="1:15">
      <c r="A119" s="151" t="s">
        <v>442</v>
      </c>
      <c r="B119" s="17">
        <v>16</v>
      </c>
      <c r="C119" s="17">
        <v>0</v>
      </c>
      <c r="D119" s="17">
        <v>24</v>
      </c>
      <c r="E119" s="17">
        <v>72</v>
      </c>
      <c r="F119" s="17">
        <v>13</v>
      </c>
      <c r="G119" s="17">
        <v>60</v>
      </c>
      <c r="H119" s="17">
        <v>34</v>
      </c>
      <c r="I119" s="17" t="s">
        <v>989</v>
      </c>
      <c r="J119" s="17">
        <v>0</v>
      </c>
      <c r="K119" s="17">
        <v>166</v>
      </c>
      <c r="L119" s="17">
        <v>187</v>
      </c>
      <c r="M119" s="17">
        <v>53</v>
      </c>
      <c r="N119" s="17">
        <v>15161</v>
      </c>
      <c r="O119" s="17">
        <v>312192.08399999997</v>
      </c>
    </row>
    <row r="120" spans="1:15">
      <c r="A120" s="151" t="s">
        <v>443</v>
      </c>
      <c r="B120" s="17">
        <v>90</v>
      </c>
      <c r="C120" s="17" t="s">
        <v>989</v>
      </c>
      <c r="D120" s="17">
        <v>120</v>
      </c>
      <c r="E120" s="17">
        <v>160</v>
      </c>
      <c r="F120" s="17">
        <v>50</v>
      </c>
      <c r="G120" s="17">
        <v>86</v>
      </c>
      <c r="H120" s="17">
        <v>52</v>
      </c>
      <c r="I120" s="17">
        <v>9</v>
      </c>
      <c r="J120" s="17" t="s">
        <v>989</v>
      </c>
      <c r="K120" s="17">
        <v>283</v>
      </c>
      <c r="L120" s="17">
        <v>543</v>
      </c>
      <c r="M120" s="17">
        <v>214</v>
      </c>
      <c r="N120" s="17">
        <v>72312</v>
      </c>
      <c r="O120" s="17">
        <v>723147.27399999998</v>
      </c>
    </row>
    <row r="121" spans="1:15">
      <c r="A121" s="151" t="s">
        <v>444</v>
      </c>
      <c r="B121" s="17">
        <v>39</v>
      </c>
      <c r="C121" s="17">
        <v>0</v>
      </c>
      <c r="D121" s="17">
        <v>29</v>
      </c>
      <c r="E121" s="17">
        <v>143</v>
      </c>
      <c r="F121" s="17">
        <v>21</v>
      </c>
      <c r="G121" s="17">
        <v>38</v>
      </c>
      <c r="H121" s="17">
        <v>15</v>
      </c>
      <c r="I121" s="17" t="s">
        <v>989</v>
      </c>
      <c r="J121" s="17">
        <v>0</v>
      </c>
      <c r="K121" s="17">
        <v>183</v>
      </c>
      <c r="L121" s="17">
        <v>270</v>
      </c>
      <c r="M121" s="17">
        <v>65</v>
      </c>
      <c r="N121" s="17">
        <v>21960</v>
      </c>
      <c r="O121" s="17">
        <v>367058.72100000002</v>
      </c>
    </row>
    <row r="122" spans="1:15">
      <c r="A122" s="151" t="s">
        <v>445</v>
      </c>
      <c r="B122" s="17">
        <v>13</v>
      </c>
      <c r="C122" s="17">
        <v>0</v>
      </c>
      <c r="D122" s="17">
        <v>35</v>
      </c>
      <c r="E122" s="17">
        <v>71</v>
      </c>
      <c r="F122" s="17">
        <v>19</v>
      </c>
      <c r="G122" s="17">
        <v>29</v>
      </c>
      <c r="H122" s="17">
        <v>11</v>
      </c>
      <c r="I122" s="17">
        <v>0</v>
      </c>
      <c r="J122" s="17">
        <v>0</v>
      </c>
      <c r="K122" s="17">
        <v>73</v>
      </c>
      <c r="L122" s="17">
        <v>94</v>
      </c>
      <c r="M122" s="17">
        <v>33</v>
      </c>
      <c r="N122" s="17">
        <v>10763</v>
      </c>
      <c r="O122" s="17">
        <v>154093.79199999999</v>
      </c>
    </row>
    <row r="123" spans="1:15">
      <c r="A123" s="151" t="s">
        <v>446</v>
      </c>
      <c r="B123" s="17">
        <v>5</v>
      </c>
      <c r="C123" s="17">
        <v>0</v>
      </c>
      <c r="D123" s="17">
        <v>8</v>
      </c>
      <c r="E123" s="17">
        <v>24</v>
      </c>
      <c r="F123" s="17">
        <v>5</v>
      </c>
      <c r="G123" s="17">
        <v>16</v>
      </c>
      <c r="H123" s="17">
        <v>6</v>
      </c>
      <c r="I123" s="17">
        <v>0</v>
      </c>
      <c r="J123" s="17">
        <v>0</v>
      </c>
      <c r="K123" s="17">
        <v>56</v>
      </c>
      <c r="L123" s="17">
        <v>61</v>
      </c>
      <c r="M123" s="17">
        <v>18</v>
      </c>
      <c r="N123" s="17">
        <v>6099</v>
      </c>
      <c r="O123" s="17">
        <v>101802.238</v>
      </c>
    </row>
    <row r="124" spans="1:15">
      <c r="A124" s="151" t="s">
        <v>447</v>
      </c>
      <c r="B124" s="17">
        <v>5</v>
      </c>
      <c r="C124" s="17">
        <v>0</v>
      </c>
      <c r="D124" s="17" t="s">
        <v>989</v>
      </c>
      <c r="E124" s="17">
        <v>6</v>
      </c>
      <c r="F124" s="17">
        <v>7</v>
      </c>
      <c r="G124" s="17">
        <v>18</v>
      </c>
      <c r="H124" s="17">
        <v>7</v>
      </c>
      <c r="I124" s="17" t="s">
        <v>989</v>
      </c>
      <c r="J124" s="17">
        <v>0</v>
      </c>
      <c r="K124" s="17">
        <v>36</v>
      </c>
      <c r="L124" s="17">
        <v>51</v>
      </c>
      <c r="M124" s="17">
        <v>24</v>
      </c>
      <c r="N124" s="17">
        <v>8184</v>
      </c>
      <c r="O124" s="17">
        <v>82211.384999999995</v>
      </c>
    </row>
    <row r="125" spans="1:15">
      <c r="A125" s="151" t="s">
        <v>448</v>
      </c>
      <c r="B125" s="17">
        <v>9</v>
      </c>
      <c r="C125" s="17">
        <v>0</v>
      </c>
      <c r="D125" s="17">
        <v>13</v>
      </c>
      <c r="E125" s="17">
        <v>51</v>
      </c>
      <c r="F125" s="17">
        <v>7</v>
      </c>
      <c r="G125" s="17">
        <v>7</v>
      </c>
      <c r="H125" s="17">
        <v>6</v>
      </c>
      <c r="I125" s="17">
        <v>0</v>
      </c>
      <c r="J125" s="17">
        <v>0</v>
      </c>
      <c r="K125" s="17">
        <v>46</v>
      </c>
      <c r="L125" s="17">
        <v>105</v>
      </c>
      <c r="M125" s="17">
        <v>32</v>
      </c>
      <c r="N125" s="17">
        <v>10438</v>
      </c>
      <c r="O125" s="17">
        <v>110773.565</v>
      </c>
    </row>
    <row r="126" spans="1:15">
      <c r="A126" s="151" t="s">
        <v>449</v>
      </c>
      <c r="B126" s="17">
        <v>71</v>
      </c>
      <c r="C126" s="17" t="s">
        <v>989</v>
      </c>
      <c r="D126" s="17">
        <v>114</v>
      </c>
      <c r="E126" s="17">
        <v>139</v>
      </c>
      <c r="F126" s="17">
        <v>27</v>
      </c>
      <c r="G126" s="17">
        <v>57</v>
      </c>
      <c r="H126" s="17">
        <v>49</v>
      </c>
      <c r="I126" s="17">
        <v>4</v>
      </c>
      <c r="J126" s="17">
        <v>0</v>
      </c>
      <c r="K126" s="17">
        <v>296</v>
      </c>
      <c r="L126" s="17">
        <v>414</v>
      </c>
      <c r="M126" s="17">
        <v>145</v>
      </c>
      <c r="N126" s="17">
        <v>47208</v>
      </c>
      <c r="O126" s="17">
        <v>626143.57799999998</v>
      </c>
    </row>
    <row r="127" spans="1:15">
      <c r="A127" s="151" t="s">
        <v>450</v>
      </c>
      <c r="B127" s="17">
        <v>4</v>
      </c>
      <c r="C127" s="17">
        <v>0</v>
      </c>
      <c r="D127" s="17">
        <v>12</v>
      </c>
      <c r="E127" s="17">
        <v>47</v>
      </c>
      <c r="F127" s="17">
        <v>18</v>
      </c>
      <c r="G127" s="17">
        <v>15</v>
      </c>
      <c r="H127" s="17">
        <v>12</v>
      </c>
      <c r="I127" s="17" t="s">
        <v>989</v>
      </c>
      <c r="J127" s="17">
        <v>0</v>
      </c>
      <c r="K127" s="17">
        <v>66</v>
      </c>
      <c r="L127" s="17">
        <v>97</v>
      </c>
      <c r="M127" s="17">
        <v>35</v>
      </c>
      <c r="N127" s="17">
        <v>12283</v>
      </c>
      <c r="O127" s="17">
        <v>137096.72099999999</v>
      </c>
    </row>
    <row r="128" spans="1:15">
      <c r="A128" s="151" t="s">
        <v>451</v>
      </c>
      <c r="B128" s="17">
        <v>14</v>
      </c>
      <c r="C128" s="17">
        <v>0</v>
      </c>
      <c r="D128" s="17">
        <v>14</v>
      </c>
      <c r="E128" s="17">
        <v>86</v>
      </c>
      <c r="F128" s="17">
        <v>10</v>
      </c>
      <c r="G128" s="17">
        <v>22</v>
      </c>
      <c r="H128" s="17">
        <v>12</v>
      </c>
      <c r="I128" s="17">
        <v>4</v>
      </c>
      <c r="J128" s="17">
        <v>0</v>
      </c>
      <c r="K128" s="17">
        <v>115</v>
      </c>
      <c r="L128" s="17">
        <v>178</v>
      </c>
      <c r="M128" s="17">
        <v>62</v>
      </c>
      <c r="N128" s="17">
        <v>20216</v>
      </c>
      <c r="O128" s="17">
        <v>242961.272</v>
      </c>
    </row>
    <row r="129" spans="1:15">
      <c r="A129" s="151" t="s">
        <v>452</v>
      </c>
      <c r="B129" s="17">
        <v>9</v>
      </c>
      <c r="C129" s="17">
        <v>0</v>
      </c>
      <c r="D129" s="17">
        <v>11</v>
      </c>
      <c r="E129" s="17">
        <v>9</v>
      </c>
      <c r="F129" s="17">
        <v>5</v>
      </c>
      <c r="G129" s="17">
        <v>11</v>
      </c>
      <c r="H129" s="17">
        <v>7</v>
      </c>
      <c r="I129" s="17" t="s">
        <v>989</v>
      </c>
      <c r="J129" s="17">
        <v>0</v>
      </c>
      <c r="K129" s="17">
        <v>39</v>
      </c>
      <c r="L129" s="17">
        <v>31</v>
      </c>
      <c r="M129" s="17">
        <v>30</v>
      </c>
      <c r="N129" s="17">
        <v>9849</v>
      </c>
      <c r="O129" s="17">
        <v>87228.925000000003</v>
      </c>
    </row>
    <row r="130" spans="1:15">
      <c r="A130" s="151" t="s">
        <v>453</v>
      </c>
      <c r="B130" s="17">
        <v>44</v>
      </c>
      <c r="C130" s="17">
        <v>0</v>
      </c>
      <c r="D130" s="17">
        <v>126</v>
      </c>
      <c r="E130" s="17">
        <v>137</v>
      </c>
      <c r="F130" s="17">
        <v>101</v>
      </c>
      <c r="G130" s="17">
        <v>94</v>
      </c>
      <c r="H130" s="17">
        <v>62</v>
      </c>
      <c r="I130" s="17" t="s">
        <v>989</v>
      </c>
      <c r="J130" s="17">
        <v>0</v>
      </c>
      <c r="K130" s="17">
        <v>403</v>
      </c>
      <c r="L130" s="17">
        <v>472</v>
      </c>
      <c r="M130" s="17">
        <v>155</v>
      </c>
      <c r="N130" s="17">
        <v>52068</v>
      </c>
      <c r="O130" s="17">
        <v>773011.15300000005</v>
      </c>
    </row>
    <row r="131" spans="1:15">
      <c r="A131" s="151" t="s">
        <v>454</v>
      </c>
      <c r="B131" s="17">
        <v>199</v>
      </c>
      <c r="C131" s="17">
        <v>4</v>
      </c>
      <c r="D131" s="17">
        <v>295</v>
      </c>
      <c r="E131" s="17">
        <v>489</v>
      </c>
      <c r="F131" s="17">
        <v>132</v>
      </c>
      <c r="G131" s="17">
        <v>158</v>
      </c>
      <c r="H131" s="17">
        <v>183</v>
      </c>
      <c r="I131" s="17">
        <v>13</v>
      </c>
      <c r="J131" s="17">
        <v>0</v>
      </c>
      <c r="K131" s="17">
        <v>877</v>
      </c>
      <c r="L131" s="17">
        <v>907</v>
      </c>
      <c r="M131" s="17">
        <v>419</v>
      </c>
      <c r="N131" s="17">
        <v>134390</v>
      </c>
      <c r="O131" s="17">
        <v>1774759.827</v>
      </c>
    </row>
    <row r="132" spans="1:15">
      <c r="A132" s="151" t="s">
        <v>455</v>
      </c>
      <c r="B132" s="17">
        <v>6</v>
      </c>
      <c r="C132" s="17">
        <v>0</v>
      </c>
      <c r="D132" s="17">
        <v>26</v>
      </c>
      <c r="E132" s="17">
        <v>21</v>
      </c>
      <c r="F132" s="17">
        <v>4</v>
      </c>
      <c r="G132" s="17">
        <v>16</v>
      </c>
      <c r="H132" s="17">
        <v>10</v>
      </c>
      <c r="I132" s="17">
        <v>0</v>
      </c>
      <c r="J132" s="17" t="s">
        <v>989</v>
      </c>
      <c r="K132" s="17">
        <v>34</v>
      </c>
      <c r="L132" s="17">
        <v>70</v>
      </c>
      <c r="M132" s="17">
        <v>12</v>
      </c>
      <c r="N132" s="17">
        <v>4240</v>
      </c>
      <c r="O132" s="17">
        <v>78019.588000000003</v>
      </c>
    </row>
    <row r="133" spans="1:15">
      <c r="A133" s="151" t="s">
        <v>456</v>
      </c>
      <c r="B133" s="17">
        <v>4</v>
      </c>
      <c r="C133" s="17">
        <v>0</v>
      </c>
      <c r="D133" s="17" t="s">
        <v>989</v>
      </c>
      <c r="E133" s="17">
        <v>19</v>
      </c>
      <c r="F133" s="17">
        <v>0</v>
      </c>
      <c r="G133" s="17">
        <v>5</v>
      </c>
      <c r="H133" s="17">
        <v>12</v>
      </c>
      <c r="I133" s="17">
        <v>0</v>
      </c>
      <c r="J133" s="17">
        <v>0</v>
      </c>
      <c r="K133" s="17">
        <v>12</v>
      </c>
      <c r="L133" s="17">
        <v>43</v>
      </c>
      <c r="M133" s="17">
        <v>6</v>
      </c>
      <c r="N133" s="17">
        <v>2311</v>
      </c>
      <c r="O133" s="17">
        <v>35147.014999999999</v>
      </c>
    </row>
    <row r="134" spans="1:15">
      <c r="A134" s="151" t="s">
        <v>457</v>
      </c>
      <c r="B134" s="17" t="s">
        <v>989</v>
      </c>
      <c r="C134" s="17">
        <v>0</v>
      </c>
      <c r="D134" s="17">
        <v>25</v>
      </c>
      <c r="E134" s="17">
        <v>30</v>
      </c>
      <c r="F134" s="17">
        <v>5</v>
      </c>
      <c r="G134" s="17">
        <v>18</v>
      </c>
      <c r="H134" s="17">
        <v>8</v>
      </c>
      <c r="I134" s="17">
        <v>0</v>
      </c>
      <c r="J134" s="17">
        <v>0</v>
      </c>
      <c r="K134" s="17">
        <v>53</v>
      </c>
      <c r="L134" s="17">
        <v>109</v>
      </c>
      <c r="M134" s="17">
        <v>30</v>
      </c>
      <c r="N134" s="17">
        <v>10637</v>
      </c>
      <c r="O134" s="17">
        <v>117857.046</v>
      </c>
    </row>
    <row r="135" spans="1:15">
      <c r="A135" s="151" t="s">
        <v>458</v>
      </c>
      <c r="B135" s="17">
        <v>6</v>
      </c>
      <c r="C135" s="17">
        <v>0</v>
      </c>
      <c r="D135" s="17">
        <v>21</v>
      </c>
      <c r="E135" s="17">
        <v>44</v>
      </c>
      <c r="F135" s="17">
        <v>5</v>
      </c>
      <c r="G135" s="17">
        <v>23</v>
      </c>
      <c r="H135" s="17">
        <v>18</v>
      </c>
      <c r="I135" s="17" t="s">
        <v>989</v>
      </c>
      <c r="J135" s="17">
        <v>0</v>
      </c>
      <c r="K135" s="17">
        <v>49</v>
      </c>
      <c r="L135" s="17">
        <v>78</v>
      </c>
      <c r="M135" s="17">
        <v>18</v>
      </c>
      <c r="N135" s="17">
        <v>5836</v>
      </c>
      <c r="O135" s="17">
        <v>105722.927</v>
      </c>
    </row>
    <row r="136" spans="1:15">
      <c r="A136" s="151" t="s">
        <v>459</v>
      </c>
      <c r="B136" s="17">
        <v>5</v>
      </c>
      <c r="C136" s="17">
        <v>0</v>
      </c>
      <c r="D136" s="17">
        <v>21</v>
      </c>
      <c r="E136" s="17">
        <v>23</v>
      </c>
      <c r="F136" s="17">
        <v>12</v>
      </c>
      <c r="G136" s="17">
        <v>23</v>
      </c>
      <c r="H136" s="17">
        <v>12</v>
      </c>
      <c r="I136" s="17" t="s">
        <v>989</v>
      </c>
      <c r="J136" s="17">
        <v>0</v>
      </c>
      <c r="K136" s="17">
        <v>33</v>
      </c>
      <c r="L136" s="17">
        <v>52</v>
      </c>
      <c r="M136" s="17">
        <v>22</v>
      </c>
      <c r="N136" s="17">
        <v>6837</v>
      </c>
      <c r="O136" s="17">
        <v>81972.28</v>
      </c>
    </row>
    <row r="137" spans="1:15">
      <c r="A137" s="151" t="s">
        <v>460</v>
      </c>
      <c r="B137" s="17">
        <v>10</v>
      </c>
      <c r="C137" s="17">
        <v>0</v>
      </c>
      <c r="D137" s="17">
        <v>23</v>
      </c>
      <c r="E137" s="17">
        <v>24</v>
      </c>
      <c r="F137" s="17">
        <v>16</v>
      </c>
      <c r="G137" s="17">
        <v>15</v>
      </c>
      <c r="H137" s="17">
        <v>7</v>
      </c>
      <c r="I137" s="17">
        <v>0</v>
      </c>
      <c r="J137" s="17">
        <v>0</v>
      </c>
      <c r="K137" s="17">
        <v>40</v>
      </c>
      <c r="L137" s="17">
        <v>57</v>
      </c>
      <c r="M137" s="17">
        <v>35</v>
      </c>
      <c r="N137" s="17">
        <v>9889</v>
      </c>
      <c r="O137" s="17">
        <v>97577.892999999996</v>
      </c>
    </row>
    <row r="138" spans="1:15">
      <c r="A138" s="151" t="s">
        <v>461</v>
      </c>
      <c r="B138" s="17" t="s">
        <v>989</v>
      </c>
      <c r="C138" s="17">
        <v>0</v>
      </c>
      <c r="D138" s="17">
        <v>9</v>
      </c>
      <c r="E138" s="17">
        <v>34</v>
      </c>
      <c r="F138" s="17">
        <v>4</v>
      </c>
      <c r="G138" s="17">
        <v>12</v>
      </c>
      <c r="H138" s="17">
        <v>5</v>
      </c>
      <c r="I138" s="17">
        <v>0</v>
      </c>
      <c r="J138" s="17">
        <v>0</v>
      </c>
      <c r="K138" s="17">
        <v>35</v>
      </c>
      <c r="L138" s="17">
        <v>61</v>
      </c>
      <c r="M138" s="17">
        <v>16</v>
      </c>
      <c r="N138" s="17">
        <v>4902</v>
      </c>
      <c r="O138" s="17">
        <v>72704.361999999994</v>
      </c>
    </row>
    <row r="139" spans="1:15">
      <c r="A139" s="151" t="s">
        <v>462</v>
      </c>
      <c r="B139" s="17">
        <v>6</v>
      </c>
      <c r="C139" s="17">
        <v>0</v>
      </c>
      <c r="D139" s="17">
        <v>5</v>
      </c>
      <c r="E139" s="17">
        <v>51</v>
      </c>
      <c r="F139" s="17">
        <v>7</v>
      </c>
      <c r="G139" s="17">
        <v>15</v>
      </c>
      <c r="H139" s="17">
        <v>7</v>
      </c>
      <c r="I139" s="17">
        <v>0</v>
      </c>
      <c r="J139" s="17">
        <v>0</v>
      </c>
      <c r="K139" s="17">
        <v>36</v>
      </c>
      <c r="L139" s="17">
        <v>46</v>
      </c>
      <c r="M139" s="17">
        <v>16</v>
      </c>
      <c r="N139" s="17">
        <v>5146</v>
      </c>
      <c r="O139" s="17">
        <v>75212.501000000004</v>
      </c>
    </row>
    <row r="140" spans="1:15">
      <c r="A140" s="151" t="s">
        <v>463</v>
      </c>
      <c r="B140" s="17">
        <v>7</v>
      </c>
      <c r="C140" s="17">
        <v>0</v>
      </c>
      <c r="D140" s="17">
        <v>15</v>
      </c>
      <c r="E140" s="17">
        <v>31</v>
      </c>
      <c r="F140" s="17">
        <v>4</v>
      </c>
      <c r="G140" s="17">
        <v>8</v>
      </c>
      <c r="H140" s="17" t="s">
        <v>989</v>
      </c>
      <c r="I140" s="17" t="s">
        <v>989</v>
      </c>
      <c r="J140" s="17">
        <v>0</v>
      </c>
      <c r="K140" s="17">
        <v>33</v>
      </c>
      <c r="L140" s="17">
        <v>55</v>
      </c>
      <c r="M140" s="17">
        <v>30</v>
      </c>
      <c r="N140" s="17">
        <v>9646</v>
      </c>
      <c r="O140" s="17">
        <v>84979.297999999995</v>
      </c>
    </row>
    <row r="141" spans="1:15">
      <c r="A141" s="151" t="s">
        <v>464</v>
      </c>
      <c r="B141" s="17">
        <v>28</v>
      </c>
      <c r="C141" s="17">
        <v>0</v>
      </c>
      <c r="D141" s="17">
        <v>19</v>
      </c>
      <c r="E141" s="17">
        <v>63</v>
      </c>
      <c r="F141" s="17">
        <v>8</v>
      </c>
      <c r="G141" s="17">
        <v>43</v>
      </c>
      <c r="H141" s="17">
        <v>14</v>
      </c>
      <c r="I141" s="17" t="s">
        <v>989</v>
      </c>
      <c r="J141" s="17" t="s">
        <v>989</v>
      </c>
      <c r="K141" s="17">
        <v>131</v>
      </c>
      <c r="L141" s="17">
        <v>193</v>
      </c>
      <c r="M141" s="17">
        <v>66</v>
      </c>
      <c r="N141" s="17">
        <v>21121</v>
      </c>
      <c r="O141" s="17">
        <v>280900.538</v>
      </c>
    </row>
    <row r="142" spans="1:15">
      <c r="A142" s="151" t="s">
        <v>465</v>
      </c>
      <c r="B142" s="17">
        <v>14</v>
      </c>
      <c r="C142" s="17">
        <v>0</v>
      </c>
      <c r="D142" s="17">
        <v>55</v>
      </c>
      <c r="E142" s="17">
        <v>49</v>
      </c>
      <c r="F142" s="17">
        <v>12</v>
      </c>
      <c r="G142" s="17">
        <v>31</v>
      </c>
      <c r="H142" s="17">
        <v>19</v>
      </c>
      <c r="I142" s="17">
        <v>0</v>
      </c>
      <c r="J142" s="17">
        <v>0</v>
      </c>
      <c r="K142" s="17">
        <v>46</v>
      </c>
      <c r="L142" s="17">
        <v>89</v>
      </c>
      <c r="M142" s="17">
        <v>47</v>
      </c>
      <c r="N142" s="17">
        <v>15080</v>
      </c>
      <c r="O142" s="17">
        <v>134301.764</v>
      </c>
    </row>
    <row r="143" spans="1:15">
      <c r="A143" s="151" t="s">
        <v>466</v>
      </c>
      <c r="B143" s="17">
        <v>14</v>
      </c>
      <c r="C143" s="17">
        <v>0</v>
      </c>
      <c r="D143" s="17">
        <v>34</v>
      </c>
      <c r="E143" s="17">
        <v>62</v>
      </c>
      <c r="F143" s="17">
        <v>4</v>
      </c>
      <c r="G143" s="17">
        <v>30</v>
      </c>
      <c r="H143" s="17">
        <v>13</v>
      </c>
      <c r="I143" s="17" t="s">
        <v>989</v>
      </c>
      <c r="J143" s="17" t="s">
        <v>989</v>
      </c>
      <c r="K143" s="17">
        <v>105</v>
      </c>
      <c r="L143" s="17">
        <v>132</v>
      </c>
      <c r="M143" s="17">
        <v>36</v>
      </c>
      <c r="N143" s="17">
        <v>9854</v>
      </c>
      <c r="O143" s="17">
        <v>202612.40700000001</v>
      </c>
    </row>
    <row r="144" spans="1:15">
      <c r="A144" s="151" t="s">
        <v>467</v>
      </c>
      <c r="B144" s="17">
        <v>5</v>
      </c>
      <c r="C144" s="17">
        <v>0</v>
      </c>
      <c r="D144" s="17">
        <v>5</v>
      </c>
      <c r="E144" s="17">
        <v>53</v>
      </c>
      <c r="F144" s="17">
        <v>7</v>
      </c>
      <c r="G144" s="17" t="s">
        <v>989</v>
      </c>
      <c r="H144" s="17">
        <v>5</v>
      </c>
      <c r="I144" s="17">
        <v>0</v>
      </c>
      <c r="J144" s="17">
        <v>0</v>
      </c>
      <c r="K144" s="17">
        <v>36</v>
      </c>
      <c r="L144" s="17">
        <v>44</v>
      </c>
      <c r="M144" s="17">
        <v>20</v>
      </c>
      <c r="N144" s="17">
        <v>5566</v>
      </c>
      <c r="O144" s="17">
        <v>71293.175000000003</v>
      </c>
    </row>
    <row r="145" spans="1:15">
      <c r="A145" s="151" t="s">
        <v>468</v>
      </c>
      <c r="B145" s="17">
        <v>30</v>
      </c>
      <c r="C145" s="17">
        <v>0</v>
      </c>
      <c r="D145" s="17">
        <v>35</v>
      </c>
      <c r="E145" s="17">
        <v>58</v>
      </c>
      <c r="F145" s="17">
        <v>9</v>
      </c>
      <c r="G145" s="17">
        <v>15</v>
      </c>
      <c r="H145" s="17">
        <v>17</v>
      </c>
      <c r="I145" s="17" t="s">
        <v>989</v>
      </c>
      <c r="J145" s="17">
        <v>0</v>
      </c>
      <c r="K145" s="17">
        <v>112</v>
      </c>
      <c r="L145" s="17">
        <v>135</v>
      </c>
      <c r="M145" s="17">
        <v>66</v>
      </c>
      <c r="N145" s="17">
        <v>20888</v>
      </c>
      <c r="O145" s="17">
        <v>240545.55300000001</v>
      </c>
    </row>
    <row r="146" spans="1:15">
      <c r="A146" s="151" t="s">
        <v>469</v>
      </c>
      <c r="B146" s="17">
        <v>7</v>
      </c>
      <c r="C146" s="17">
        <v>0</v>
      </c>
      <c r="D146" s="17">
        <v>7</v>
      </c>
      <c r="E146" s="17">
        <v>20</v>
      </c>
      <c r="F146" s="17">
        <v>0</v>
      </c>
      <c r="G146" s="17">
        <v>21</v>
      </c>
      <c r="H146" s="17">
        <v>5</v>
      </c>
      <c r="I146" s="17">
        <v>0</v>
      </c>
      <c r="J146" s="17">
        <v>0</v>
      </c>
      <c r="K146" s="17">
        <v>21</v>
      </c>
      <c r="L146" s="17">
        <v>43</v>
      </c>
      <c r="M146" s="17">
        <v>14</v>
      </c>
      <c r="N146" s="17">
        <v>4761</v>
      </c>
      <c r="O146" s="17">
        <v>57173.885999999999</v>
      </c>
    </row>
    <row r="147" spans="1:15">
      <c r="A147" s="151" t="s">
        <v>470</v>
      </c>
      <c r="B147" s="17">
        <v>6</v>
      </c>
      <c r="C147" s="17">
        <v>0</v>
      </c>
      <c r="D147" s="17">
        <v>20</v>
      </c>
      <c r="E147" s="17">
        <v>28</v>
      </c>
      <c r="F147" s="17">
        <v>9</v>
      </c>
      <c r="G147" s="17">
        <v>32</v>
      </c>
      <c r="H147" s="17">
        <v>15</v>
      </c>
      <c r="I147" s="17" t="s">
        <v>989</v>
      </c>
      <c r="J147" s="17">
        <v>0</v>
      </c>
      <c r="K147" s="17">
        <v>48</v>
      </c>
      <c r="L147" s="17">
        <v>69</v>
      </c>
      <c r="M147" s="17">
        <v>29</v>
      </c>
      <c r="N147" s="17">
        <v>9585</v>
      </c>
      <c r="O147" s="17">
        <v>112155.876</v>
      </c>
    </row>
    <row r="148" spans="1:15" ht="18.75" customHeight="1">
      <c r="A148" s="145" t="s">
        <v>471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51" t="s">
        <v>472</v>
      </c>
      <c r="B149" s="17">
        <v>47</v>
      </c>
      <c r="C149" s="17" t="s">
        <v>989</v>
      </c>
      <c r="D149" s="17">
        <v>47</v>
      </c>
      <c r="E149" s="17">
        <v>89</v>
      </c>
      <c r="F149" s="17">
        <v>13</v>
      </c>
      <c r="G149" s="17">
        <v>32</v>
      </c>
      <c r="H149" s="17">
        <v>0</v>
      </c>
      <c r="I149" s="17">
        <v>0</v>
      </c>
      <c r="J149" s="17">
        <v>0</v>
      </c>
      <c r="K149" s="17">
        <v>129</v>
      </c>
      <c r="L149" s="17">
        <v>205</v>
      </c>
      <c r="M149" s="17">
        <v>76</v>
      </c>
      <c r="N149" s="17">
        <v>24684</v>
      </c>
      <c r="O149" s="17">
        <v>293971.19699999999</v>
      </c>
    </row>
    <row r="150" spans="1:15">
      <c r="A150" s="151" t="s">
        <v>473</v>
      </c>
      <c r="B150" s="17">
        <v>41</v>
      </c>
      <c r="C150" s="17">
        <v>0</v>
      </c>
      <c r="D150" s="17">
        <v>39</v>
      </c>
      <c r="E150" s="17">
        <v>89</v>
      </c>
      <c r="F150" s="17">
        <v>17</v>
      </c>
      <c r="G150" s="17">
        <v>48</v>
      </c>
      <c r="H150" s="17">
        <v>35</v>
      </c>
      <c r="I150" s="17" t="s">
        <v>989</v>
      </c>
      <c r="J150" s="17">
        <v>0</v>
      </c>
      <c r="K150" s="17">
        <v>310</v>
      </c>
      <c r="L150" s="17">
        <v>419</v>
      </c>
      <c r="M150" s="17">
        <v>105</v>
      </c>
      <c r="N150" s="17">
        <v>36474</v>
      </c>
      <c r="O150" s="17">
        <v>581438.62300000002</v>
      </c>
    </row>
    <row r="151" spans="1:15">
      <c r="A151" s="151" t="s">
        <v>474</v>
      </c>
      <c r="B151" s="17">
        <v>14</v>
      </c>
      <c r="C151" s="17">
        <v>0</v>
      </c>
      <c r="D151" s="17" t="s">
        <v>989</v>
      </c>
      <c r="E151" s="17">
        <v>25</v>
      </c>
      <c r="F151" s="17" t="s">
        <v>989</v>
      </c>
      <c r="G151" s="17">
        <v>4</v>
      </c>
      <c r="H151" s="17" t="s">
        <v>989</v>
      </c>
      <c r="I151" s="17">
        <v>0</v>
      </c>
      <c r="J151" s="17">
        <v>0</v>
      </c>
      <c r="K151" s="17">
        <v>19</v>
      </c>
      <c r="L151" s="17">
        <v>41</v>
      </c>
      <c r="M151" s="17">
        <v>5</v>
      </c>
      <c r="N151" s="17">
        <v>2272</v>
      </c>
      <c r="O151" s="17">
        <v>47177.5</v>
      </c>
    </row>
    <row r="152" spans="1:15">
      <c r="A152" s="151" t="s">
        <v>475</v>
      </c>
      <c r="B152" s="17">
        <v>44</v>
      </c>
      <c r="C152" s="17">
        <v>0</v>
      </c>
      <c r="D152" s="17">
        <v>55</v>
      </c>
      <c r="E152" s="17">
        <v>54</v>
      </c>
      <c r="F152" s="17">
        <v>43</v>
      </c>
      <c r="G152" s="17">
        <v>145</v>
      </c>
      <c r="H152" s="17">
        <v>63</v>
      </c>
      <c r="I152" s="17">
        <v>10</v>
      </c>
      <c r="J152" s="17">
        <v>0</v>
      </c>
      <c r="K152" s="17">
        <v>198</v>
      </c>
      <c r="L152" s="17">
        <v>278</v>
      </c>
      <c r="M152" s="17">
        <v>57</v>
      </c>
      <c r="N152" s="17">
        <v>18999</v>
      </c>
      <c r="O152" s="17">
        <v>441437.21299999999</v>
      </c>
    </row>
    <row r="153" spans="1:15">
      <c r="A153" s="151" t="s">
        <v>476</v>
      </c>
      <c r="B153" s="17">
        <v>7</v>
      </c>
      <c r="C153" s="17">
        <v>0</v>
      </c>
      <c r="D153" s="17">
        <v>48</v>
      </c>
      <c r="E153" s="17">
        <v>30</v>
      </c>
      <c r="F153" s="17">
        <v>7</v>
      </c>
      <c r="G153" s="17">
        <v>14</v>
      </c>
      <c r="H153" s="17">
        <v>9</v>
      </c>
      <c r="I153" s="17" t="s">
        <v>989</v>
      </c>
      <c r="J153" s="17">
        <v>0</v>
      </c>
      <c r="K153" s="17">
        <v>68</v>
      </c>
      <c r="L153" s="17">
        <v>135</v>
      </c>
      <c r="M153" s="17">
        <v>32</v>
      </c>
      <c r="N153" s="17">
        <v>10723</v>
      </c>
      <c r="O153" s="17">
        <v>149585.34599999999</v>
      </c>
    </row>
    <row r="154" spans="1:15">
      <c r="A154" s="151" t="s">
        <v>477</v>
      </c>
      <c r="B154" s="17">
        <v>31</v>
      </c>
      <c r="C154" s="17">
        <v>0</v>
      </c>
      <c r="D154" s="17">
        <v>60</v>
      </c>
      <c r="E154" s="17">
        <v>70</v>
      </c>
      <c r="F154" s="17">
        <v>34</v>
      </c>
      <c r="G154" s="17">
        <v>75</v>
      </c>
      <c r="H154" s="17">
        <v>21</v>
      </c>
      <c r="I154" s="17">
        <v>11</v>
      </c>
      <c r="J154" s="17" t="s">
        <v>989</v>
      </c>
      <c r="K154" s="17">
        <v>125</v>
      </c>
      <c r="L154" s="17">
        <v>279</v>
      </c>
      <c r="M154" s="17">
        <v>70</v>
      </c>
      <c r="N154" s="17">
        <v>23416</v>
      </c>
      <c r="O154" s="17">
        <v>329766.53600000002</v>
      </c>
    </row>
    <row r="155" spans="1:15" ht="18.75" customHeight="1">
      <c r="A155" s="145" t="s">
        <v>478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51" t="s">
        <v>479</v>
      </c>
      <c r="B156" s="17">
        <v>11</v>
      </c>
      <c r="C156" s="17">
        <v>0</v>
      </c>
      <c r="D156" s="17">
        <v>12</v>
      </c>
      <c r="E156" s="17">
        <v>11</v>
      </c>
      <c r="F156" s="17">
        <v>9</v>
      </c>
      <c r="G156" s="17">
        <v>33</v>
      </c>
      <c r="H156" s="17">
        <v>11</v>
      </c>
      <c r="I156" s="17">
        <v>6</v>
      </c>
      <c r="J156" s="17">
        <v>0</v>
      </c>
      <c r="K156" s="17">
        <v>87</v>
      </c>
      <c r="L156" s="17">
        <v>129</v>
      </c>
      <c r="M156" s="17">
        <v>28</v>
      </c>
      <c r="N156" s="17">
        <v>8059</v>
      </c>
      <c r="O156" s="17">
        <v>177535.96299999999</v>
      </c>
    </row>
    <row r="157" spans="1:15">
      <c r="A157" s="151" t="s">
        <v>480</v>
      </c>
      <c r="B157" s="17">
        <v>23</v>
      </c>
      <c r="C157" s="17">
        <v>0</v>
      </c>
      <c r="D157" s="17">
        <v>10</v>
      </c>
      <c r="E157" s="17">
        <v>65</v>
      </c>
      <c r="F157" s="17">
        <v>18</v>
      </c>
      <c r="G157" s="17">
        <v>45</v>
      </c>
      <c r="H157" s="17">
        <v>24</v>
      </c>
      <c r="I157" s="17">
        <v>4</v>
      </c>
      <c r="J157" s="17">
        <v>0</v>
      </c>
      <c r="K157" s="17">
        <v>135</v>
      </c>
      <c r="L157" s="17">
        <v>203</v>
      </c>
      <c r="M157" s="17">
        <v>94</v>
      </c>
      <c r="N157" s="17">
        <v>30646</v>
      </c>
      <c r="O157" s="17">
        <v>308375.12900000002</v>
      </c>
    </row>
    <row r="158" spans="1:15">
      <c r="A158" s="151" t="s">
        <v>481</v>
      </c>
      <c r="B158" s="17">
        <v>11</v>
      </c>
      <c r="C158" s="17">
        <v>0</v>
      </c>
      <c r="D158" s="17">
        <v>0</v>
      </c>
      <c r="E158" s="17">
        <v>12</v>
      </c>
      <c r="F158" s="17">
        <v>4</v>
      </c>
      <c r="G158" s="17">
        <v>9</v>
      </c>
      <c r="H158" s="17">
        <v>6</v>
      </c>
      <c r="I158" s="17">
        <v>4</v>
      </c>
      <c r="J158" s="17">
        <v>0</v>
      </c>
      <c r="K158" s="17">
        <v>18</v>
      </c>
      <c r="L158" s="17">
        <v>34</v>
      </c>
      <c r="M158" s="17">
        <v>18</v>
      </c>
      <c r="N158" s="17">
        <v>6023</v>
      </c>
      <c r="O158" s="17">
        <v>58487.71</v>
      </c>
    </row>
    <row r="159" spans="1:15">
      <c r="A159" s="151" t="s">
        <v>482</v>
      </c>
      <c r="B159" s="17" t="s">
        <v>989</v>
      </c>
      <c r="C159" s="17">
        <v>0</v>
      </c>
      <c r="D159" s="17">
        <v>8</v>
      </c>
      <c r="E159" s="17">
        <v>13</v>
      </c>
      <c r="F159" s="17">
        <v>7</v>
      </c>
      <c r="G159" s="17">
        <v>7</v>
      </c>
      <c r="H159" s="17" t="s">
        <v>989</v>
      </c>
      <c r="I159" s="17" t="s">
        <v>989</v>
      </c>
      <c r="J159" s="17">
        <v>0</v>
      </c>
      <c r="K159" s="17">
        <v>19</v>
      </c>
      <c r="L159" s="17">
        <v>34</v>
      </c>
      <c r="M159" s="17">
        <v>20</v>
      </c>
      <c r="N159" s="17">
        <v>7234</v>
      </c>
      <c r="O159" s="17">
        <v>51157.91</v>
      </c>
    </row>
    <row r="160" spans="1:15">
      <c r="A160" s="151" t="s">
        <v>483</v>
      </c>
      <c r="B160" s="17">
        <v>55</v>
      </c>
      <c r="C160" s="17">
        <v>0</v>
      </c>
      <c r="D160" s="17">
        <v>71</v>
      </c>
      <c r="E160" s="17">
        <v>151</v>
      </c>
      <c r="F160" s="17">
        <v>26</v>
      </c>
      <c r="G160" s="17">
        <v>62</v>
      </c>
      <c r="H160" s="17">
        <v>39</v>
      </c>
      <c r="I160" s="17" t="s">
        <v>989</v>
      </c>
      <c r="J160" s="17">
        <v>0</v>
      </c>
      <c r="K160" s="17">
        <v>311</v>
      </c>
      <c r="L160" s="17">
        <v>451</v>
      </c>
      <c r="M160" s="17">
        <v>172</v>
      </c>
      <c r="N160" s="17">
        <v>59557</v>
      </c>
      <c r="O160" s="17">
        <v>656088.93000000005</v>
      </c>
    </row>
    <row r="161" spans="1:15">
      <c r="A161" s="151" t="s">
        <v>484</v>
      </c>
      <c r="B161" s="17" t="s">
        <v>989</v>
      </c>
      <c r="C161" s="17">
        <v>0</v>
      </c>
      <c r="D161" s="17" t="s">
        <v>989</v>
      </c>
      <c r="E161" s="17">
        <v>13</v>
      </c>
      <c r="F161" s="17">
        <v>0</v>
      </c>
      <c r="G161" s="17">
        <v>6</v>
      </c>
      <c r="H161" s="17" t="s">
        <v>989</v>
      </c>
      <c r="I161" s="17">
        <v>0</v>
      </c>
      <c r="J161" s="17">
        <v>0</v>
      </c>
      <c r="K161" s="17">
        <v>31</v>
      </c>
      <c r="L161" s="17">
        <v>32</v>
      </c>
      <c r="M161" s="17">
        <v>7</v>
      </c>
      <c r="N161" s="17">
        <v>2458</v>
      </c>
      <c r="O161" s="17">
        <v>51203.692000000003</v>
      </c>
    </row>
    <row r="162" spans="1:15">
      <c r="A162" s="151" t="s">
        <v>485</v>
      </c>
      <c r="B162" s="17">
        <v>0</v>
      </c>
      <c r="C162" s="17">
        <v>0</v>
      </c>
      <c r="D162" s="17" t="s">
        <v>989</v>
      </c>
      <c r="E162" s="17">
        <v>18</v>
      </c>
      <c r="F162" s="17">
        <v>0</v>
      </c>
      <c r="G162" s="17">
        <v>10</v>
      </c>
      <c r="H162" s="17" t="s">
        <v>989</v>
      </c>
      <c r="I162" s="17">
        <v>0</v>
      </c>
      <c r="J162" s="17">
        <v>0</v>
      </c>
      <c r="K162" s="17">
        <v>21</v>
      </c>
      <c r="L162" s="17">
        <v>27</v>
      </c>
      <c r="M162" s="17">
        <v>9</v>
      </c>
      <c r="N162" s="17">
        <v>3278</v>
      </c>
      <c r="O162" s="17">
        <v>41106.601000000002</v>
      </c>
    </row>
    <row r="163" spans="1:15">
      <c r="A163" s="151" t="s">
        <v>486</v>
      </c>
      <c r="B163" s="17">
        <v>16</v>
      </c>
      <c r="C163" s="17">
        <v>0</v>
      </c>
      <c r="D163" s="17">
        <v>41</v>
      </c>
      <c r="E163" s="17">
        <v>120</v>
      </c>
      <c r="F163" s="17">
        <v>7</v>
      </c>
      <c r="G163" s="17">
        <v>49</v>
      </c>
      <c r="H163" s="17">
        <v>21</v>
      </c>
      <c r="I163" s="17" t="s">
        <v>989</v>
      </c>
      <c r="J163" s="17">
        <v>0</v>
      </c>
      <c r="K163" s="17">
        <v>96</v>
      </c>
      <c r="L163" s="17">
        <v>148</v>
      </c>
      <c r="M163" s="17">
        <v>71</v>
      </c>
      <c r="N163" s="17">
        <v>24509</v>
      </c>
      <c r="O163" s="17">
        <v>232397.31</v>
      </c>
    </row>
    <row r="164" spans="1:15">
      <c r="A164" s="151" t="s">
        <v>487</v>
      </c>
      <c r="B164" s="17">
        <v>0</v>
      </c>
      <c r="C164" s="17">
        <v>0</v>
      </c>
      <c r="D164" s="17">
        <v>5</v>
      </c>
      <c r="E164" s="17">
        <v>15</v>
      </c>
      <c r="F164" s="17" t="s">
        <v>989</v>
      </c>
      <c r="G164" s="17">
        <v>5</v>
      </c>
      <c r="H164" s="17" t="s">
        <v>989</v>
      </c>
      <c r="I164" s="17" t="s">
        <v>989</v>
      </c>
      <c r="J164" s="17">
        <v>0</v>
      </c>
      <c r="K164" s="17">
        <v>14</v>
      </c>
      <c r="L164" s="17">
        <v>21</v>
      </c>
      <c r="M164" s="17" t="s">
        <v>989</v>
      </c>
      <c r="N164" s="17">
        <v>632</v>
      </c>
      <c r="O164" s="17">
        <v>27965.510999999999</v>
      </c>
    </row>
    <row r="165" spans="1:15">
      <c r="A165" s="151" t="s">
        <v>488</v>
      </c>
      <c r="B165" s="17" t="s">
        <v>989</v>
      </c>
      <c r="C165" s="17">
        <v>0</v>
      </c>
      <c r="D165" s="17">
        <v>0</v>
      </c>
      <c r="E165" s="17">
        <v>7</v>
      </c>
      <c r="F165" s="17" t="s">
        <v>989</v>
      </c>
      <c r="G165" s="17">
        <v>4</v>
      </c>
      <c r="H165" s="17" t="s">
        <v>989</v>
      </c>
      <c r="I165" s="17">
        <v>0</v>
      </c>
      <c r="J165" s="17">
        <v>0</v>
      </c>
      <c r="K165" s="17">
        <v>22</v>
      </c>
      <c r="L165" s="17">
        <v>24</v>
      </c>
      <c r="M165" s="17">
        <v>11</v>
      </c>
      <c r="N165" s="17">
        <v>3800</v>
      </c>
      <c r="O165" s="17">
        <v>42038.99</v>
      </c>
    </row>
    <row r="166" spans="1:15">
      <c r="A166" s="151" t="s">
        <v>489</v>
      </c>
      <c r="B166" s="17">
        <v>0</v>
      </c>
      <c r="C166" s="17">
        <v>0</v>
      </c>
      <c r="D166" s="17">
        <v>0</v>
      </c>
      <c r="E166" s="17">
        <v>10</v>
      </c>
      <c r="F166" s="17" t="s">
        <v>989</v>
      </c>
      <c r="G166" s="17">
        <v>4</v>
      </c>
      <c r="H166" s="17">
        <v>0</v>
      </c>
      <c r="I166" s="17" t="s">
        <v>989</v>
      </c>
      <c r="J166" s="17">
        <v>0</v>
      </c>
      <c r="K166" s="17">
        <v>19</v>
      </c>
      <c r="L166" s="17">
        <v>20</v>
      </c>
      <c r="M166" s="17">
        <v>5</v>
      </c>
      <c r="N166" s="17">
        <v>1450</v>
      </c>
      <c r="O166" s="17">
        <v>32600.691999999999</v>
      </c>
    </row>
    <row r="167" spans="1:15">
      <c r="A167" s="151" t="s">
        <v>490</v>
      </c>
      <c r="B167" s="17">
        <v>219</v>
      </c>
      <c r="C167" s="17">
        <v>0</v>
      </c>
      <c r="D167" s="17">
        <v>229</v>
      </c>
      <c r="E167" s="17">
        <v>403</v>
      </c>
      <c r="F167" s="17">
        <v>336</v>
      </c>
      <c r="G167" s="17">
        <v>537</v>
      </c>
      <c r="H167" s="17">
        <v>277</v>
      </c>
      <c r="I167" s="17">
        <v>58</v>
      </c>
      <c r="J167" s="17" t="s">
        <v>989</v>
      </c>
      <c r="K167" s="17">
        <v>1770</v>
      </c>
      <c r="L167" s="17">
        <v>1911</v>
      </c>
      <c r="M167" s="17">
        <v>658</v>
      </c>
      <c r="N167" s="17">
        <v>213678</v>
      </c>
      <c r="O167" s="17">
        <v>3417562.7030000002</v>
      </c>
    </row>
    <row r="168" spans="1:15">
      <c r="A168" s="151" t="s">
        <v>491</v>
      </c>
      <c r="B168" s="17">
        <v>0</v>
      </c>
      <c r="C168" s="17">
        <v>0</v>
      </c>
      <c r="D168" s="17">
        <v>4</v>
      </c>
      <c r="E168" s="17">
        <v>22</v>
      </c>
      <c r="F168" s="17" t="s">
        <v>989</v>
      </c>
      <c r="G168" s="17">
        <v>12</v>
      </c>
      <c r="H168" s="17">
        <v>4</v>
      </c>
      <c r="I168" s="17" t="s">
        <v>989</v>
      </c>
      <c r="J168" s="17">
        <v>0</v>
      </c>
      <c r="K168" s="17">
        <v>26</v>
      </c>
      <c r="L168" s="17">
        <v>43</v>
      </c>
      <c r="M168" s="17">
        <v>12</v>
      </c>
      <c r="N168" s="17">
        <v>3894</v>
      </c>
      <c r="O168" s="17">
        <v>57703.082999999999</v>
      </c>
    </row>
    <row r="169" spans="1:15">
      <c r="A169" s="151" t="s">
        <v>492</v>
      </c>
      <c r="B169" s="17">
        <v>9</v>
      </c>
      <c r="C169" s="17">
        <v>0</v>
      </c>
      <c r="D169" s="17">
        <v>5</v>
      </c>
      <c r="E169" s="17">
        <v>15</v>
      </c>
      <c r="F169" s="17" t="s">
        <v>989</v>
      </c>
      <c r="G169" s="17">
        <v>6</v>
      </c>
      <c r="H169" s="17" t="s">
        <v>989</v>
      </c>
      <c r="I169" s="17" t="s">
        <v>989</v>
      </c>
      <c r="J169" s="17">
        <v>0</v>
      </c>
      <c r="K169" s="17">
        <v>19</v>
      </c>
      <c r="L169" s="17">
        <v>36</v>
      </c>
      <c r="M169" s="17">
        <v>11</v>
      </c>
      <c r="N169" s="17">
        <v>3744</v>
      </c>
      <c r="O169" s="17">
        <v>49756.067999999999</v>
      </c>
    </row>
    <row r="170" spans="1:15">
      <c r="A170" s="151" t="s">
        <v>493</v>
      </c>
      <c r="B170" s="17" t="s">
        <v>989</v>
      </c>
      <c r="C170" s="17">
        <v>0</v>
      </c>
      <c r="D170" s="17" t="s">
        <v>989</v>
      </c>
      <c r="E170" s="17">
        <v>27</v>
      </c>
      <c r="F170" s="17">
        <v>0</v>
      </c>
      <c r="G170" s="17">
        <v>5</v>
      </c>
      <c r="H170" s="17">
        <v>4</v>
      </c>
      <c r="I170" s="17" t="s">
        <v>989</v>
      </c>
      <c r="J170" s="17">
        <v>0</v>
      </c>
      <c r="K170" s="17">
        <v>20</v>
      </c>
      <c r="L170" s="17">
        <v>36</v>
      </c>
      <c r="M170" s="17">
        <v>22</v>
      </c>
      <c r="N170" s="17">
        <v>7840</v>
      </c>
      <c r="O170" s="17">
        <v>54834.959000000003</v>
      </c>
    </row>
    <row r="171" spans="1:15">
      <c r="A171" s="151" t="s">
        <v>494</v>
      </c>
      <c r="B171" s="17">
        <v>18</v>
      </c>
      <c r="C171" s="17">
        <v>0</v>
      </c>
      <c r="D171" s="17">
        <v>17</v>
      </c>
      <c r="E171" s="17">
        <v>28</v>
      </c>
      <c r="F171" s="17">
        <v>14</v>
      </c>
      <c r="G171" s="17">
        <v>68</v>
      </c>
      <c r="H171" s="17">
        <v>16</v>
      </c>
      <c r="I171" s="17">
        <v>6</v>
      </c>
      <c r="J171" s="17">
        <v>0</v>
      </c>
      <c r="K171" s="17">
        <v>96</v>
      </c>
      <c r="L171" s="17">
        <v>122</v>
      </c>
      <c r="M171" s="17">
        <v>39</v>
      </c>
      <c r="N171" s="17">
        <v>12100</v>
      </c>
      <c r="O171" s="17">
        <v>212563.31099999999</v>
      </c>
    </row>
    <row r="172" spans="1:15">
      <c r="A172" s="151" t="s">
        <v>495</v>
      </c>
      <c r="B172" s="17">
        <v>5</v>
      </c>
      <c r="C172" s="17">
        <v>0</v>
      </c>
      <c r="D172" s="17">
        <v>0</v>
      </c>
      <c r="E172" s="17">
        <v>14</v>
      </c>
      <c r="F172" s="17">
        <v>0</v>
      </c>
      <c r="G172" s="17" t="s">
        <v>989</v>
      </c>
      <c r="H172" s="17" t="s">
        <v>989</v>
      </c>
      <c r="I172" s="17">
        <v>0</v>
      </c>
      <c r="J172" s="17">
        <v>0</v>
      </c>
      <c r="K172" s="17">
        <v>9</v>
      </c>
      <c r="L172" s="17">
        <v>24</v>
      </c>
      <c r="M172" s="17">
        <v>9</v>
      </c>
      <c r="N172" s="17">
        <v>2944</v>
      </c>
      <c r="O172" s="17">
        <v>26493.958999999999</v>
      </c>
    </row>
    <row r="173" spans="1:15">
      <c r="A173" s="151" t="s">
        <v>496</v>
      </c>
      <c r="B173" s="17">
        <v>7</v>
      </c>
      <c r="C173" s="17">
        <v>0</v>
      </c>
      <c r="D173" s="17">
        <v>10</v>
      </c>
      <c r="E173" s="17">
        <v>59</v>
      </c>
      <c r="F173" s="17">
        <v>9</v>
      </c>
      <c r="G173" s="17">
        <v>32</v>
      </c>
      <c r="H173" s="17">
        <v>15</v>
      </c>
      <c r="I173" s="17">
        <v>5</v>
      </c>
      <c r="J173" s="17">
        <v>0</v>
      </c>
      <c r="K173" s="17">
        <v>140</v>
      </c>
      <c r="L173" s="17">
        <v>209</v>
      </c>
      <c r="M173" s="17">
        <v>27</v>
      </c>
      <c r="N173" s="17">
        <v>8523</v>
      </c>
      <c r="O173" s="17">
        <v>254186.897</v>
      </c>
    </row>
    <row r="174" spans="1:15">
      <c r="A174" s="151" t="s">
        <v>497</v>
      </c>
      <c r="B174" s="17">
        <v>15</v>
      </c>
      <c r="C174" s="17" t="s">
        <v>989</v>
      </c>
      <c r="D174" s="17">
        <v>26</v>
      </c>
      <c r="E174" s="17">
        <v>33</v>
      </c>
      <c r="F174" s="17">
        <v>30</v>
      </c>
      <c r="G174" s="17">
        <v>69</v>
      </c>
      <c r="H174" s="17">
        <v>25</v>
      </c>
      <c r="I174" s="17" t="s">
        <v>989</v>
      </c>
      <c r="J174" s="17">
        <v>0</v>
      </c>
      <c r="K174" s="17">
        <v>96</v>
      </c>
      <c r="L174" s="17">
        <v>129</v>
      </c>
      <c r="M174" s="17">
        <v>39</v>
      </c>
      <c r="N174" s="17">
        <v>13250</v>
      </c>
      <c r="O174" s="17">
        <v>212468.867</v>
      </c>
    </row>
    <row r="175" spans="1:15">
      <c r="A175" s="151" t="s">
        <v>498</v>
      </c>
      <c r="B175" s="17">
        <v>17</v>
      </c>
      <c r="C175" s="17">
        <v>0</v>
      </c>
      <c r="D175" s="17">
        <v>19</v>
      </c>
      <c r="E175" s="17">
        <v>84</v>
      </c>
      <c r="F175" s="17" t="s">
        <v>989</v>
      </c>
      <c r="G175" s="17">
        <v>67</v>
      </c>
      <c r="H175" s="17">
        <v>20</v>
      </c>
      <c r="I175" s="17" t="s">
        <v>989</v>
      </c>
      <c r="J175" s="17">
        <v>0</v>
      </c>
      <c r="K175" s="17">
        <v>126</v>
      </c>
      <c r="L175" s="17">
        <v>210</v>
      </c>
      <c r="M175" s="17">
        <v>48</v>
      </c>
      <c r="N175" s="17">
        <v>15584</v>
      </c>
      <c r="O175" s="17">
        <v>270053.67300000001</v>
      </c>
    </row>
    <row r="176" spans="1:15">
      <c r="A176" s="151" t="s">
        <v>499</v>
      </c>
      <c r="B176" s="17">
        <v>8</v>
      </c>
      <c r="C176" s="17" t="s">
        <v>989</v>
      </c>
      <c r="D176" s="17">
        <v>5</v>
      </c>
      <c r="E176" s="17">
        <v>8</v>
      </c>
      <c r="F176" s="17" t="s">
        <v>989</v>
      </c>
      <c r="G176" s="17">
        <v>15</v>
      </c>
      <c r="H176" s="17">
        <v>4</v>
      </c>
      <c r="I176" s="17" t="s">
        <v>989</v>
      </c>
      <c r="J176" s="17">
        <v>0</v>
      </c>
      <c r="K176" s="17">
        <v>31</v>
      </c>
      <c r="L176" s="17">
        <v>46</v>
      </c>
      <c r="M176" s="17">
        <v>18</v>
      </c>
      <c r="N176" s="17">
        <v>6072</v>
      </c>
      <c r="O176" s="17">
        <v>73627.006999999998</v>
      </c>
    </row>
    <row r="177" spans="1:15">
      <c r="A177" s="151" t="s">
        <v>500</v>
      </c>
      <c r="B177" s="17">
        <v>6</v>
      </c>
      <c r="C177" s="17">
        <v>0</v>
      </c>
      <c r="D177" s="17">
        <v>21</v>
      </c>
      <c r="E177" s="17">
        <v>29</v>
      </c>
      <c r="F177" s="17">
        <v>4</v>
      </c>
      <c r="G177" s="17">
        <v>11</v>
      </c>
      <c r="H177" s="17" t="s">
        <v>989</v>
      </c>
      <c r="I177" s="17">
        <v>5</v>
      </c>
      <c r="J177" s="17">
        <v>0</v>
      </c>
      <c r="K177" s="17">
        <v>47</v>
      </c>
      <c r="L177" s="17">
        <v>69</v>
      </c>
      <c r="M177" s="17">
        <v>21</v>
      </c>
      <c r="N177" s="17">
        <v>7402</v>
      </c>
      <c r="O177" s="17">
        <v>102460.469</v>
      </c>
    </row>
    <row r="178" spans="1:15">
      <c r="A178" s="151" t="s">
        <v>501</v>
      </c>
      <c r="B178" s="17" t="s">
        <v>989</v>
      </c>
      <c r="C178" s="17">
        <v>0</v>
      </c>
      <c r="D178" s="17">
        <v>6</v>
      </c>
      <c r="E178" s="17">
        <v>47</v>
      </c>
      <c r="F178" s="17" t="s">
        <v>989</v>
      </c>
      <c r="G178" s="17">
        <v>22</v>
      </c>
      <c r="H178" s="17">
        <v>13</v>
      </c>
      <c r="I178" s="17">
        <v>0</v>
      </c>
      <c r="J178" s="17">
        <v>0</v>
      </c>
      <c r="K178" s="17">
        <v>103</v>
      </c>
      <c r="L178" s="17">
        <v>119</v>
      </c>
      <c r="M178" s="17">
        <v>36</v>
      </c>
      <c r="N178" s="17">
        <v>11919</v>
      </c>
      <c r="O178" s="17">
        <v>182200.38099999999</v>
      </c>
    </row>
    <row r="179" spans="1:15">
      <c r="A179" s="151" t="s">
        <v>502</v>
      </c>
      <c r="B179" s="17">
        <v>15</v>
      </c>
      <c r="C179" s="17">
        <v>0</v>
      </c>
      <c r="D179" s="17" t="s">
        <v>989</v>
      </c>
      <c r="E179" s="17">
        <v>55</v>
      </c>
      <c r="F179" s="17" t="s">
        <v>989</v>
      </c>
      <c r="G179" s="17">
        <v>48</v>
      </c>
      <c r="H179" s="17">
        <v>12</v>
      </c>
      <c r="I179" s="17" t="s">
        <v>989</v>
      </c>
      <c r="J179" s="17">
        <v>0</v>
      </c>
      <c r="K179" s="17">
        <v>98</v>
      </c>
      <c r="L179" s="17">
        <v>134</v>
      </c>
      <c r="M179" s="17">
        <v>58</v>
      </c>
      <c r="N179" s="17">
        <v>19031</v>
      </c>
      <c r="O179" s="17">
        <v>213109.682</v>
      </c>
    </row>
    <row r="180" spans="1:15">
      <c r="A180" s="151" t="s">
        <v>503</v>
      </c>
      <c r="B180" s="17">
        <v>6</v>
      </c>
      <c r="C180" s="17">
        <v>0</v>
      </c>
      <c r="D180" s="17" t="s">
        <v>989</v>
      </c>
      <c r="E180" s="17">
        <v>14</v>
      </c>
      <c r="F180" s="17" t="s">
        <v>989</v>
      </c>
      <c r="G180" s="17">
        <v>6</v>
      </c>
      <c r="H180" s="17" t="s">
        <v>989</v>
      </c>
      <c r="I180" s="17" t="s">
        <v>989</v>
      </c>
      <c r="J180" s="17">
        <v>0</v>
      </c>
      <c r="K180" s="17">
        <v>51</v>
      </c>
      <c r="L180" s="17">
        <v>47</v>
      </c>
      <c r="M180" s="17">
        <v>11</v>
      </c>
      <c r="N180" s="17">
        <v>3892</v>
      </c>
      <c r="O180" s="17">
        <v>85592.911999999997</v>
      </c>
    </row>
    <row r="181" spans="1:15">
      <c r="A181" s="151" t="s">
        <v>504</v>
      </c>
      <c r="B181" s="17" t="s">
        <v>989</v>
      </c>
      <c r="C181" s="17">
        <v>0</v>
      </c>
      <c r="D181" s="17" t="s">
        <v>989</v>
      </c>
      <c r="E181" s="17">
        <v>9</v>
      </c>
      <c r="F181" s="17" t="s">
        <v>989</v>
      </c>
      <c r="G181" s="17">
        <v>5</v>
      </c>
      <c r="H181" s="17">
        <v>5</v>
      </c>
      <c r="I181" s="17" t="s">
        <v>989</v>
      </c>
      <c r="J181" s="17">
        <v>0</v>
      </c>
      <c r="K181" s="17">
        <v>36</v>
      </c>
      <c r="L181" s="17">
        <v>44</v>
      </c>
      <c r="M181" s="17">
        <v>13</v>
      </c>
      <c r="N181" s="17">
        <v>4244</v>
      </c>
      <c r="O181" s="17">
        <v>68545.589000000007</v>
      </c>
    </row>
    <row r="182" spans="1:15">
      <c r="A182" s="151" t="s">
        <v>505</v>
      </c>
      <c r="B182" s="17">
        <v>15</v>
      </c>
      <c r="C182" s="17">
        <v>0</v>
      </c>
      <c r="D182" s="17">
        <v>42</v>
      </c>
      <c r="E182" s="17">
        <v>36</v>
      </c>
      <c r="F182" s="17">
        <v>54</v>
      </c>
      <c r="G182" s="17">
        <v>74</v>
      </c>
      <c r="H182" s="17">
        <v>45</v>
      </c>
      <c r="I182" s="17">
        <v>5</v>
      </c>
      <c r="J182" s="17">
        <v>0</v>
      </c>
      <c r="K182" s="17">
        <v>200</v>
      </c>
      <c r="L182" s="17">
        <v>277</v>
      </c>
      <c r="M182" s="17">
        <v>73</v>
      </c>
      <c r="N182" s="17">
        <v>25414</v>
      </c>
      <c r="O182" s="17">
        <v>401127.32799999998</v>
      </c>
    </row>
    <row r="183" spans="1:15">
      <c r="A183" s="151" t="s">
        <v>506</v>
      </c>
      <c r="B183" s="17">
        <v>9</v>
      </c>
      <c r="C183" s="17">
        <v>0</v>
      </c>
      <c r="D183" s="17">
        <v>10</v>
      </c>
      <c r="E183" s="17">
        <v>23</v>
      </c>
      <c r="F183" s="17" t="s">
        <v>989</v>
      </c>
      <c r="G183" s="17">
        <v>14</v>
      </c>
      <c r="H183" s="17">
        <v>0</v>
      </c>
      <c r="I183" s="17" t="s">
        <v>989</v>
      </c>
      <c r="J183" s="17">
        <v>0</v>
      </c>
      <c r="K183" s="17">
        <v>37</v>
      </c>
      <c r="L183" s="17">
        <v>54</v>
      </c>
      <c r="M183" s="17">
        <v>12</v>
      </c>
      <c r="N183" s="17">
        <v>3999</v>
      </c>
      <c r="O183" s="17">
        <v>78065.544999999998</v>
      </c>
    </row>
    <row r="184" spans="1:15">
      <c r="A184" s="151" t="s">
        <v>507</v>
      </c>
      <c r="B184" s="17">
        <v>14</v>
      </c>
      <c r="C184" s="17" t="s">
        <v>989</v>
      </c>
      <c r="D184" s="17">
        <v>35</v>
      </c>
      <c r="E184" s="17">
        <v>10</v>
      </c>
      <c r="F184" s="17">
        <v>30</v>
      </c>
      <c r="G184" s="17">
        <v>47</v>
      </c>
      <c r="H184" s="17">
        <v>26</v>
      </c>
      <c r="I184" s="17" t="s">
        <v>989</v>
      </c>
      <c r="J184" s="17">
        <v>0</v>
      </c>
      <c r="K184" s="17">
        <v>101</v>
      </c>
      <c r="L184" s="17">
        <v>165</v>
      </c>
      <c r="M184" s="17">
        <v>47</v>
      </c>
      <c r="N184" s="17">
        <v>16490</v>
      </c>
      <c r="O184" s="17">
        <v>222529.56299999999</v>
      </c>
    </row>
    <row r="185" spans="1:15">
      <c r="A185" s="151" t="s">
        <v>508</v>
      </c>
      <c r="B185" s="17">
        <v>4</v>
      </c>
      <c r="C185" s="17">
        <v>0</v>
      </c>
      <c r="D185" s="17">
        <v>4</v>
      </c>
      <c r="E185" s="17">
        <v>49</v>
      </c>
      <c r="F185" s="17" t="s">
        <v>989</v>
      </c>
      <c r="G185" s="17">
        <v>32</v>
      </c>
      <c r="H185" s="17">
        <v>21</v>
      </c>
      <c r="I185" s="17" t="s">
        <v>989</v>
      </c>
      <c r="J185" s="17">
        <v>0</v>
      </c>
      <c r="K185" s="17">
        <v>41</v>
      </c>
      <c r="L185" s="17">
        <v>89</v>
      </c>
      <c r="M185" s="17">
        <v>34</v>
      </c>
      <c r="N185" s="17">
        <v>11774</v>
      </c>
      <c r="O185" s="17">
        <v>113998.22</v>
      </c>
    </row>
    <row r="186" spans="1:15">
      <c r="A186" s="151" t="s">
        <v>509</v>
      </c>
      <c r="B186" s="17">
        <v>24</v>
      </c>
      <c r="C186" s="17">
        <v>0</v>
      </c>
      <c r="D186" s="17">
        <v>19</v>
      </c>
      <c r="E186" s="17">
        <v>123</v>
      </c>
      <c r="F186" s="17">
        <v>14</v>
      </c>
      <c r="G186" s="17">
        <v>67</v>
      </c>
      <c r="H186" s="17">
        <v>27</v>
      </c>
      <c r="I186" s="17">
        <v>4</v>
      </c>
      <c r="J186" s="17">
        <v>0</v>
      </c>
      <c r="K186" s="17">
        <v>209</v>
      </c>
      <c r="L186" s="17">
        <v>240</v>
      </c>
      <c r="M186" s="17">
        <v>99</v>
      </c>
      <c r="N186" s="17">
        <v>32926</v>
      </c>
      <c r="O186" s="17">
        <v>416178.67800000001</v>
      </c>
    </row>
    <row r="187" spans="1:15">
      <c r="A187" s="151" t="s">
        <v>510</v>
      </c>
      <c r="B187" s="17">
        <v>4</v>
      </c>
      <c r="C187" s="17">
        <v>0</v>
      </c>
      <c r="D187" s="17" t="s">
        <v>989</v>
      </c>
      <c r="E187" s="17">
        <v>29</v>
      </c>
      <c r="F187" s="17" t="s">
        <v>989</v>
      </c>
      <c r="G187" s="17" t="s">
        <v>989</v>
      </c>
      <c r="H187" s="17">
        <v>0</v>
      </c>
      <c r="I187" s="17" t="s">
        <v>989</v>
      </c>
      <c r="J187" s="17">
        <v>0</v>
      </c>
      <c r="K187" s="17">
        <v>16</v>
      </c>
      <c r="L187" s="17">
        <v>26</v>
      </c>
      <c r="M187" s="17">
        <v>12</v>
      </c>
      <c r="N187" s="17">
        <v>3937</v>
      </c>
      <c r="O187" s="17">
        <v>38028.639999999999</v>
      </c>
    </row>
    <row r="188" spans="1:15">
      <c r="A188" s="151" t="s">
        <v>511</v>
      </c>
      <c r="B188" s="17" t="s">
        <v>989</v>
      </c>
      <c r="C188" s="17" t="s">
        <v>989</v>
      </c>
      <c r="D188" s="17" t="s">
        <v>989</v>
      </c>
      <c r="E188" s="17">
        <v>8</v>
      </c>
      <c r="F188" s="17">
        <v>8</v>
      </c>
      <c r="G188" s="17">
        <v>30</v>
      </c>
      <c r="H188" s="17">
        <v>6</v>
      </c>
      <c r="I188" s="17">
        <v>4</v>
      </c>
      <c r="J188" s="17" t="s">
        <v>989</v>
      </c>
      <c r="K188" s="17">
        <v>86</v>
      </c>
      <c r="L188" s="17">
        <v>113</v>
      </c>
      <c r="M188" s="17">
        <v>26</v>
      </c>
      <c r="N188" s="17">
        <v>8421</v>
      </c>
      <c r="O188" s="17">
        <v>160363.68100000001</v>
      </c>
    </row>
    <row r="189" spans="1:15">
      <c r="A189" s="151" t="s">
        <v>512</v>
      </c>
      <c r="B189" s="17">
        <v>15</v>
      </c>
      <c r="C189" s="17">
        <v>0</v>
      </c>
      <c r="D189" s="17">
        <v>0</v>
      </c>
      <c r="E189" s="17">
        <v>15</v>
      </c>
      <c r="F189" s="17">
        <v>0</v>
      </c>
      <c r="G189" s="17">
        <v>4</v>
      </c>
      <c r="H189" s="17" t="s">
        <v>989</v>
      </c>
      <c r="I189" s="17">
        <v>7</v>
      </c>
      <c r="J189" s="17" t="s">
        <v>989</v>
      </c>
      <c r="K189" s="17">
        <v>26</v>
      </c>
      <c r="L189" s="17">
        <v>36</v>
      </c>
      <c r="M189" s="17">
        <v>21</v>
      </c>
      <c r="N189" s="17">
        <v>6906</v>
      </c>
      <c r="O189" s="17">
        <v>75112.2</v>
      </c>
    </row>
    <row r="190" spans="1:15">
      <c r="A190" s="151" t="s">
        <v>513</v>
      </c>
      <c r="B190" s="17" t="s">
        <v>989</v>
      </c>
      <c r="C190" s="17">
        <v>0</v>
      </c>
      <c r="D190" s="17" t="s">
        <v>989</v>
      </c>
      <c r="E190" s="17">
        <v>7</v>
      </c>
      <c r="F190" s="17" t="s">
        <v>989</v>
      </c>
      <c r="G190" s="17">
        <v>14</v>
      </c>
      <c r="H190" s="17">
        <v>7</v>
      </c>
      <c r="I190" s="17">
        <v>0</v>
      </c>
      <c r="J190" s="17">
        <v>0</v>
      </c>
      <c r="K190" s="17">
        <v>22</v>
      </c>
      <c r="L190" s="17">
        <v>33</v>
      </c>
      <c r="M190" s="17">
        <v>20</v>
      </c>
      <c r="N190" s="17">
        <v>6212</v>
      </c>
      <c r="O190" s="17">
        <v>53426.021000000001</v>
      </c>
    </row>
    <row r="191" spans="1:15">
      <c r="A191" s="151" t="s">
        <v>514</v>
      </c>
      <c r="B191" s="17">
        <v>5</v>
      </c>
      <c r="C191" s="17">
        <v>0</v>
      </c>
      <c r="D191" s="17">
        <v>0</v>
      </c>
      <c r="E191" s="17">
        <v>9</v>
      </c>
      <c r="F191" s="17" t="s">
        <v>989</v>
      </c>
      <c r="G191" s="17">
        <v>7</v>
      </c>
      <c r="H191" s="17" t="s">
        <v>989</v>
      </c>
      <c r="I191" s="17">
        <v>6</v>
      </c>
      <c r="J191" s="17">
        <v>0</v>
      </c>
      <c r="K191" s="17">
        <v>29</v>
      </c>
      <c r="L191" s="17">
        <v>43</v>
      </c>
      <c r="M191" s="17">
        <v>6</v>
      </c>
      <c r="N191" s="17">
        <v>2786</v>
      </c>
      <c r="O191" s="17">
        <v>63015.999000000003</v>
      </c>
    </row>
    <row r="192" spans="1:15">
      <c r="A192" s="151" t="s">
        <v>515</v>
      </c>
      <c r="B192" s="17">
        <v>9</v>
      </c>
      <c r="C192" s="17">
        <v>0</v>
      </c>
      <c r="D192" s="17" t="s">
        <v>989</v>
      </c>
      <c r="E192" s="17">
        <v>22</v>
      </c>
      <c r="F192" s="17" t="s">
        <v>989</v>
      </c>
      <c r="G192" s="17">
        <v>13</v>
      </c>
      <c r="H192" s="17" t="s">
        <v>989</v>
      </c>
      <c r="I192" s="17" t="s">
        <v>989</v>
      </c>
      <c r="J192" s="17">
        <v>0</v>
      </c>
      <c r="K192" s="17">
        <v>20</v>
      </c>
      <c r="L192" s="17">
        <v>44</v>
      </c>
      <c r="M192" s="17">
        <v>17</v>
      </c>
      <c r="N192" s="17">
        <v>5880</v>
      </c>
      <c r="O192" s="17">
        <v>59191.639000000003</v>
      </c>
    </row>
    <row r="193" spans="1:15">
      <c r="A193" s="151" t="s">
        <v>516</v>
      </c>
      <c r="B193" s="17">
        <v>4</v>
      </c>
      <c r="C193" s="17">
        <v>0</v>
      </c>
      <c r="D193" s="17">
        <v>0</v>
      </c>
      <c r="E193" s="17">
        <v>51</v>
      </c>
      <c r="F193" s="17" t="s">
        <v>989</v>
      </c>
      <c r="G193" s="17">
        <v>16</v>
      </c>
      <c r="H193" s="17">
        <v>4</v>
      </c>
      <c r="I193" s="17" t="s">
        <v>989</v>
      </c>
      <c r="J193" s="17">
        <v>0</v>
      </c>
      <c r="K193" s="17">
        <v>47</v>
      </c>
      <c r="L193" s="17">
        <v>64</v>
      </c>
      <c r="M193" s="17">
        <v>19</v>
      </c>
      <c r="N193" s="17">
        <v>4400</v>
      </c>
      <c r="O193" s="17">
        <v>91128.396999999997</v>
      </c>
    </row>
    <row r="194" spans="1:15">
      <c r="A194" s="151" t="s">
        <v>517</v>
      </c>
      <c r="B194" s="17">
        <v>9</v>
      </c>
      <c r="C194" s="17">
        <v>0</v>
      </c>
      <c r="D194" s="17">
        <v>6</v>
      </c>
      <c r="E194" s="17">
        <v>17</v>
      </c>
      <c r="F194" s="17" t="s">
        <v>989</v>
      </c>
      <c r="G194" s="17">
        <v>19</v>
      </c>
      <c r="H194" s="17">
        <v>7</v>
      </c>
      <c r="I194" s="17" t="s">
        <v>989</v>
      </c>
      <c r="J194" s="17">
        <v>0</v>
      </c>
      <c r="K194" s="17">
        <v>42</v>
      </c>
      <c r="L194" s="17">
        <v>50</v>
      </c>
      <c r="M194" s="17">
        <v>26</v>
      </c>
      <c r="N194" s="17">
        <v>9017</v>
      </c>
      <c r="O194" s="17">
        <v>96467.92</v>
      </c>
    </row>
    <row r="195" spans="1:15">
      <c r="A195" s="151" t="s">
        <v>518</v>
      </c>
      <c r="B195" s="17" t="s">
        <v>989</v>
      </c>
      <c r="C195" s="17">
        <v>0</v>
      </c>
      <c r="D195" s="17" t="s">
        <v>989</v>
      </c>
      <c r="E195" s="17">
        <v>7</v>
      </c>
      <c r="F195" s="17">
        <v>4</v>
      </c>
      <c r="G195" s="17">
        <v>16</v>
      </c>
      <c r="H195" s="17">
        <v>4</v>
      </c>
      <c r="I195" s="17">
        <v>0</v>
      </c>
      <c r="J195" s="17">
        <v>0</v>
      </c>
      <c r="K195" s="17">
        <v>42</v>
      </c>
      <c r="L195" s="17">
        <v>47</v>
      </c>
      <c r="M195" s="17">
        <v>19</v>
      </c>
      <c r="N195" s="17">
        <v>6136</v>
      </c>
      <c r="O195" s="17">
        <v>80199.067999999999</v>
      </c>
    </row>
    <row r="196" spans="1:15">
      <c r="A196" s="151" t="s">
        <v>519</v>
      </c>
      <c r="B196" s="17">
        <v>35</v>
      </c>
      <c r="C196" s="17">
        <v>0</v>
      </c>
      <c r="D196" s="17">
        <v>44</v>
      </c>
      <c r="E196" s="17">
        <v>119</v>
      </c>
      <c r="F196" s="17">
        <v>21</v>
      </c>
      <c r="G196" s="17">
        <v>50</v>
      </c>
      <c r="H196" s="17">
        <v>23</v>
      </c>
      <c r="I196" s="17">
        <v>5</v>
      </c>
      <c r="J196" s="17">
        <v>0</v>
      </c>
      <c r="K196" s="17">
        <v>162</v>
      </c>
      <c r="L196" s="17">
        <v>249</v>
      </c>
      <c r="M196" s="17">
        <v>94</v>
      </c>
      <c r="N196" s="17">
        <v>30495</v>
      </c>
      <c r="O196" s="17">
        <v>365489.35600000003</v>
      </c>
    </row>
    <row r="197" spans="1:15">
      <c r="A197" s="151" t="s">
        <v>520</v>
      </c>
      <c r="B197" s="17">
        <v>6</v>
      </c>
      <c r="C197" s="17">
        <v>0</v>
      </c>
      <c r="D197" s="17">
        <v>5</v>
      </c>
      <c r="E197" s="17">
        <v>22</v>
      </c>
      <c r="F197" s="17" t="s">
        <v>989</v>
      </c>
      <c r="G197" s="17">
        <v>14</v>
      </c>
      <c r="H197" s="17" t="s">
        <v>989</v>
      </c>
      <c r="I197" s="17" t="s">
        <v>989</v>
      </c>
      <c r="J197" s="17">
        <v>0</v>
      </c>
      <c r="K197" s="17">
        <v>47</v>
      </c>
      <c r="L197" s="17">
        <v>62</v>
      </c>
      <c r="M197" s="17">
        <v>22</v>
      </c>
      <c r="N197" s="17">
        <v>8218</v>
      </c>
      <c r="O197" s="17">
        <v>98354.747000000003</v>
      </c>
    </row>
    <row r="198" spans="1:15">
      <c r="A198" s="151" t="s">
        <v>521</v>
      </c>
      <c r="B198" s="17">
        <v>32</v>
      </c>
      <c r="C198" s="17">
        <v>0</v>
      </c>
      <c r="D198" s="17">
        <v>49</v>
      </c>
      <c r="E198" s="17">
        <v>144</v>
      </c>
      <c r="F198" s="17">
        <v>17</v>
      </c>
      <c r="G198" s="17">
        <v>70</v>
      </c>
      <c r="H198" s="17">
        <v>28</v>
      </c>
      <c r="I198" s="17">
        <v>6</v>
      </c>
      <c r="J198" s="17">
        <v>0</v>
      </c>
      <c r="K198" s="17">
        <v>241</v>
      </c>
      <c r="L198" s="17">
        <v>300</v>
      </c>
      <c r="M198" s="17">
        <v>75</v>
      </c>
      <c r="N198" s="17">
        <v>25823</v>
      </c>
      <c r="O198" s="17">
        <v>464069.10100000002</v>
      </c>
    </row>
    <row r="199" spans="1:15">
      <c r="A199" s="151" t="s">
        <v>522</v>
      </c>
      <c r="B199" s="17">
        <v>11</v>
      </c>
      <c r="C199" s="17">
        <v>0</v>
      </c>
      <c r="D199" s="17">
        <v>12</v>
      </c>
      <c r="E199" s="17">
        <v>37</v>
      </c>
      <c r="F199" s="17">
        <v>7</v>
      </c>
      <c r="G199" s="17">
        <v>25</v>
      </c>
      <c r="H199" s="17">
        <v>13</v>
      </c>
      <c r="I199" s="17">
        <v>0</v>
      </c>
      <c r="J199" s="17">
        <v>0</v>
      </c>
      <c r="K199" s="17">
        <v>86</v>
      </c>
      <c r="L199" s="17">
        <v>92</v>
      </c>
      <c r="M199" s="17">
        <v>39</v>
      </c>
      <c r="N199" s="17">
        <v>15948</v>
      </c>
      <c r="O199" s="17">
        <v>169423.834</v>
      </c>
    </row>
    <row r="200" spans="1:15">
      <c r="A200" s="151" t="s">
        <v>523</v>
      </c>
      <c r="B200" s="17">
        <v>5</v>
      </c>
      <c r="C200" s="17">
        <v>0</v>
      </c>
      <c r="D200" s="17">
        <v>18</v>
      </c>
      <c r="E200" s="17">
        <v>55</v>
      </c>
      <c r="F200" s="17" t="s">
        <v>989</v>
      </c>
      <c r="G200" s="17">
        <v>23</v>
      </c>
      <c r="H200" s="17">
        <v>6</v>
      </c>
      <c r="I200" s="17">
        <v>4</v>
      </c>
      <c r="J200" s="17" t="s">
        <v>989</v>
      </c>
      <c r="K200" s="17">
        <v>52</v>
      </c>
      <c r="L200" s="17">
        <v>101</v>
      </c>
      <c r="M200" s="17">
        <v>17</v>
      </c>
      <c r="N200" s="17">
        <v>5310</v>
      </c>
      <c r="O200" s="17">
        <v>115961.114</v>
      </c>
    </row>
    <row r="201" spans="1:15">
      <c r="A201" s="151" t="s">
        <v>524</v>
      </c>
      <c r="B201" s="17">
        <v>7</v>
      </c>
      <c r="C201" s="17">
        <v>0</v>
      </c>
      <c r="D201" s="17">
        <v>13</v>
      </c>
      <c r="E201" s="17">
        <v>12</v>
      </c>
      <c r="F201" s="17">
        <v>4</v>
      </c>
      <c r="G201" s="17">
        <v>9</v>
      </c>
      <c r="H201" s="17" t="s">
        <v>989</v>
      </c>
      <c r="I201" s="17" t="s">
        <v>989</v>
      </c>
      <c r="J201" s="17">
        <v>0</v>
      </c>
      <c r="K201" s="17">
        <v>23</v>
      </c>
      <c r="L201" s="17">
        <v>37</v>
      </c>
      <c r="M201" s="17">
        <v>22</v>
      </c>
      <c r="N201" s="17">
        <v>6818</v>
      </c>
      <c r="O201" s="17">
        <v>61988.171999999999</v>
      </c>
    </row>
    <row r="202" spans="1:15">
      <c r="A202" s="151" t="s">
        <v>525</v>
      </c>
      <c r="B202" s="17">
        <v>14</v>
      </c>
      <c r="C202" s="17">
        <v>0</v>
      </c>
      <c r="D202" s="17">
        <v>38</v>
      </c>
      <c r="E202" s="17">
        <v>55</v>
      </c>
      <c r="F202" s="17">
        <v>24</v>
      </c>
      <c r="G202" s="17">
        <v>47</v>
      </c>
      <c r="H202" s="17">
        <v>14</v>
      </c>
      <c r="I202" s="17">
        <v>0</v>
      </c>
      <c r="J202" s="17">
        <v>5</v>
      </c>
      <c r="K202" s="17">
        <v>152</v>
      </c>
      <c r="L202" s="17">
        <v>188</v>
      </c>
      <c r="M202" s="17">
        <v>44</v>
      </c>
      <c r="N202" s="17">
        <v>15245</v>
      </c>
      <c r="O202" s="17">
        <v>283966.17200000002</v>
      </c>
    </row>
    <row r="203" spans="1:15">
      <c r="A203" s="151" t="s">
        <v>526</v>
      </c>
      <c r="B203" s="17">
        <v>5</v>
      </c>
      <c r="C203" s="17">
        <v>0</v>
      </c>
      <c r="D203" s="17">
        <v>11</v>
      </c>
      <c r="E203" s="17">
        <v>53</v>
      </c>
      <c r="F203" s="17" t="s">
        <v>989</v>
      </c>
      <c r="G203" s="17">
        <v>6</v>
      </c>
      <c r="H203" s="17" t="s">
        <v>989</v>
      </c>
      <c r="I203" s="17" t="s">
        <v>989</v>
      </c>
      <c r="J203" s="17">
        <v>0</v>
      </c>
      <c r="K203" s="17">
        <v>64</v>
      </c>
      <c r="L203" s="17">
        <v>72</v>
      </c>
      <c r="M203" s="17">
        <v>14</v>
      </c>
      <c r="N203" s="17">
        <v>4312</v>
      </c>
      <c r="O203" s="17">
        <v>110198.393</v>
      </c>
    </row>
    <row r="204" spans="1:15">
      <c r="A204" s="151" t="s">
        <v>527</v>
      </c>
      <c r="B204" s="17">
        <v>5</v>
      </c>
      <c r="C204" s="17">
        <v>0</v>
      </c>
      <c r="D204" s="17">
        <v>13</v>
      </c>
      <c r="E204" s="17">
        <v>17</v>
      </c>
      <c r="F204" s="17">
        <v>8</v>
      </c>
      <c r="G204" s="17">
        <v>23</v>
      </c>
      <c r="H204" s="17">
        <v>5</v>
      </c>
      <c r="I204" s="17" t="s">
        <v>989</v>
      </c>
      <c r="J204" s="17">
        <v>0</v>
      </c>
      <c r="K204" s="17">
        <v>33</v>
      </c>
      <c r="L204" s="17">
        <v>47</v>
      </c>
      <c r="M204" s="17">
        <v>12</v>
      </c>
      <c r="N204" s="17">
        <v>3559</v>
      </c>
      <c r="O204" s="17">
        <v>71695.817999999999</v>
      </c>
    </row>
    <row r="205" spans="1:15" ht="18.75" customHeight="1">
      <c r="A205" s="145" t="s">
        <v>528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51" t="s">
        <v>529</v>
      </c>
      <c r="B206" s="17">
        <v>9</v>
      </c>
      <c r="C206" s="17">
        <v>0</v>
      </c>
      <c r="D206" s="17">
        <v>7</v>
      </c>
      <c r="E206" s="17">
        <v>44</v>
      </c>
      <c r="F206" s="17">
        <v>0</v>
      </c>
      <c r="G206" s="17">
        <v>14</v>
      </c>
      <c r="H206" s="17">
        <v>10</v>
      </c>
      <c r="I206" s="17">
        <v>8</v>
      </c>
      <c r="J206" s="17">
        <v>0</v>
      </c>
      <c r="K206" s="17">
        <v>81</v>
      </c>
      <c r="L206" s="17">
        <v>87</v>
      </c>
      <c r="M206" s="17">
        <v>34</v>
      </c>
      <c r="N206" s="17">
        <v>11076</v>
      </c>
      <c r="O206" s="17">
        <v>161147.85399999999</v>
      </c>
    </row>
    <row r="207" spans="1:15">
      <c r="A207" s="151" t="s">
        <v>530</v>
      </c>
      <c r="B207" s="17" t="s">
        <v>989</v>
      </c>
      <c r="C207" s="17">
        <v>0</v>
      </c>
      <c r="D207" s="17">
        <v>0</v>
      </c>
      <c r="E207" s="17">
        <v>17</v>
      </c>
      <c r="F207" s="17" t="s">
        <v>989</v>
      </c>
      <c r="G207" s="17" t="s">
        <v>989</v>
      </c>
      <c r="H207" s="17" t="s">
        <v>989</v>
      </c>
      <c r="I207" s="17">
        <v>6</v>
      </c>
      <c r="J207" s="17">
        <v>0</v>
      </c>
      <c r="K207" s="17">
        <v>27</v>
      </c>
      <c r="L207" s="17">
        <v>33</v>
      </c>
      <c r="M207" s="17">
        <v>14</v>
      </c>
      <c r="N207" s="17">
        <v>4387</v>
      </c>
      <c r="O207" s="17">
        <v>58632.739000000001</v>
      </c>
    </row>
    <row r="208" spans="1:15">
      <c r="A208" s="151" t="s">
        <v>531</v>
      </c>
      <c r="B208" s="17">
        <v>5</v>
      </c>
      <c r="C208" s="17">
        <v>0</v>
      </c>
      <c r="D208" s="17">
        <v>13</v>
      </c>
      <c r="E208" s="17">
        <v>44</v>
      </c>
      <c r="F208" s="17">
        <v>6</v>
      </c>
      <c r="G208" s="17">
        <v>15</v>
      </c>
      <c r="H208" s="17" t="s">
        <v>989</v>
      </c>
      <c r="I208" s="17">
        <v>0</v>
      </c>
      <c r="J208" s="17">
        <v>0</v>
      </c>
      <c r="K208" s="17">
        <v>23</v>
      </c>
      <c r="L208" s="17">
        <v>58</v>
      </c>
      <c r="M208" s="17">
        <v>14</v>
      </c>
      <c r="N208" s="17">
        <v>4713</v>
      </c>
      <c r="O208" s="17">
        <v>60919.305999999997</v>
      </c>
    </row>
    <row r="209" spans="1:15">
      <c r="A209" s="151" t="s">
        <v>532</v>
      </c>
      <c r="B209" s="17" t="s">
        <v>989</v>
      </c>
      <c r="C209" s="17">
        <v>0</v>
      </c>
      <c r="D209" s="17">
        <v>5</v>
      </c>
      <c r="E209" s="17">
        <v>33</v>
      </c>
      <c r="F209" s="17">
        <v>5</v>
      </c>
      <c r="G209" s="17">
        <v>4</v>
      </c>
      <c r="H209" s="17">
        <v>0</v>
      </c>
      <c r="I209" s="17">
        <v>0</v>
      </c>
      <c r="J209" s="17">
        <v>0</v>
      </c>
      <c r="K209" s="17">
        <v>33</v>
      </c>
      <c r="L209" s="17">
        <v>48</v>
      </c>
      <c r="M209" s="17">
        <v>23</v>
      </c>
      <c r="N209" s="17">
        <v>7126</v>
      </c>
      <c r="O209" s="17">
        <v>68247.929999999993</v>
      </c>
    </row>
    <row r="210" spans="1:15">
      <c r="A210" s="151" t="s">
        <v>533</v>
      </c>
      <c r="B210" s="17">
        <v>6</v>
      </c>
      <c r="C210" s="17">
        <v>0</v>
      </c>
      <c r="D210" s="17">
        <v>0</v>
      </c>
      <c r="E210" s="17">
        <v>38</v>
      </c>
      <c r="F210" s="17">
        <v>4</v>
      </c>
      <c r="G210" s="17">
        <v>9</v>
      </c>
      <c r="H210" s="17">
        <v>0</v>
      </c>
      <c r="I210" s="17">
        <v>0</v>
      </c>
      <c r="J210" s="17">
        <v>0</v>
      </c>
      <c r="K210" s="17">
        <v>25</v>
      </c>
      <c r="L210" s="17">
        <v>49</v>
      </c>
      <c r="M210" s="17">
        <v>25</v>
      </c>
      <c r="N210" s="17">
        <v>7914</v>
      </c>
      <c r="O210" s="17">
        <v>64841.417000000001</v>
      </c>
    </row>
    <row r="211" spans="1:15">
      <c r="A211" s="151" t="s">
        <v>534</v>
      </c>
      <c r="B211" s="17">
        <v>9</v>
      </c>
      <c r="C211" s="17">
        <v>0</v>
      </c>
      <c r="D211" s="17" t="s">
        <v>989</v>
      </c>
      <c r="E211" s="17">
        <v>25</v>
      </c>
      <c r="F211" s="17" t="s">
        <v>989</v>
      </c>
      <c r="G211" s="17" t="s">
        <v>989</v>
      </c>
      <c r="H211" s="17" t="s">
        <v>989</v>
      </c>
      <c r="I211" s="17">
        <v>4</v>
      </c>
      <c r="J211" s="17">
        <v>0</v>
      </c>
      <c r="K211" s="17">
        <v>24</v>
      </c>
      <c r="L211" s="17">
        <v>52</v>
      </c>
      <c r="M211" s="17">
        <v>22</v>
      </c>
      <c r="N211" s="17">
        <v>7832</v>
      </c>
      <c r="O211" s="17">
        <v>68594.721000000005</v>
      </c>
    </row>
    <row r="212" spans="1:15">
      <c r="A212" s="151" t="s">
        <v>535</v>
      </c>
      <c r="B212" s="17">
        <v>4</v>
      </c>
      <c r="C212" s="17">
        <v>0</v>
      </c>
      <c r="D212" s="17">
        <v>11</v>
      </c>
      <c r="E212" s="17">
        <v>57</v>
      </c>
      <c r="F212" s="17" t="s">
        <v>989</v>
      </c>
      <c r="G212" s="17">
        <v>7</v>
      </c>
      <c r="H212" s="17">
        <v>5</v>
      </c>
      <c r="I212" s="17" t="s">
        <v>989</v>
      </c>
      <c r="J212" s="17">
        <v>0</v>
      </c>
      <c r="K212" s="17">
        <v>48</v>
      </c>
      <c r="L212" s="17">
        <v>53</v>
      </c>
      <c r="M212" s="17">
        <v>26</v>
      </c>
      <c r="N212" s="17">
        <v>8259</v>
      </c>
      <c r="O212" s="17">
        <v>94328.076000000001</v>
      </c>
    </row>
    <row r="213" spans="1:15">
      <c r="A213" s="151" t="s">
        <v>536</v>
      </c>
      <c r="B213" s="17">
        <v>50</v>
      </c>
      <c r="C213" s="17">
        <v>0</v>
      </c>
      <c r="D213" s="17">
        <v>100</v>
      </c>
      <c r="E213" s="17">
        <v>251</v>
      </c>
      <c r="F213" s="17">
        <v>37</v>
      </c>
      <c r="G213" s="17">
        <v>57</v>
      </c>
      <c r="H213" s="17">
        <v>31</v>
      </c>
      <c r="I213" s="17">
        <v>7</v>
      </c>
      <c r="J213" s="17">
        <v>0</v>
      </c>
      <c r="K213" s="17">
        <v>263</v>
      </c>
      <c r="L213" s="17">
        <v>341</v>
      </c>
      <c r="M213" s="17">
        <v>137</v>
      </c>
      <c r="N213" s="17">
        <v>46102</v>
      </c>
      <c r="O213" s="17">
        <v>559326.58100000001</v>
      </c>
    </row>
    <row r="214" spans="1:15">
      <c r="A214" s="151" t="s">
        <v>537</v>
      </c>
      <c r="B214" s="17">
        <v>9</v>
      </c>
      <c r="C214" s="17" t="s">
        <v>989</v>
      </c>
      <c r="D214" s="17">
        <v>10</v>
      </c>
      <c r="E214" s="17">
        <v>36</v>
      </c>
      <c r="F214" s="17">
        <v>0</v>
      </c>
      <c r="G214" s="17">
        <v>11</v>
      </c>
      <c r="H214" s="17">
        <v>10</v>
      </c>
      <c r="I214" s="17" t="s">
        <v>989</v>
      </c>
      <c r="J214" s="17">
        <v>0</v>
      </c>
      <c r="K214" s="17">
        <v>33</v>
      </c>
      <c r="L214" s="17">
        <v>52</v>
      </c>
      <c r="M214" s="17">
        <v>18</v>
      </c>
      <c r="N214" s="17">
        <v>6000</v>
      </c>
      <c r="O214" s="17">
        <v>76054.691000000006</v>
      </c>
    </row>
    <row r="215" spans="1:15">
      <c r="A215" s="151" t="s">
        <v>538</v>
      </c>
      <c r="B215" s="17">
        <v>19</v>
      </c>
      <c r="C215" s="17">
        <v>0</v>
      </c>
      <c r="D215" s="17">
        <v>21</v>
      </c>
      <c r="E215" s="17">
        <v>104</v>
      </c>
      <c r="F215" s="17">
        <v>6</v>
      </c>
      <c r="G215" s="17">
        <v>19</v>
      </c>
      <c r="H215" s="17">
        <v>7</v>
      </c>
      <c r="I215" s="17" t="s">
        <v>989</v>
      </c>
      <c r="J215" s="17">
        <v>0</v>
      </c>
      <c r="K215" s="17">
        <v>63</v>
      </c>
      <c r="L215" s="17">
        <v>98</v>
      </c>
      <c r="M215" s="17">
        <v>35</v>
      </c>
      <c r="N215" s="17">
        <v>11925</v>
      </c>
      <c r="O215" s="17">
        <v>147230.42499999999</v>
      </c>
    </row>
    <row r="216" spans="1:15">
      <c r="A216" s="151" t="s">
        <v>539</v>
      </c>
      <c r="B216" s="17" t="s">
        <v>989</v>
      </c>
      <c r="C216" s="17">
        <v>0</v>
      </c>
      <c r="D216" s="17">
        <v>0</v>
      </c>
      <c r="E216" s="17">
        <v>10</v>
      </c>
      <c r="F216" s="17">
        <v>0</v>
      </c>
      <c r="G216" s="17">
        <v>6</v>
      </c>
      <c r="H216" s="17" t="s">
        <v>989</v>
      </c>
      <c r="I216" s="17">
        <v>0</v>
      </c>
      <c r="J216" s="17">
        <v>0</v>
      </c>
      <c r="K216" s="17">
        <v>18</v>
      </c>
      <c r="L216" s="17">
        <v>28</v>
      </c>
      <c r="M216" s="17" t="s">
        <v>989</v>
      </c>
      <c r="N216" s="17">
        <v>1668</v>
      </c>
      <c r="O216" s="17">
        <v>32670.018</v>
      </c>
    </row>
    <row r="217" spans="1:15">
      <c r="A217" s="151" t="s">
        <v>540</v>
      </c>
      <c r="B217" s="17">
        <v>6</v>
      </c>
      <c r="C217" s="17">
        <v>0</v>
      </c>
      <c r="D217" s="17">
        <v>0</v>
      </c>
      <c r="E217" s="17">
        <v>9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 t="s">
        <v>989</v>
      </c>
      <c r="L217" s="17">
        <v>4</v>
      </c>
      <c r="M217" s="17">
        <v>6</v>
      </c>
      <c r="N217" s="17">
        <v>1944</v>
      </c>
      <c r="O217" s="17">
        <v>11577.133</v>
      </c>
    </row>
    <row r="218" spans="1:15">
      <c r="A218" s="151" t="s">
        <v>541</v>
      </c>
      <c r="B218" s="17">
        <v>10</v>
      </c>
      <c r="C218" s="17">
        <v>0</v>
      </c>
      <c r="D218" s="17">
        <v>6</v>
      </c>
      <c r="E218" s="17">
        <v>76</v>
      </c>
      <c r="F218" s="17" t="s">
        <v>989</v>
      </c>
      <c r="G218" s="17">
        <v>7</v>
      </c>
      <c r="H218" s="17">
        <v>4</v>
      </c>
      <c r="I218" s="17" t="s">
        <v>989</v>
      </c>
      <c r="J218" s="17">
        <v>0</v>
      </c>
      <c r="K218" s="17">
        <v>48</v>
      </c>
      <c r="L218" s="17">
        <v>99</v>
      </c>
      <c r="M218" s="17">
        <v>22</v>
      </c>
      <c r="N218" s="17">
        <v>6864</v>
      </c>
      <c r="O218" s="17">
        <v>109066.68700000001</v>
      </c>
    </row>
    <row r="219" spans="1:15">
      <c r="A219" s="151" t="s">
        <v>542</v>
      </c>
      <c r="B219" s="17">
        <v>5</v>
      </c>
      <c r="C219" s="17">
        <v>0</v>
      </c>
      <c r="D219" s="17">
        <v>5</v>
      </c>
      <c r="E219" s="17">
        <v>45</v>
      </c>
      <c r="F219" s="17" t="s">
        <v>989</v>
      </c>
      <c r="G219" s="17">
        <v>14</v>
      </c>
      <c r="H219" s="17" t="s">
        <v>989</v>
      </c>
      <c r="I219" s="17">
        <v>5</v>
      </c>
      <c r="J219" s="17">
        <v>0</v>
      </c>
      <c r="K219" s="17">
        <v>56</v>
      </c>
      <c r="L219" s="17">
        <v>61</v>
      </c>
      <c r="M219" s="17">
        <v>18</v>
      </c>
      <c r="N219" s="17">
        <v>6579</v>
      </c>
      <c r="O219" s="17">
        <v>108508.056</v>
      </c>
    </row>
    <row r="220" spans="1:15">
      <c r="A220" s="151" t="s">
        <v>543</v>
      </c>
      <c r="B220" s="17" t="s">
        <v>989</v>
      </c>
      <c r="C220" s="17">
        <v>0</v>
      </c>
      <c r="D220" s="17">
        <v>5</v>
      </c>
      <c r="E220" s="17">
        <v>27</v>
      </c>
      <c r="F220" s="17">
        <v>0</v>
      </c>
      <c r="G220" s="17">
        <v>7</v>
      </c>
      <c r="H220" s="17" t="s">
        <v>989</v>
      </c>
      <c r="I220" s="17" t="s">
        <v>989</v>
      </c>
      <c r="J220" s="17">
        <v>0</v>
      </c>
      <c r="K220" s="17">
        <v>44</v>
      </c>
      <c r="L220" s="17">
        <v>52</v>
      </c>
      <c r="M220" s="17">
        <v>14</v>
      </c>
      <c r="N220" s="17">
        <v>3595</v>
      </c>
      <c r="O220" s="17">
        <v>78735.256999999998</v>
      </c>
    </row>
    <row r="221" spans="1:15">
      <c r="A221" s="151" t="s">
        <v>544</v>
      </c>
      <c r="B221" s="17">
        <v>5</v>
      </c>
      <c r="C221" s="17">
        <v>0</v>
      </c>
      <c r="D221" s="17">
        <v>5</v>
      </c>
      <c r="E221" s="17">
        <v>16</v>
      </c>
      <c r="F221" s="17" t="s">
        <v>989</v>
      </c>
      <c r="G221" s="17">
        <v>6</v>
      </c>
      <c r="H221" s="17">
        <v>0</v>
      </c>
      <c r="I221" s="17">
        <v>6</v>
      </c>
      <c r="J221" s="17">
        <v>0</v>
      </c>
      <c r="K221" s="17">
        <v>18</v>
      </c>
      <c r="L221" s="17">
        <v>40</v>
      </c>
      <c r="M221" s="17">
        <v>20</v>
      </c>
      <c r="N221" s="17">
        <v>6269</v>
      </c>
      <c r="O221" s="17">
        <v>57780.936000000002</v>
      </c>
    </row>
    <row r="222" spans="1:15" ht="18.75" customHeight="1">
      <c r="A222" s="145" t="s">
        <v>545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51" t="s">
        <v>546</v>
      </c>
      <c r="B223" s="17">
        <v>9</v>
      </c>
      <c r="C223" s="17">
        <v>0</v>
      </c>
      <c r="D223" s="17">
        <v>5</v>
      </c>
      <c r="E223" s="17">
        <v>22</v>
      </c>
      <c r="F223" s="17">
        <v>0</v>
      </c>
      <c r="G223" s="17">
        <v>5</v>
      </c>
      <c r="H223" s="17">
        <v>5</v>
      </c>
      <c r="I223" s="17" t="s">
        <v>989</v>
      </c>
      <c r="J223" s="17">
        <v>0</v>
      </c>
      <c r="K223" s="17">
        <v>29</v>
      </c>
      <c r="L223" s="17">
        <v>44</v>
      </c>
      <c r="M223" s="17">
        <v>13</v>
      </c>
      <c r="N223" s="17">
        <v>3730</v>
      </c>
      <c r="O223" s="17">
        <v>64046.133000000002</v>
      </c>
    </row>
    <row r="224" spans="1:15">
      <c r="A224" s="151" t="s">
        <v>547</v>
      </c>
      <c r="B224" s="17">
        <v>7</v>
      </c>
      <c r="C224" s="17">
        <v>0</v>
      </c>
      <c r="D224" s="17">
        <v>5</v>
      </c>
      <c r="E224" s="17">
        <v>28</v>
      </c>
      <c r="F224" s="17" t="s">
        <v>989</v>
      </c>
      <c r="G224" s="17">
        <v>6</v>
      </c>
      <c r="H224" s="17" t="s">
        <v>989</v>
      </c>
      <c r="I224" s="17" t="s">
        <v>989</v>
      </c>
      <c r="J224" s="17">
        <v>0</v>
      </c>
      <c r="K224" s="17">
        <v>31</v>
      </c>
      <c r="L224" s="17">
        <v>46</v>
      </c>
      <c r="M224" s="17">
        <v>11</v>
      </c>
      <c r="N224" s="17">
        <v>4021</v>
      </c>
      <c r="O224" s="17">
        <v>65445.608999999997</v>
      </c>
    </row>
    <row r="225" spans="1:15">
      <c r="A225" s="151" t="s">
        <v>548</v>
      </c>
      <c r="B225" s="17" t="s">
        <v>989</v>
      </c>
      <c r="C225" s="17">
        <v>0</v>
      </c>
      <c r="D225" s="17">
        <v>16</v>
      </c>
      <c r="E225" s="17">
        <v>33</v>
      </c>
      <c r="F225" s="17" t="s">
        <v>989</v>
      </c>
      <c r="G225" s="17">
        <v>13</v>
      </c>
      <c r="H225" s="17" t="s">
        <v>989</v>
      </c>
      <c r="I225" s="17" t="s">
        <v>989</v>
      </c>
      <c r="J225" s="17">
        <v>0</v>
      </c>
      <c r="K225" s="17">
        <v>32</v>
      </c>
      <c r="L225" s="17">
        <v>83</v>
      </c>
      <c r="M225" s="17">
        <v>22</v>
      </c>
      <c r="N225" s="17">
        <v>7037</v>
      </c>
      <c r="O225" s="17">
        <v>80677.285999999993</v>
      </c>
    </row>
    <row r="226" spans="1:15">
      <c r="A226" s="151" t="s">
        <v>549</v>
      </c>
      <c r="B226" s="17" t="s">
        <v>989</v>
      </c>
      <c r="C226" s="17">
        <v>0</v>
      </c>
      <c r="D226" s="17" t="s">
        <v>989</v>
      </c>
      <c r="E226" s="17">
        <v>18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24</v>
      </c>
      <c r="L226" s="17">
        <v>27</v>
      </c>
      <c r="M226" s="17">
        <v>8</v>
      </c>
      <c r="N226" s="17">
        <v>2953</v>
      </c>
      <c r="O226" s="17">
        <v>42172.805999999997</v>
      </c>
    </row>
    <row r="227" spans="1:15">
      <c r="A227" s="151" t="s">
        <v>550</v>
      </c>
      <c r="B227" s="17">
        <v>12</v>
      </c>
      <c r="C227" s="17">
        <v>0</v>
      </c>
      <c r="D227" s="17">
        <v>9</v>
      </c>
      <c r="E227" s="17">
        <v>95</v>
      </c>
      <c r="F227" s="17" t="s">
        <v>989</v>
      </c>
      <c r="G227" s="17">
        <v>20</v>
      </c>
      <c r="H227" s="17">
        <v>7</v>
      </c>
      <c r="I227" s="17">
        <v>0</v>
      </c>
      <c r="J227" s="17">
        <v>0</v>
      </c>
      <c r="K227" s="17">
        <v>100</v>
      </c>
      <c r="L227" s="17">
        <v>148</v>
      </c>
      <c r="M227" s="17">
        <v>43</v>
      </c>
      <c r="N227" s="17">
        <v>13806</v>
      </c>
      <c r="O227" s="17">
        <v>196738.334</v>
      </c>
    </row>
    <row r="228" spans="1:15">
      <c r="A228" s="151" t="s">
        <v>551</v>
      </c>
      <c r="B228" s="17">
        <v>10</v>
      </c>
      <c r="C228" s="17">
        <v>0</v>
      </c>
      <c r="D228" s="17">
        <v>13</v>
      </c>
      <c r="E228" s="17">
        <v>30</v>
      </c>
      <c r="F228" s="17">
        <v>5</v>
      </c>
      <c r="G228" s="17">
        <v>16</v>
      </c>
      <c r="H228" s="17">
        <v>7</v>
      </c>
      <c r="I228" s="17">
        <v>0</v>
      </c>
      <c r="J228" s="17">
        <v>0</v>
      </c>
      <c r="K228" s="17">
        <v>88</v>
      </c>
      <c r="L228" s="17">
        <v>125</v>
      </c>
      <c r="M228" s="17">
        <v>20</v>
      </c>
      <c r="N228" s="17">
        <v>7202</v>
      </c>
      <c r="O228" s="17">
        <v>158997.64799999999</v>
      </c>
    </row>
    <row r="229" spans="1:15">
      <c r="A229" s="151" t="s">
        <v>552</v>
      </c>
      <c r="B229" s="17">
        <v>7</v>
      </c>
      <c r="C229" s="17">
        <v>0</v>
      </c>
      <c r="D229" s="17" t="s">
        <v>989</v>
      </c>
      <c r="E229" s="17" t="s">
        <v>989</v>
      </c>
      <c r="F229" s="17">
        <v>0</v>
      </c>
      <c r="G229" s="17">
        <v>5</v>
      </c>
      <c r="H229" s="17">
        <v>0</v>
      </c>
      <c r="I229" s="17">
        <v>0</v>
      </c>
      <c r="J229" s="17">
        <v>0</v>
      </c>
      <c r="K229" s="17">
        <v>18</v>
      </c>
      <c r="L229" s="17">
        <v>21</v>
      </c>
      <c r="M229" s="17">
        <v>7</v>
      </c>
      <c r="N229" s="17">
        <v>1737</v>
      </c>
      <c r="O229" s="17">
        <v>36097.449999999997</v>
      </c>
    </row>
    <row r="230" spans="1:15">
      <c r="A230" s="151" t="s">
        <v>553</v>
      </c>
      <c r="B230" s="17" t="s">
        <v>989</v>
      </c>
      <c r="C230" s="17">
        <v>0</v>
      </c>
      <c r="D230" s="17" t="s">
        <v>989</v>
      </c>
      <c r="E230" s="17">
        <v>23</v>
      </c>
      <c r="F230" s="17">
        <v>0</v>
      </c>
      <c r="G230" s="17">
        <v>5</v>
      </c>
      <c r="H230" s="17" t="s">
        <v>989</v>
      </c>
      <c r="I230" s="17" t="s">
        <v>989</v>
      </c>
      <c r="J230" s="17">
        <v>0</v>
      </c>
      <c r="K230" s="17">
        <v>25</v>
      </c>
      <c r="L230" s="17">
        <v>36</v>
      </c>
      <c r="M230" s="17">
        <v>11</v>
      </c>
      <c r="N230" s="17">
        <v>3587</v>
      </c>
      <c r="O230" s="17">
        <v>50642.699000000001</v>
      </c>
    </row>
    <row r="231" spans="1:15">
      <c r="A231" s="151" t="s">
        <v>554</v>
      </c>
      <c r="B231" s="17">
        <v>14</v>
      </c>
      <c r="C231" s="17">
        <v>0</v>
      </c>
      <c r="D231" s="17">
        <v>12</v>
      </c>
      <c r="E231" s="17">
        <v>53</v>
      </c>
      <c r="F231" s="17">
        <v>9</v>
      </c>
      <c r="G231" s="17">
        <v>20</v>
      </c>
      <c r="H231" s="17">
        <v>10</v>
      </c>
      <c r="I231" s="17" t="s">
        <v>989</v>
      </c>
      <c r="J231" s="17">
        <v>0</v>
      </c>
      <c r="K231" s="17">
        <v>106</v>
      </c>
      <c r="L231" s="17">
        <v>128</v>
      </c>
      <c r="M231" s="17">
        <v>42</v>
      </c>
      <c r="N231" s="17">
        <v>13997</v>
      </c>
      <c r="O231" s="17">
        <v>201570.17</v>
      </c>
    </row>
    <row r="232" spans="1:15">
      <c r="A232" s="151" t="s">
        <v>555</v>
      </c>
      <c r="B232" s="17" t="s">
        <v>989</v>
      </c>
      <c r="C232" s="17">
        <v>0</v>
      </c>
      <c r="D232" s="17" t="s">
        <v>989</v>
      </c>
      <c r="E232" s="17">
        <v>14</v>
      </c>
      <c r="F232" s="17">
        <v>0</v>
      </c>
      <c r="G232" s="17" t="s">
        <v>989</v>
      </c>
      <c r="H232" s="17">
        <v>0</v>
      </c>
      <c r="I232" s="17">
        <v>0</v>
      </c>
      <c r="J232" s="17">
        <v>0</v>
      </c>
      <c r="K232" s="17">
        <v>11</v>
      </c>
      <c r="L232" s="17">
        <v>20</v>
      </c>
      <c r="M232" s="17">
        <v>8</v>
      </c>
      <c r="N232" s="17">
        <v>2155</v>
      </c>
      <c r="O232" s="17">
        <v>25273.878000000001</v>
      </c>
    </row>
    <row r="233" spans="1:15">
      <c r="A233" s="151" t="s">
        <v>556</v>
      </c>
      <c r="B233" s="17">
        <v>9</v>
      </c>
      <c r="C233" s="17">
        <v>0</v>
      </c>
      <c r="D233" s="17">
        <v>7</v>
      </c>
      <c r="E233" s="17">
        <v>76</v>
      </c>
      <c r="F233" s="17" t="s">
        <v>989</v>
      </c>
      <c r="G233" s="17">
        <v>11</v>
      </c>
      <c r="H233" s="17" t="s">
        <v>989</v>
      </c>
      <c r="I233" s="17">
        <v>0</v>
      </c>
      <c r="J233" s="17">
        <v>0</v>
      </c>
      <c r="K233" s="17">
        <v>38</v>
      </c>
      <c r="L233" s="17">
        <v>58</v>
      </c>
      <c r="M233" s="17">
        <v>22</v>
      </c>
      <c r="N233" s="17">
        <v>7350</v>
      </c>
      <c r="O233" s="17">
        <v>84797.035999999993</v>
      </c>
    </row>
    <row r="234" spans="1:15">
      <c r="A234" s="151" t="s">
        <v>557</v>
      </c>
      <c r="B234" s="17">
        <v>105</v>
      </c>
      <c r="C234" s="17">
        <v>0</v>
      </c>
      <c r="D234" s="17">
        <v>232</v>
      </c>
      <c r="E234" s="17">
        <v>429</v>
      </c>
      <c r="F234" s="17">
        <v>106</v>
      </c>
      <c r="G234" s="17">
        <v>188</v>
      </c>
      <c r="H234" s="17">
        <v>81</v>
      </c>
      <c r="I234" s="17">
        <v>5</v>
      </c>
      <c r="J234" s="17">
        <v>0</v>
      </c>
      <c r="K234" s="17">
        <v>559</v>
      </c>
      <c r="L234" s="17">
        <v>730</v>
      </c>
      <c r="M234" s="17">
        <v>212</v>
      </c>
      <c r="N234" s="17">
        <v>70737</v>
      </c>
      <c r="O234" s="17">
        <v>1145880.6340000001</v>
      </c>
    </row>
    <row r="235" spans="1:15" ht="18.75" customHeight="1">
      <c r="A235" s="145" t="s">
        <v>558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51" t="s">
        <v>559</v>
      </c>
      <c r="B236" s="17" t="s">
        <v>989</v>
      </c>
      <c r="C236" s="17">
        <v>0</v>
      </c>
      <c r="D236" s="17">
        <v>4</v>
      </c>
      <c r="E236" s="17">
        <v>41</v>
      </c>
      <c r="F236" s="17" t="s">
        <v>989</v>
      </c>
      <c r="G236" s="17">
        <v>12</v>
      </c>
      <c r="H236" s="17" t="s">
        <v>989</v>
      </c>
      <c r="I236" s="17" t="s">
        <v>989</v>
      </c>
      <c r="J236" s="17">
        <v>0</v>
      </c>
      <c r="K236" s="17">
        <v>43</v>
      </c>
      <c r="L236" s="17">
        <v>41</v>
      </c>
      <c r="M236" s="17">
        <v>22</v>
      </c>
      <c r="N236" s="17">
        <v>7683</v>
      </c>
      <c r="O236" s="17">
        <v>83509.907999999996</v>
      </c>
    </row>
    <row r="237" spans="1:15">
      <c r="A237" s="151" t="s">
        <v>560</v>
      </c>
      <c r="B237" s="17" t="s">
        <v>989</v>
      </c>
      <c r="C237" s="17">
        <v>0</v>
      </c>
      <c r="D237" s="17" t="s">
        <v>989</v>
      </c>
      <c r="E237" s="17">
        <v>33</v>
      </c>
      <c r="F237" s="17" t="s">
        <v>989</v>
      </c>
      <c r="G237" s="17">
        <v>16</v>
      </c>
      <c r="H237" s="17">
        <v>11</v>
      </c>
      <c r="I237" s="17" t="s">
        <v>989</v>
      </c>
      <c r="J237" s="17">
        <v>0</v>
      </c>
      <c r="K237" s="17">
        <v>39</v>
      </c>
      <c r="L237" s="17">
        <v>76</v>
      </c>
      <c r="M237" s="17">
        <v>19</v>
      </c>
      <c r="N237" s="17">
        <v>5929</v>
      </c>
      <c r="O237" s="17">
        <v>86557.471999999994</v>
      </c>
    </row>
    <row r="238" spans="1:15">
      <c r="A238" s="151" t="s">
        <v>561</v>
      </c>
      <c r="B238" s="17">
        <v>5</v>
      </c>
      <c r="C238" s="17">
        <v>0</v>
      </c>
      <c r="D238" s="17" t="s">
        <v>989</v>
      </c>
      <c r="E238" s="17">
        <v>58</v>
      </c>
      <c r="F238" s="17">
        <v>5</v>
      </c>
      <c r="G238" s="17">
        <v>19</v>
      </c>
      <c r="H238" s="17">
        <v>11</v>
      </c>
      <c r="I238" s="17">
        <v>0</v>
      </c>
      <c r="J238" s="17">
        <v>0</v>
      </c>
      <c r="K238" s="17">
        <v>80</v>
      </c>
      <c r="L238" s="17">
        <v>86</v>
      </c>
      <c r="M238" s="17">
        <v>20</v>
      </c>
      <c r="N238" s="17">
        <v>6683</v>
      </c>
      <c r="O238" s="17">
        <v>138732.23800000001</v>
      </c>
    </row>
    <row r="239" spans="1:15">
      <c r="A239" s="151" t="s">
        <v>562</v>
      </c>
      <c r="B239" s="17">
        <v>5</v>
      </c>
      <c r="C239" s="17">
        <v>0</v>
      </c>
      <c r="D239" s="17" t="s">
        <v>989</v>
      </c>
      <c r="E239" s="17">
        <v>27</v>
      </c>
      <c r="F239" s="17">
        <v>0</v>
      </c>
      <c r="G239" s="17">
        <v>4</v>
      </c>
      <c r="H239" s="17">
        <v>4</v>
      </c>
      <c r="I239" s="17">
        <v>6</v>
      </c>
      <c r="J239" s="17">
        <v>0</v>
      </c>
      <c r="K239" s="17">
        <v>42</v>
      </c>
      <c r="L239" s="17">
        <v>58</v>
      </c>
      <c r="M239" s="17">
        <v>7</v>
      </c>
      <c r="N239" s="17">
        <v>2541</v>
      </c>
      <c r="O239" s="17">
        <v>81271.444000000003</v>
      </c>
    </row>
    <row r="240" spans="1:15">
      <c r="A240" s="151" t="s">
        <v>563</v>
      </c>
      <c r="B240" s="17">
        <v>4</v>
      </c>
      <c r="C240" s="17">
        <v>0</v>
      </c>
      <c r="D240" s="17">
        <v>5</v>
      </c>
      <c r="E240" s="17">
        <v>64</v>
      </c>
      <c r="F240" s="17">
        <v>12</v>
      </c>
      <c r="G240" s="17">
        <v>0</v>
      </c>
      <c r="H240" s="17">
        <v>0</v>
      </c>
      <c r="I240" s="17">
        <v>0</v>
      </c>
      <c r="J240" s="17">
        <v>0</v>
      </c>
      <c r="K240" s="17">
        <v>79</v>
      </c>
      <c r="L240" s="17">
        <v>114</v>
      </c>
      <c r="M240" s="17">
        <v>31</v>
      </c>
      <c r="N240" s="17">
        <v>9930</v>
      </c>
      <c r="O240" s="17">
        <v>143097.78899999999</v>
      </c>
    </row>
    <row r="241" spans="1:15">
      <c r="A241" s="151" t="s">
        <v>564</v>
      </c>
      <c r="B241" s="17">
        <v>0</v>
      </c>
      <c r="C241" s="17">
        <v>0</v>
      </c>
      <c r="D241" s="17">
        <v>0</v>
      </c>
      <c r="E241" s="17">
        <v>5</v>
      </c>
      <c r="F241" s="17">
        <v>0</v>
      </c>
      <c r="G241" s="17" t="s">
        <v>989</v>
      </c>
      <c r="H241" s="17" t="s">
        <v>989</v>
      </c>
      <c r="I241" s="17">
        <v>0</v>
      </c>
      <c r="J241" s="17">
        <v>0</v>
      </c>
      <c r="K241" s="17">
        <v>10</v>
      </c>
      <c r="L241" s="17">
        <v>15</v>
      </c>
      <c r="M241" s="17">
        <v>10</v>
      </c>
      <c r="N241" s="17">
        <v>3443</v>
      </c>
      <c r="O241" s="17">
        <v>23043.293000000001</v>
      </c>
    </row>
    <row r="242" spans="1:15">
      <c r="A242" s="151" t="s">
        <v>565</v>
      </c>
      <c r="B242" s="17">
        <v>5</v>
      </c>
      <c r="C242" s="17">
        <v>0</v>
      </c>
      <c r="D242" s="17" t="s">
        <v>989</v>
      </c>
      <c r="E242" s="17">
        <v>50</v>
      </c>
      <c r="F242" s="17" t="s">
        <v>989</v>
      </c>
      <c r="G242" s="17">
        <v>15</v>
      </c>
      <c r="H242" s="17">
        <v>6</v>
      </c>
      <c r="I242" s="17" t="s">
        <v>989</v>
      </c>
      <c r="J242" s="17">
        <v>0</v>
      </c>
      <c r="K242" s="17">
        <v>84</v>
      </c>
      <c r="L242" s="17">
        <v>114</v>
      </c>
      <c r="M242" s="17">
        <v>27</v>
      </c>
      <c r="N242" s="17">
        <v>9212</v>
      </c>
      <c r="O242" s="17">
        <v>154754.05499999999</v>
      </c>
    </row>
    <row r="243" spans="1:15">
      <c r="A243" s="151" t="s">
        <v>566</v>
      </c>
      <c r="B243" s="17">
        <v>4</v>
      </c>
      <c r="C243" s="17">
        <v>0</v>
      </c>
      <c r="D243" s="17">
        <v>0</v>
      </c>
      <c r="E243" s="17">
        <v>7</v>
      </c>
      <c r="F243" s="17">
        <v>5</v>
      </c>
      <c r="G243" s="17">
        <v>5</v>
      </c>
      <c r="H243" s="17" t="s">
        <v>989</v>
      </c>
      <c r="I243" s="17">
        <v>0</v>
      </c>
      <c r="J243" s="17">
        <v>0</v>
      </c>
      <c r="K243" s="17">
        <v>5</v>
      </c>
      <c r="L243" s="17">
        <v>9</v>
      </c>
      <c r="M243" s="17">
        <v>5</v>
      </c>
      <c r="N243" s="17">
        <v>1710</v>
      </c>
      <c r="O243" s="17">
        <v>16378.191999999999</v>
      </c>
    </row>
    <row r="244" spans="1:15">
      <c r="A244" s="151" t="s">
        <v>567</v>
      </c>
      <c r="B244" s="17" t="s">
        <v>989</v>
      </c>
      <c r="C244" s="17">
        <v>0</v>
      </c>
      <c r="D244" s="17" t="s">
        <v>989</v>
      </c>
      <c r="E244" s="17">
        <v>7</v>
      </c>
      <c r="F244" s="17" t="s">
        <v>989</v>
      </c>
      <c r="G244" s="17">
        <v>7</v>
      </c>
      <c r="H244" s="17" t="s">
        <v>989</v>
      </c>
      <c r="I244" s="17" t="s">
        <v>989</v>
      </c>
      <c r="J244" s="17" t="s">
        <v>989</v>
      </c>
      <c r="K244" s="17">
        <v>16</v>
      </c>
      <c r="L244" s="17">
        <v>30</v>
      </c>
      <c r="M244" s="17">
        <v>13</v>
      </c>
      <c r="N244" s="17">
        <v>4359</v>
      </c>
      <c r="O244" s="17">
        <v>39783.682000000001</v>
      </c>
    </row>
    <row r="245" spans="1:15">
      <c r="A245" s="151" t="s">
        <v>568</v>
      </c>
      <c r="B245" s="17">
        <v>59</v>
      </c>
      <c r="C245" s="17" t="s">
        <v>989</v>
      </c>
      <c r="D245" s="17">
        <v>91</v>
      </c>
      <c r="E245" s="17">
        <v>313</v>
      </c>
      <c r="F245" s="17">
        <v>99</v>
      </c>
      <c r="G245" s="17">
        <v>156</v>
      </c>
      <c r="H245" s="17">
        <v>89</v>
      </c>
      <c r="I245" s="17">
        <v>6</v>
      </c>
      <c r="J245" s="17" t="s">
        <v>989</v>
      </c>
      <c r="K245" s="17">
        <v>378</v>
      </c>
      <c r="L245" s="17">
        <v>788</v>
      </c>
      <c r="M245" s="17">
        <v>205</v>
      </c>
      <c r="N245" s="17">
        <v>67658</v>
      </c>
      <c r="O245" s="17">
        <v>890261.28500000003</v>
      </c>
    </row>
    <row r="246" spans="1:15" ht="18.75" customHeight="1">
      <c r="A246" s="145" t="s">
        <v>569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51" t="s">
        <v>570</v>
      </c>
      <c r="B247" s="17">
        <v>12</v>
      </c>
      <c r="C247" s="17">
        <v>0</v>
      </c>
      <c r="D247" s="17" t="s">
        <v>989</v>
      </c>
      <c r="E247" s="17">
        <v>41</v>
      </c>
      <c r="F247" s="17" t="s">
        <v>989</v>
      </c>
      <c r="G247" s="17">
        <v>14</v>
      </c>
      <c r="H247" s="17">
        <v>6</v>
      </c>
      <c r="I247" s="17">
        <v>0</v>
      </c>
      <c r="J247" s="17">
        <v>0</v>
      </c>
      <c r="K247" s="17">
        <v>64</v>
      </c>
      <c r="L247" s="17">
        <v>82</v>
      </c>
      <c r="M247" s="17">
        <v>27</v>
      </c>
      <c r="N247" s="17">
        <v>8596</v>
      </c>
      <c r="O247" s="17">
        <v>125249.682</v>
      </c>
    </row>
    <row r="248" spans="1:15">
      <c r="A248" s="151" t="s">
        <v>571</v>
      </c>
      <c r="B248" s="17">
        <v>30</v>
      </c>
      <c r="C248" s="17">
        <v>0</v>
      </c>
      <c r="D248" s="17">
        <v>72</v>
      </c>
      <c r="E248" s="17">
        <v>149</v>
      </c>
      <c r="F248" s="17">
        <v>6</v>
      </c>
      <c r="G248" s="17">
        <v>36</v>
      </c>
      <c r="H248" s="17">
        <v>22</v>
      </c>
      <c r="I248" s="17" t="s">
        <v>989</v>
      </c>
      <c r="J248" s="17">
        <v>0</v>
      </c>
      <c r="K248" s="17">
        <v>140</v>
      </c>
      <c r="L248" s="17">
        <v>324</v>
      </c>
      <c r="M248" s="17">
        <v>117</v>
      </c>
      <c r="N248" s="17">
        <v>39845</v>
      </c>
      <c r="O248" s="17">
        <v>362823.46299999999</v>
      </c>
    </row>
    <row r="249" spans="1:15">
      <c r="A249" s="151" t="s">
        <v>572</v>
      </c>
      <c r="B249" s="17">
        <v>12</v>
      </c>
      <c r="C249" s="17">
        <v>0</v>
      </c>
      <c r="D249" s="17">
        <v>6</v>
      </c>
      <c r="E249" s="17">
        <v>281</v>
      </c>
      <c r="F249" s="17">
        <v>32</v>
      </c>
      <c r="G249" s="17">
        <v>51</v>
      </c>
      <c r="H249" s="17">
        <v>24</v>
      </c>
      <c r="I249" s="17">
        <v>0</v>
      </c>
      <c r="J249" s="17">
        <v>0</v>
      </c>
      <c r="K249" s="17">
        <v>184</v>
      </c>
      <c r="L249" s="17">
        <v>259</v>
      </c>
      <c r="M249" s="17">
        <v>99</v>
      </c>
      <c r="N249" s="17">
        <v>32724</v>
      </c>
      <c r="O249" s="17">
        <v>377643.74800000002</v>
      </c>
    </row>
    <row r="250" spans="1:15">
      <c r="A250" s="151" t="s">
        <v>573</v>
      </c>
      <c r="B250" s="17">
        <v>5</v>
      </c>
      <c r="C250" s="17">
        <v>0</v>
      </c>
      <c r="D250" s="17" t="s">
        <v>989</v>
      </c>
      <c r="E250" s="17">
        <v>14</v>
      </c>
      <c r="F250" s="17" t="s">
        <v>989</v>
      </c>
      <c r="G250" s="17">
        <v>14</v>
      </c>
      <c r="H250" s="17">
        <v>7</v>
      </c>
      <c r="I250" s="17">
        <v>0</v>
      </c>
      <c r="J250" s="17">
        <v>0</v>
      </c>
      <c r="K250" s="17">
        <v>27</v>
      </c>
      <c r="L250" s="17">
        <v>32</v>
      </c>
      <c r="M250" s="17">
        <v>19</v>
      </c>
      <c r="N250" s="17">
        <v>6399</v>
      </c>
      <c r="O250" s="17">
        <v>61281.337</v>
      </c>
    </row>
    <row r="251" spans="1:15">
      <c r="A251" s="151" t="s">
        <v>574</v>
      </c>
      <c r="B251" s="17" t="s">
        <v>989</v>
      </c>
      <c r="C251" s="17">
        <v>0</v>
      </c>
      <c r="D251" s="17">
        <v>5</v>
      </c>
      <c r="E251" s="17">
        <v>28</v>
      </c>
      <c r="F251" s="17">
        <v>0</v>
      </c>
      <c r="G251" s="17">
        <v>5</v>
      </c>
      <c r="H251" s="17" t="s">
        <v>989</v>
      </c>
      <c r="I251" s="17">
        <v>0</v>
      </c>
      <c r="J251" s="17">
        <v>0</v>
      </c>
      <c r="K251" s="17">
        <v>42</v>
      </c>
      <c r="L251" s="17">
        <v>57</v>
      </c>
      <c r="M251" s="17">
        <v>43</v>
      </c>
      <c r="N251" s="17">
        <v>14457</v>
      </c>
      <c r="O251" s="17">
        <v>94177.024999999994</v>
      </c>
    </row>
    <row r="252" spans="1:15">
      <c r="A252" s="151" t="s">
        <v>575</v>
      </c>
      <c r="B252" s="17" t="s">
        <v>989</v>
      </c>
      <c r="C252" s="17">
        <v>0</v>
      </c>
      <c r="D252" s="17" t="s">
        <v>989</v>
      </c>
      <c r="E252" s="17">
        <v>28</v>
      </c>
      <c r="F252" s="17" t="s">
        <v>989</v>
      </c>
      <c r="G252" s="17">
        <v>7</v>
      </c>
      <c r="H252" s="17" t="s">
        <v>989</v>
      </c>
      <c r="I252" s="17">
        <v>0</v>
      </c>
      <c r="J252" s="17">
        <v>0</v>
      </c>
      <c r="K252" s="17">
        <v>23</v>
      </c>
      <c r="L252" s="17">
        <v>47</v>
      </c>
      <c r="M252" s="17">
        <v>13</v>
      </c>
      <c r="N252" s="17">
        <v>4360</v>
      </c>
      <c r="O252" s="17">
        <v>50920.665000000001</v>
      </c>
    </row>
    <row r="253" spans="1:15">
      <c r="A253" s="151" t="s">
        <v>576</v>
      </c>
      <c r="B253" s="17">
        <v>22</v>
      </c>
      <c r="C253" s="17">
        <v>0</v>
      </c>
      <c r="D253" s="17">
        <v>6</v>
      </c>
      <c r="E253" s="17">
        <v>44</v>
      </c>
      <c r="F253" s="17">
        <v>5</v>
      </c>
      <c r="G253" s="17">
        <v>16</v>
      </c>
      <c r="H253" s="17" t="s">
        <v>989</v>
      </c>
      <c r="I253" s="17">
        <v>15</v>
      </c>
      <c r="J253" s="17">
        <v>0</v>
      </c>
      <c r="K253" s="17">
        <v>64</v>
      </c>
      <c r="L253" s="17">
        <v>110</v>
      </c>
      <c r="M253" s="17">
        <v>38</v>
      </c>
      <c r="N253" s="17">
        <v>13029</v>
      </c>
      <c r="O253" s="17">
        <v>168875.73499999999</v>
      </c>
    </row>
    <row r="254" spans="1:15">
      <c r="A254" s="151" t="s">
        <v>577</v>
      </c>
      <c r="B254" s="17" t="s">
        <v>989</v>
      </c>
      <c r="C254" s="17">
        <v>0</v>
      </c>
      <c r="D254" s="17">
        <v>0</v>
      </c>
      <c r="E254" s="17">
        <v>13</v>
      </c>
      <c r="F254" s="17" t="s">
        <v>989</v>
      </c>
      <c r="G254" s="17">
        <v>11</v>
      </c>
      <c r="H254" s="17">
        <v>6</v>
      </c>
      <c r="I254" s="17">
        <v>4</v>
      </c>
      <c r="J254" s="17">
        <v>0</v>
      </c>
      <c r="K254" s="17">
        <v>21</v>
      </c>
      <c r="L254" s="17">
        <v>18</v>
      </c>
      <c r="M254" s="17">
        <v>14</v>
      </c>
      <c r="N254" s="17">
        <v>4708</v>
      </c>
      <c r="O254" s="17">
        <v>50651.616999999998</v>
      </c>
    </row>
    <row r="255" spans="1:15">
      <c r="A255" s="151" t="s">
        <v>578</v>
      </c>
      <c r="B255" s="17">
        <v>5</v>
      </c>
      <c r="C255" s="17">
        <v>0</v>
      </c>
      <c r="D255" s="17" t="s">
        <v>989</v>
      </c>
      <c r="E255" s="17">
        <v>43</v>
      </c>
      <c r="F255" s="17">
        <v>6</v>
      </c>
      <c r="G255" s="17">
        <v>23</v>
      </c>
      <c r="H255" s="17">
        <v>7</v>
      </c>
      <c r="I255" s="17">
        <v>5</v>
      </c>
      <c r="J255" s="17">
        <v>0</v>
      </c>
      <c r="K255" s="17">
        <v>71</v>
      </c>
      <c r="L255" s="17">
        <v>119</v>
      </c>
      <c r="M255" s="17">
        <v>40</v>
      </c>
      <c r="N255" s="17">
        <v>12745</v>
      </c>
      <c r="O255" s="17">
        <v>156111.05600000001</v>
      </c>
    </row>
    <row r="256" spans="1:15">
      <c r="A256" s="151" t="s">
        <v>579</v>
      </c>
      <c r="B256" s="17" t="s">
        <v>989</v>
      </c>
      <c r="C256" s="17">
        <v>0</v>
      </c>
      <c r="D256" s="17" t="s">
        <v>989</v>
      </c>
      <c r="E256" s="17">
        <v>17</v>
      </c>
      <c r="F256" s="17">
        <v>0</v>
      </c>
      <c r="G256" s="17">
        <v>6</v>
      </c>
      <c r="H256" s="17">
        <v>0</v>
      </c>
      <c r="I256" s="17">
        <v>0</v>
      </c>
      <c r="J256" s="17">
        <v>0</v>
      </c>
      <c r="K256" s="17">
        <v>15</v>
      </c>
      <c r="L256" s="17">
        <v>26</v>
      </c>
      <c r="M256" s="17">
        <v>14</v>
      </c>
      <c r="N256" s="17">
        <v>4574</v>
      </c>
      <c r="O256" s="17">
        <v>35813.182999999997</v>
      </c>
    </row>
    <row r="257" spans="1:15">
      <c r="A257" s="151" t="s">
        <v>580</v>
      </c>
      <c r="B257" s="17">
        <v>0</v>
      </c>
      <c r="C257" s="17">
        <v>0</v>
      </c>
      <c r="D257" s="17" t="s">
        <v>989</v>
      </c>
      <c r="E257" s="17">
        <v>43</v>
      </c>
      <c r="F257" s="17" t="s">
        <v>989</v>
      </c>
      <c r="G257" s="17">
        <v>6</v>
      </c>
      <c r="H257" s="17">
        <v>4</v>
      </c>
      <c r="I257" s="17" t="s">
        <v>989</v>
      </c>
      <c r="J257" s="17" t="s">
        <v>989</v>
      </c>
      <c r="K257" s="17">
        <v>36</v>
      </c>
      <c r="L257" s="17">
        <v>52</v>
      </c>
      <c r="M257" s="17">
        <v>16</v>
      </c>
      <c r="N257" s="17">
        <v>5612</v>
      </c>
      <c r="O257" s="17">
        <v>70321.921000000002</v>
      </c>
    </row>
    <row r="258" spans="1:15">
      <c r="A258" s="151" t="s">
        <v>581</v>
      </c>
      <c r="B258" s="17">
        <v>5</v>
      </c>
      <c r="C258" s="17">
        <v>0</v>
      </c>
      <c r="D258" s="17">
        <v>4</v>
      </c>
      <c r="E258" s="17">
        <v>24</v>
      </c>
      <c r="F258" s="17">
        <v>0</v>
      </c>
      <c r="G258" s="17">
        <v>14</v>
      </c>
      <c r="H258" s="17" t="s">
        <v>989</v>
      </c>
      <c r="I258" s="17" t="s">
        <v>989</v>
      </c>
      <c r="J258" s="17">
        <v>0</v>
      </c>
      <c r="K258" s="17">
        <v>29</v>
      </c>
      <c r="L258" s="17">
        <v>45</v>
      </c>
      <c r="M258" s="17">
        <v>9</v>
      </c>
      <c r="N258" s="17">
        <v>2975</v>
      </c>
      <c r="O258" s="17">
        <v>62006.046999999999</v>
      </c>
    </row>
    <row r="259" spans="1:15">
      <c r="A259" s="151" t="s">
        <v>582</v>
      </c>
      <c r="B259" s="17">
        <v>4</v>
      </c>
      <c r="C259" s="17">
        <v>0</v>
      </c>
      <c r="D259" s="17">
        <v>5</v>
      </c>
      <c r="E259" s="17">
        <v>36</v>
      </c>
      <c r="F259" s="17" t="s">
        <v>989</v>
      </c>
      <c r="G259" s="17">
        <v>0</v>
      </c>
      <c r="H259" s="17" t="s">
        <v>989</v>
      </c>
      <c r="I259" s="17">
        <v>0</v>
      </c>
      <c r="J259" s="17">
        <v>0</v>
      </c>
      <c r="K259" s="17">
        <v>34</v>
      </c>
      <c r="L259" s="17">
        <v>42</v>
      </c>
      <c r="M259" s="17">
        <v>16</v>
      </c>
      <c r="N259" s="17">
        <v>5356</v>
      </c>
      <c r="O259" s="17">
        <v>63946.26</v>
      </c>
    </row>
    <row r="260" spans="1:15">
      <c r="A260" s="151" t="s">
        <v>583</v>
      </c>
      <c r="B260" s="17">
        <v>7</v>
      </c>
      <c r="C260" s="17">
        <v>0</v>
      </c>
      <c r="D260" s="17">
        <v>4</v>
      </c>
      <c r="E260" s="17">
        <v>6</v>
      </c>
      <c r="F260" s="17" t="s">
        <v>989</v>
      </c>
      <c r="G260" s="17">
        <v>4</v>
      </c>
      <c r="H260" s="17" t="s">
        <v>989</v>
      </c>
      <c r="I260" s="17">
        <v>7</v>
      </c>
      <c r="J260" s="17">
        <v>0</v>
      </c>
      <c r="K260" s="17">
        <v>11</v>
      </c>
      <c r="L260" s="17">
        <v>28</v>
      </c>
      <c r="M260" s="17">
        <v>10</v>
      </c>
      <c r="N260" s="17">
        <v>3854</v>
      </c>
      <c r="O260" s="17">
        <v>43297.724999999999</v>
      </c>
    </row>
    <row r="261" spans="1:15">
      <c r="A261" s="151" t="s">
        <v>584</v>
      </c>
      <c r="B261" s="17" t="s">
        <v>989</v>
      </c>
      <c r="C261" s="17">
        <v>0</v>
      </c>
      <c r="D261" s="17" t="s">
        <v>989</v>
      </c>
      <c r="E261" s="17">
        <v>15</v>
      </c>
      <c r="F261" s="17" t="s">
        <v>989</v>
      </c>
      <c r="G261" s="17" t="s">
        <v>989</v>
      </c>
      <c r="H261" s="17" t="s">
        <v>989</v>
      </c>
      <c r="I261" s="17">
        <v>4</v>
      </c>
      <c r="J261" s="17" t="s">
        <v>989</v>
      </c>
      <c r="K261" s="17">
        <v>10</v>
      </c>
      <c r="L261" s="17">
        <v>18</v>
      </c>
      <c r="M261" s="17">
        <v>9</v>
      </c>
      <c r="N261" s="17">
        <v>3172</v>
      </c>
      <c r="O261" s="17">
        <v>30560.468000000001</v>
      </c>
    </row>
    <row r="262" spans="1:15" ht="18.75" customHeight="1">
      <c r="A262" s="145" t="s">
        <v>585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51" t="s">
        <v>586</v>
      </c>
      <c r="B263" s="17">
        <v>9</v>
      </c>
      <c r="C263" s="17">
        <v>0</v>
      </c>
      <c r="D263" s="17">
        <v>10</v>
      </c>
      <c r="E263" s="17">
        <v>48</v>
      </c>
      <c r="F263" s="17">
        <v>4</v>
      </c>
      <c r="G263" s="17">
        <v>19</v>
      </c>
      <c r="H263" s="17">
        <v>9</v>
      </c>
      <c r="I263" s="17" t="s">
        <v>989</v>
      </c>
      <c r="J263" s="17">
        <v>0</v>
      </c>
      <c r="K263" s="17">
        <v>108</v>
      </c>
      <c r="L263" s="17">
        <v>146</v>
      </c>
      <c r="M263" s="17">
        <v>44</v>
      </c>
      <c r="N263" s="17">
        <v>14483</v>
      </c>
      <c r="O263" s="17">
        <v>205911.14</v>
      </c>
    </row>
    <row r="264" spans="1:15">
      <c r="A264" s="151" t="s">
        <v>587</v>
      </c>
      <c r="B264" s="17">
        <v>39</v>
      </c>
      <c r="C264" s="17" t="s">
        <v>989</v>
      </c>
      <c r="D264" s="17">
        <v>17</v>
      </c>
      <c r="E264" s="17">
        <v>329</v>
      </c>
      <c r="F264" s="17">
        <v>45</v>
      </c>
      <c r="G264" s="17">
        <v>74</v>
      </c>
      <c r="H264" s="17">
        <v>74</v>
      </c>
      <c r="I264" s="17">
        <v>9</v>
      </c>
      <c r="J264" s="17">
        <v>0</v>
      </c>
      <c r="K264" s="17">
        <v>293</v>
      </c>
      <c r="L264" s="17">
        <v>477</v>
      </c>
      <c r="M264" s="17">
        <v>133</v>
      </c>
      <c r="N264" s="17">
        <v>43892</v>
      </c>
      <c r="O264" s="17">
        <v>624202.07900000003</v>
      </c>
    </row>
    <row r="265" spans="1:15">
      <c r="A265" s="151" t="s">
        <v>588</v>
      </c>
      <c r="B265" s="17">
        <v>5</v>
      </c>
      <c r="C265" s="17">
        <v>0</v>
      </c>
      <c r="D265" s="17" t="s">
        <v>989</v>
      </c>
      <c r="E265" s="17">
        <v>16</v>
      </c>
      <c r="F265" s="17" t="s">
        <v>989</v>
      </c>
      <c r="G265" s="17" t="s">
        <v>989</v>
      </c>
      <c r="H265" s="17" t="s">
        <v>989</v>
      </c>
      <c r="I265" s="17" t="s">
        <v>989</v>
      </c>
      <c r="J265" s="17">
        <v>0</v>
      </c>
      <c r="K265" s="17">
        <v>20</v>
      </c>
      <c r="L265" s="17">
        <v>40</v>
      </c>
      <c r="M265" s="17">
        <v>21</v>
      </c>
      <c r="N265" s="17">
        <v>7937</v>
      </c>
      <c r="O265" s="17">
        <v>53552.097999999998</v>
      </c>
    </row>
    <row r="266" spans="1:15">
      <c r="A266" s="151" t="s">
        <v>589</v>
      </c>
      <c r="B266" s="17">
        <v>23</v>
      </c>
      <c r="C266" s="17">
        <v>0</v>
      </c>
      <c r="D266" s="17">
        <v>14</v>
      </c>
      <c r="E266" s="17">
        <v>82</v>
      </c>
      <c r="F266" s="17">
        <v>8</v>
      </c>
      <c r="G266" s="17">
        <v>55</v>
      </c>
      <c r="H266" s="17">
        <v>13</v>
      </c>
      <c r="I266" s="17">
        <v>0</v>
      </c>
      <c r="J266" s="17">
        <v>0</v>
      </c>
      <c r="K266" s="17">
        <v>138</v>
      </c>
      <c r="L266" s="17">
        <v>205</v>
      </c>
      <c r="M266" s="17">
        <v>59</v>
      </c>
      <c r="N266" s="17">
        <v>18124</v>
      </c>
      <c r="O266" s="17">
        <v>283453.85100000002</v>
      </c>
    </row>
    <row r="267" spans="1:15">
      <c r="A267" s="151" t="s">
        <v>590</v>
      </c>
      <c r="B267" s="17">
        <v>13</v>
      </c>
      <c r="C267" s="17">
        <v>0</v>
      </c>
      <c r="D267" s="17">
        <v>4</v>
      </c>
      <c r="E267" s="17">
        <v>36</v>
      </c>
      <c r="F267" s="17">
        <v>7</v>
      </c>
      <c r="G267" s="17">
        <v>17</v>
      </c>
      <c r="H267" s="17">
        <v>4</v>
      </c>
      <c r="I267" s="17">
        <v>9</v>
      </c>
      <c r="J267" s="17">
        <v>0</v>
      </c>
      <c r="K267" s="17">
        <v>65</v>
      </c>
      <c r="L267" s="17">
        <v>89</v>
      </c>
      <c r="M267" s="17">
        <v>30</v>
      </c>
      <c r="N267" s="17">
        <v>9401</v>
      </c>
      <c r="O267" s="17">
        <v>144398.31899999999</v>
      </c>
    </row>
    <row r="268" spans="1:15">
      <c r="A268" s="151" t="s">
        <v>591</v>
      </c>
      <c r="B268" s="17">
        <v>5</v>
      </c>
      <c r="C268" s="17">
        <v>0</v>
      </c>
      <c r="D268" s="17">
        <v>4</v>
      </c>
      <c r="E268" s="17">
        <v>16</v>
      </c>
      <c r="F268" s="17">
        <v>5</v>
      </c>
      <c r="G268" s="17">
        <v>11</v>
      </c>
      <c r="H268" s="17" t="s">
        <v>989</v>
      </c>
      <c r="I268" s="17" t="s">
        <v>989</v>
      </c>
      <c r="J268" s="17">
        <v>0</v>
      </c>
      <c r="K268" s="17">
        <v>19</v>
      </c>
      <c r="L268" s="17">
        <v>31</v>
      </c>
      <c r="M268" s="17">
        <v>21</v>
      </c>
      <c r="N268" s="17">
        <v>6768</v>
      </c>
      <c r="O268" s="17">
        <v>54420.387000000002</v>
      </c>
    </row>
    <row r="269" spans="1:15">
      <c r="A269" s="151" t="s">
        <v>592</v>
      </c>
      <c r="B269" s="17" t="s">
        <v>989</v>
      </c>
      <c r="C269" s="17">
        <v>0</v>
      </c>
      <c r="D269" s="17" t="s">
        <v>989</v>
      </c>
      <c r="E269" s="17">
        <v>19</v>
      </c>
      <c r="F269" s="17">
        <v>0</v>
      </c>
      <c r="G269" s="17" t="s">
        <v>989</v>
      </c>
      <c r="H269" s="17" t="s">
        <v>989</v>
      </c>
      <c r="I269" s="17">
        <v>0</v>
      </c>
      <c r="J269" s="17">
        <v>0</v>
      </c>
      <c r="K269" s="17">
        <v>19</v>
      </c>
      <c r="L269" s="17">
        <v>17</v>
      </c>
      <c r="M269" s="17">
        <v>18</v>
      </c>
      <c r="N269" s="17">
        <v>6747</v>
      </c>
      <c r="O269" s="17">
        <v>42162.107000000004</v>
      </c>
    </row>
    <row r="270" spans="1:15">
      <c r="A270" s="151" t="s">
        <v>593</v>
      </c>
      <c r="B270" s="17">
        <v>4</v>
      </c>
      <c r="C270" s="17">
        <v>0</v>
      </c>
      <c r="D270" s="17">
        <v>4</v>
      </c>
      <c r="E270" s="17">
        <v>26</v>
      </c>
      <c r="F270" s="17">
        <v>0</v>
      </c>
      <c r="G270" s="17" t="s">
        <v>989</v>
      </c>
      <c r="H270" s="17">
        <v>0</v>
      </c>
      <c r="I270" s="17">
        <v>0</v>
      </c>
      <c r="J270" s="17">
        <v>0</v>
      </c>
      <c r="K270" s="17">
        <v>53</v>
      </c>
      <c r="L270" s="17">
        <v>57</v>
      </c>
      <c r="M270" s="17">
        <v>9</v>
      </c>
      <c r="N270" s="17">
        <v>3177</v>
      </c>
      <c r="O270" s="17">
        <v>84760.781000000003</v>
      </c>
    </row>
    <row r="271" spans="1:15">
      <c r="A271" s="151" t="s">
        <v>594</v>
      </c>
      <c r="B271" s="17">
        <v>14</v>
      </c>
      <c r="C271" s="17">
        <v>0</v>
      </c>
      <c r="D271" s="17">
        <v>18</v>
      </c>
      <c r="E271" s="17">
        <v>98</v>
      </c>
      <c r="F271" s="17">
        <v>8</v>
      </c>
      <c r="G271" s="17">
        <v>21</v>
      </c>
      <c r="H271" s="17">
        <v>15</v>
      </c>
      <c r="I271" s="17" t="s">
        <v>989</v>
      </c>
      <c r="J271" s="17">
        <v>0</v>
      </c>
      <c r="K271" s="17">
        <v>90</v>
      </c>
      <c r="L271" s="17">
        <v>164</v>
      </c>
      <c r="M271" s="17">
        <v>47</v>
      </c>
      <c r="N271" s="17">
        <v>15191</v>
      </c>
      <c r="O271" s="17">
        <v>200383.87</v>
      </c>
    </row>
    <row r="272" spans="1:15">
      <c r="A272" s="151" t="s">
        <v>595</v>
      </c>
      <c r="B272" s="17">
        <v>11</v>
      </c>
      <c r="C272" s="17">
        <v>0</v>
      </c>
      <c r="D272" s="17">
        <v>5</v>
      </c>
      <c r="E272" s="17">
        <v>44</v>
      </c>
      <c r="F272" s="17" t="s">
        <v>989</v>
      </c>
      <c r="G272" s="17">
        <v>24</v>
      </c>
      <c r="H272" s="17" t="s">
        <v>989</v>
      </c>
      <c r="I272" s="17" t="s">
        <v>989</v>
      </c>
      <c r="J272" s="17">
        <v>0</v>
      </c>
      <c r="K272" s="17">
        <v>109</v>
      </c>
      <c r="L272" s="17">
        <v>121</v>
      </c>
      <c r="M272" s="17">
        <v>32</v>
      </c>
      <c r="N272" s="17">
        <v>10824</v>
      </c>
      <c r="O272" s="17">
        <v>193376.31700000001</v>
      </c>
    </row>
    <row r="273" spans="1:15" ht="18.75" customHeight="1">
      <c r="A273" s="145" t="s">
        <v>596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51" t="s">
        <v>597</v>
      </c>
      <c r="B274" s="17">
        <v>14</v>
      </c>
      <c r="C274" s="17">
        <v>0</v>
      </c>
      <c r="D274" s="17">
        <v>32</v>
      </c>
      <c r="E274" s="17">
        <v>96</v>
      </c>
      <c r="F274" s="17">
        <v>11</v>
      </c>
      <c r="G274" s="17">
        <v>0</v>
      </c>
      <c r="H274" s="17">
        <v>18</v>
      </c>
      <c r="I274" s="17">
        <v>4</v>
      </c>
      <c r="J274" s="17">
        <v>0</v>
      </c>
      <c r="K274" s="17">
        <v>110</v>
      </c>
      <c r="L274" s="17">
        <v>156</v>
      </c>
      <c r="M274" s="17">
        <v>44</v>
      </c>
      <c r="N274" s="17">
        <v>14285</v>
      </c>
      <c r="O274" s="17">
        <v>215896.226</v>
      </c>
    </row>
    <row r="275" spans="1:15">
      <c r="A275" s="151" t="s">
        <v>598</v>
      </c>
      <c r="B275" s="17" t="s">
        <v>989</v>
      </c>
      <c r="C275" s="17">
        <v>0</v>
      </c>
      <c r="D275" s="17" t="s">
        <v>989</v>
      </c>
      <c r="E275" s="17">
        <v>34</v>
      </c>
      <c r="F275" s="17" t="s">
        <v>989</v>
      </c>
      <c r="G275" s="17">
        <v>7</v>
      </c>
      <c r="H275" s="17">
        <v>7</v>
      </c>
      <c r="I275" s="17">
        <v>0</v>
      </c>
      <c r="J275" s="17">
        <v>0</v>
      </c>
      <c r="K275" s="17">
        <v>82</v>
      </c>
      <c r="L275" s="17">
        <v>93</v>
      </c>
      <c r="M275" s="17">
        <v>30</v>
      </c>
      <c r="N275" s="17">
        <v>9301</v>
      </c>
      <c r="O275" s="17">
        <v>141585.62599999999</v>
      </c>
    </row>
    <row r="276" spans="1:15">
      <c r="A276" s="151" t="s">
        <v>599</v>
      </c>
      <c r="B276" s="17">
        <v>11</v>
      </c>
      <c r="C276" s="17">
        <v>0</v>
      </c>
      <c r="D276" s="17">
        <v>4</v>
      </c>
      <c r="E276" s="17">
        <v>106</v>
      </c>
      <c r="F276" s="17">
        <v>0</v>
      </c>
      <c r="G276" s="17">
        <v>17</v>
      </c>
      <c r="H276" s="17">
        <v>10</v>
      </c>
      <c r="I276" s="17">
        <v>6</v>
      </c>
      <c r="J276" s="17">
        <v>0</v>
      </c>
      <c r="K276" s="17">
        <v>72</v>
      </c>
      <c r="L276" s="17">
        <v>98</v>
      </c>
      <c r="M276" s="17">
        <v>38</v>
      </c>
      <c r="N276" s="17">
        <v>12846</v>
      </c>
      <c r="O276" s="17">
        <v>157787.258</v>
      </c>
    </row>
    <row r="277" spans="1:15">
      <c r="A277" s="151" t="s">
        <v>600</v>
      </c>
      <c r="B277" s="17">
        <v>43</v>
      </c>
      <c r="C277" s="17">
        <v>0</v>
      </c>
      <c r="D277" s="17">
        <v>46</v>
      </c>
      <c r="E277" s="17">
        <v>243</v>
      </c>
      <c r="F277" s="17">
        <v>30</v>
      </c>
      <c r="G277" s="17">
        <v>63</v>
      </c>
      <c r="H277" s="17">
        <v>53</v>
      </c>
      <c r="I277" s="17">
        <v>6</v>
      </c>
      <c r="J277" s="17">
        <v>0</v>
      </c>
      <c r="K277" s="17">
        <v>278</v>
      </c>
      <c r="L277" s="17">
        <v>397</v>
      </c>
      <c r="M277" s="17">
        <v>133</v>
      </c>
      <c r="N277" s="17">
        <v>44875</v>
      </c>
      <c r="O277" s="17">
        <v>581156.45400000003</v>
      </c>
    </row>
    <row r="278" spans="1:15">
      <c r="A278" s="151" t="s">
        <v>601</v>
      </c>
      <c r="B278" s="17">
        <v>7</v>
      </c>
      <c r="C278" s="17">
        <v>0</v>
      </c>
      <c r="D278" s="17">
        <v>8</v>
      </c>
      <c r="E278" s="17">
        <v>36</v>
      </c>
      <c r="F278" s="17" t="s">
        <v>989</v>
      </c>
      <c r="G278" s="17">
        <v>11</v>
      </c>
      <c r="H278" s="17" t="s">
        <v>989</v>
      </c>
      <c r="I278" s="17" t="s">
        <v>989</v>
      </c>
      <c r="J278" s="17">
        <v>0</v>
      </c>
      <c r="K278" s="17">
        <v>48</v>
      </c>
      <c r="L278" s="17">
        <v>71</v>
      </c>
      <c r="M278" s="17">
        <v>24</v>
      </c>
      <c r="N278" s="17">
        <v>7811</v>
      </c>
      <c r="O278" s="17">
        <v>99539.047000000006</v>
      </c>
    </row>
    <row r="279" spans="1:15">
      <c r="A279" s="151" t="s">
        <v>602</v>
      </c>
      <c r="B279" s="17" t="s">
        <v>989</v>
      </c>
      <c r="C279" s="17">
        <v>0</v>
      </c>
      <c r="D279" s="17" t="s">
        <v>989</v>
      </c>
      <c r="E279" s="17">
        <v>15</v>
      </c>
      <c r="F279" s="17">
        <v>0</v>
      </c>
      <c r="G279" s="17">
        <v>9</v>
      </c>
      <c r="H279" s="17">
        <v>0</v>
      </c>
      <c r="I279" s="17">
        <v>5</v>
      </c>
      <c r="J279" s="17">
        <v>0</v>
      </c>
      <c r="K279" s="17">
        <v>28</v>
      </c>
      <c r="L279" s="17">
        <v>44</v>
      </c>
      <c r="M279" s="17">
        <v>12</v>
      </c>
      <c r="N279" s="17">
        <v>4159</v>
      </c>
      <c r="O279" s="17">
        <v>61757.48</v>
      </c>
    </row>
    <row r="280" spans="1:15">
      <c r="A280" s="151" t="s">
        <v>603</v>
      </c>
      <c r="B280" s="17">
        <v>38</v>
      </c>
      <c r="C280" s="17" t="s">
        <v>989</v>
      </c>
      <c r="D280" s="17">
        <v>41</v>
      </c>
      <c r="E280" s="17">
        <v>100</v>
      </c>
      <c r="F280" s="17">
        <v>11</v>
      </c>
      <c r="G280" s="17">
        <v>34</v>
      </c>
      <c r="H280" s="17">
        <v>24</v>
      </c>
      <c r="I280" s="17">
        <v>6</v>
      </c>
      <c r="J280" s="17">
        <v>0</v>
      </c>
      <c r="K280" s="17">
        <v>206</v>
      </c>
      <c r="L280" s="17">
        <v>366</v>
      </c>
      <c r="M280" s="17">
        <v>74</v>
      </c>
      <c r="N280" s="17">
        <v>27582</v>
      </c>
      <c r="O280" s="17">
        <v>428833.83</v>
      </c>
    </row>
    <row r="281" spans="1:15" ht="18.75" customHeight="1">
      <c r="A281" s="145" t="s">
        <v>604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51" t="s">
        <v>605</v>
      </c>
      <c r="B282" s="17">
        <v>6</v>
      </c>
      <c r="C282" s="17">
        <v>0</v>
      </c>
      <c r="D282" s="17">
        <v>6</v>
      </c>
      <c r="E282" s="17">
        <v>6</v>
      </c>
      <c r="F282" s="17" t="s">
        <v>989</v>
      </c>
      <c r="G282" s="17">
        <v>4</v>
      </c>
      <c r="H282" s="17" t="s">
        <v>989</v>
      </c>
      <c r="I282" s="17">
        <v>0</v>
      </c>
      <c r="J282" s="17">
        <v>0</v>
      </c>
      <c r="K282" s="17">
        <v>25</v>
      </c>
      <c r="L282" s="17">
        <v>23</v>
      </c>
      <c r="M282" s="17">
        <v>12</v>
      </c>
      <c r="N282" s="17">
        <v>3981</v>
      </c>
      <c r="O282" s="17">
        <v>48431.466</v>
      </c>
    </row>
    <row r="283" spans="1:15">
      <c r="A283" s="151" t="s">
        <v>606</v>
      </c>
      <c r="B283" s="17">
        <v>4</v>
      </c>
      <c r="C283" s="17">
        <v>0</v>
      </c>
      <c r="D283" s="17">
        <v>0</v>
      </c>
      <c r="E283" s="17">
        <v>17</v>
      </c>
      <c r="F283" s="17">
        <v>0</v>
      </c>
      <c r="G283" s="17">
        <v>5</v>
      </c>
      <c r="H283" s="17" t="s">
        <v>989</v>
      </c>
      <c r="I283" s="17" t="s">
        <v>989</v>
      </c>
      <c r="J283" s="17">
        <v>0</v>
      </c>
      <c r="K283" s="17">
        <v>14</v>
      </c>
      <c r="L283" s="17">
        <v>22</v>
      </c>
      <c r="M283" s="17">
        <v>9</v>
      </c>
      <c r="N283" s="17">
        <v>3415</v>
      </c>
      <c r="O283" s="17">
        <v>34054.627</v>
      </c>
    </row>
    <row r="284" spans="1:15">
      <c r="A284" s="151" t="s">
        <v>607</v>
      </c>
      <c r="B284" s="17" t="s">
        <v>989</v>
      </c>
      <c r="C284" s="17">
        <v>0</v>
      </c>
      <c r="D284" s="17" t="s">
        <v>989</v>
      </c>
      <c r="E284" s="17">
        <v>17</v>
      </c>
      <c r="F284" s="17">
        <v>0</v>
      </c>
      <c r="G284" s="17">
        <v>0</v>
      </c>
      <c r="H284" s="17" t="s">
        <v>989</v>
      </c>
      <c r="I284" s="17">
        <v>6</v>
      </c>
      <c r="J284" s="17">
        <v>0</v>
      </c>
      <c r="K284" s="17">
        <v>31</v>
      </c>
      <c r="L284" s="17">
        <v>21</v>
      </c>
      <c r="M284" s="17">
        <v>7</v>
      </c>
      <c r="N284" s="17">
        <v>2711</v>
      </c>
      <c r="O284" s="17">
        <v>56178.93</v>
      </c>
    </row>
    <row r="285" spans="1:15">
      <c r="A285" s="151" t="s">
        <v>608</v>
      </c>
      <c r="B285" s="17" t="s">
        <v>989</v>
      </c>
      <c r="C285" s="17">
        <v>0</v>
      </c>
      <c r="D285" s="17" t="s">
        <v>989</v>
      </c>
      <c r="E285" s="17">
        <v>23</v>
      </c>
      <c r="F285" s="17" t="s">
        <v>989</v>
      </c>
      <c r="G285" s="17">
        <v>11</v>
      </c>
      <c r="H285" s="17">
        <v>9</v>
      </c>
      <c r="I285" s="17" t="s">
        <v>989</v>
      </c>
      <c r="J285" s="17" t="s">
        <v>989</v>
      </c>
      <c r="K285" s="17">
        <v>49</v>
      </c>
      <c r="L285" s="17">
        <v>50</v>
      </c>
      <c r="M285" s="17">
        <v>13</v>
      </c>
      <c r="N285" s="17">
        <v>4479</v>
      </c>
      <c r="O285" s="17">
        <v>87497.907000000007</v>
      </c>
    </row>
    <row r="286" spans="1:15">
      <c r="A286" s="151" t="s">
        <v>609</v>
      </c>
      <c r="B286" s="17">
        <v>0</v>
      </c>
      <c r="C286" s="17">
        <v>0</v>
      </c>
      <c r="D286" s="17" t="s">
        <v>989</v>
      </c>
      <c r="E286" s="17">
        <v>13</v>
      </c>
      <c r="F286" s="17">
        <v>0</v>
      </c>
      <c r="G286" s="17">
        <v>0</v>
      </c>
      <c r="H286" s="17" t="s">
        <v>989</v>
      </c>
      <c r="I286" s="17">
        <v>0</v>
      </c>
      <c r="J286" s="17">
        <v>0</v>
      </c>
      <c r="K286" s="17">
        <v>0</v>
      </c>
      <c r="L286" s="17">
        <v>5</v>
      </c>
      <c r="M286" s="17" t="s">
        <v>989</v>
      </c>
      <c r="N286" s="17">
        <v>842</v>
      </c>
      <c r="O286" s="17">
        <v>3779.3760000000002</v>
      </c>
    </row>
    <row r="287" spans="1:15">
      <c r="A287" s="151" t="s">
        <v>610</v>
      </c>
      <c r="B287" s="17">
        <v>6</v>
      </c>
      <c r="C287" s="17">
        <v>0</v>
      </c>
      <c r="D287" s="17">
        <v>0</v>
      </c>
      <c r="E287" s="17">
        <v>34</v>
      </c>
      <c r="F287" s="17">
        <v>0</v>
      </c>
      <c r="G287" s="17">
        <v>4</v>
      </c>
      <c r="H287" s="17" t="s">
        <v>989</v>
      </c>
      <c r="I287" s="17">
        <v>5</v>
      </c>
      <c r="J287" s="17">
        <v>0</v>
      </c>
      <c r="K287" s="17">
        <v>39</v>
      </c>
      <c r="L287" s="17">
        <v>36</v>
      </c>
      <c r="M287" s="17">
        <v>8</v>
      </c>
      <c r="N287" s="17">
        <v>3925</v>
      </c>
      <c r="O287" s="17">
        <v>73494.993000000002</v>
      </c>
    </row>
    <row r="288" spans="1:15">
      <c r="A288" s="151" t="s">
        <v>611</v>
      </c>
      <c r="B288" s="17">
        <v>5</v>
      </c>
      <c r="C288" s="17">
        <v>0</v>
      </c>
      <c r="D288" s="17">
        <v>10</v>
      </c>
      <c r="E288" s="17">
        <v>15</v>
      </c>
      <c r="F288" s="17" t="s">
        <v>989</v>
      </c>
      <c r="G288" s="17" t="s">
        <v>989</v>
      </c>
      <c r="H288" s="17" t="s">
        <v>989</v>
      </c>
      <c r="I288" s="17" t="s">
        <v>989</v>
      </c>
      <c r="J288" s="17">
        <v>0</v>
      </c>
      <c r="K288" s="17">
        <v>16</v>
      </c>
      <c r="L288" s="17">
        <v>19</v>
      </c>
      <c r="M288" s="17">
        <v>7</v>
      </c>
      <c r="N288" s="17">
        <v>2364</v>
      </c>
      <c r="O288" s="17">
        <v>35129.652999999998</v>
      </c>
    </row>
    <row r="289" spans="1:15">
      <c r="A289" s="151" t="s">
        <v>612</v>
      </c>
      <c r="B289" s="17">
        <v>44</v>
      </c>
      <c r="C289" s="17">
        <v>0</v>
      </c>
      <c r="D289" s="17">
        <v>62</v>
      </c>
      <c r="E289" s="17">
        <v>187</v>
      </c>
      <c r="F289" s="17">
        <v>29</v>
      </c>
      <c r="G289" s="17">
        <v>72</v>
      </c>
      <c r="H289" s="17">
        <v>44</v>
      </c>
      <c r="I289" s="17" t="s">
        <v>989</v>
      </c>
      <c r="J289" s="17">
        <v>0</v>
      </c>
      <c r="K289" s="17">
        <v>479</v>
      </c>
      <c r="L289" s="17">
        <v>391</v>
      </c>
      <c r="M289" s="17">
        <v>78</v>
      </c>
      <c r="N289" s="17">
        <v>24411</v>
      </c>
      <c r="O289" s="17">
        <v>767475.51</v>
      </c>
    </row>
    <row r="290" spans="1:15" ht="18.75" customHeight="1">
      <c r="A290" s="145" t="s">
        <v>613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51" t="s">
        <v>614</v>
      </c>
      <c r="B291" s="17">
        <v>0</v>
      </c>
      <c r="C291" s="17">
        <v>0</v>
      </c>
      <c r="D291" s="17" t="s">
        <v>989</v>
      </c>
      <c r="E291" s="17" t="s">
        <v>989</v>
      </c>
      <c r="F291" s="17" t="s">
        <v>989</v>
      </c>
      <c r="G291" s="17" t="s">
        <v>989</v>
      </c>
      <c r="H291" s="17" t="s">
        <v>989</v>
      </c>
      <c r="I291" s="17" t="s">
        <v>989</v>
      </c>
      <c r="J291" s="17" t="s">
        <v>989</v>
      </c>
      <c r="K291" s="17">
        <v>0</v>
      </c>
      <c r="L291" s="17" t="s">
        <v>989</v>
      </c>
      <c r="M291" s="17">
        <v>0</v>
      </c>
      <c r="N291" s="17">
        <v>0</v>
      </c>
      <c r="O291" s="17">
        <v>5135.7259999999997</v>
      </c>
    </row>
    <row r="292" spans="1:15">
      <c r="A292" s="151" t="s">
        <v>615</v>
      </c>
      <c r="B292" s="17">
        <v>0</v>
      </c>
      <c r="C292" s="17">
        <v>0</v>
      </c>
      <c r="D292" s="17" t="s">
        <v>989</v>
      </c>
      <c r="E292" s="17">
        <v>6</v>
      </c>
      <c r="F292" s="17" t="s">
        <v>989</v>
      </c>
      <c r="G292" s="17" t="s">
        <v>989</v>
      </c>
      <c r="H292" s="17">
        <v>0</v>
      </c>
      <c r="I292" s="17">
        <v>0</v>
      </c>
      <c r="J292" s="17">
        <v>0</v>
      </c>
      <c r="K292" s="17">
        <v>7</v>
      </c>
      <c r="L292" s="17">
        <v>4</v>
      </c>
      <c r="M292" s="17" t="s">
        <v>989</v>
      </c>
      <c r="N292" s="17">
        <v>1050</v>
      </c>
      <c r="O292" s="17">
        <v>11761.377</v>
      </c>
    </row>
    <row r="293" spans="1:15">
      <c r="A293" s="151" t="s">
        <v>616</v>
      </c>
      <c r="B293" s="17">
        <v>4</v>
      </c>
      <c r="C293" s="17">
        <v>0</v>
      </c>
      <c r="D293" s="17" t="s">
        <v>989</v>
      </c>
      <c r="E293" s="17">
        <v>43</v>
      </c>
      <c r="F293" s="17" t="s">
        <v>989</v>
      </c>
      <c r="G293" s="17">
        <v>4</v>
      </c>
      <c r="H293" s="17" t="s">
        <v>989</v>
      </c>
      <c r="I293" s="17">
        <v>0</v>
      </c>
      <c r="J293" s="17">
        <v>0</v>
      </c>
      <c r="K293" s="17">
        <v>80</v>
      </c>
      <c r="L293" s="17">
        <v>91</v>
      </c>
      <c r="M293" s="17">
        <v>14</v>
      </c>
      <c r="N293" s="17">
        <v>4164</v>
      </c>
      <c r="O293" s="17">
        <v>127339.451</v>
      </c>
    </row>
    <row r="294" spans="1:15">
      <c r="A294" s="151" t="s">
        <v>617</v>
      </c>
      <c r="B294" s="17">
        <v>5</v>
      </c>
      <c r="C294" s="17">
        <v>0</v>
      </c>
      <c r="D294" s="17">
        <v>4</v>
      </c>
      <c r="E294" s="17">
        <v>13</v>
      </c>
      <c r="F294" s="17" t="s">
        <v>989</v>
      </c>
      <c r="G294" s="17" t="s">
        <v>989</v>
      </c>
      <c r="H294" s="17">
        <v>0</v>
      </c>
      <c r="I294" s="17" t="s">
        <v>989</v>
      </c>
      <c r="J294" s="17">
        <v>0</v>
      </c>
      <c r="K294" s="17">
        <v>0</v>
      </c>
      <c r="L294" s="17">
        <v>8</v>
      </c>
      <c r="M294" s="17" t="s">
        <v>989</v>
      </c>
      <c r="N294" s="17">
        <v>772</v>
      </c>
      <c r="O294" s="17">
        <v>10797.718999999999</v>
      </c>
    </row>
    <row r="295" spans="1:15">
      <c r="A295" s="151" t="s">
        <v>618</v>
      </c>
      <c r="B295" s="17">
        <v>0</v>
      </c>
      <c r="C295" s="17">
        <v>0</v>
      </c>
      <c r="D295" s="17" t="s">
        <v>989</v>
      </c>
      <c r="E295" s="17">
        <v>6</v>
      </c>
      <c r="F295" s="17">
        <v>0</v>
      </c>
      <c r="G295" s="17">
        <v>7</v>
      </c>
      <c r="H295" s="17" t="s">
        <v>989</v>
      </c>
      <c r="I295" s="17">
        <v>0</v>
      </c>
      <c r="J295" s="17">
        <v>0</v>
      </c>
      <c r="K295" s="17">
        <v>25</v>
      </c>
      <c r="L295" s="17">
        <v>22</v>
      </c>
      <c r="M295" s="17">
        <v>5</v>
      </c>
      <c r="N295" s="17">
        <v>1716</v>
      </c>
      <c r="O295" s="17">
        <v>39952.669000000002</v>
      </c>
    </row>
    <row r="296" spans="1:15">
      <c r="A296" s="151" t="s">
        <v>619</v>
      </c>
      <c r="B296" s="17" t="s">
        <v>989</v>
      </c>
      <c r="C296" s="17">
        <v>0</v>
      </c>
      <c r="D296" s="17">
        <v>0</v>
      </c>
      <c r="E296" s="17">
        <v>11</v>
      </c>
      <c r="F296" s="17">
        <v>0</v>
      </c>
      <c r="G296" s="17">
        <v>4</v>
      </c>
      <c r="H296" s="17" t="s">
        <v>989</v>
      </c>
      <c r="I296" s="17" t="s">
        <v>989</v>
      </c>
      <c r="J296" s="17">
        <v>0</v>
      </c>
      <c r="K296" s="17">
        <v>13</v>
      </c>
      <c r="L296" s="17">
        <v>14</v>
      </c>
      <c r="M296" s="17">
        <v>11</v>
      </c>
      <c r="N296" s="17">
        <v>3318</v>
      </c>
      <c r="O296" s="17">
        <v>29778.440999999999</v>
      </c>
    </row>
    <row r="297" spans="1:15">
      <c r="A297" s="151" t="s">
        <v>620</v>
      </c>
      <c r="B297" s="17" t="s">
        <v>989</v>
      </c>
      <c r="C297" s="17">
        <v>0</v>
      </c>
      <c r="D297" s="17">
        <v>7</v>
      </c>
      <c r="E297" s="17">
        <v>14</v>
      </c>
      <c r="F297" s="17" t="s">
        <v>989</v>
      </c>
      <c r="G297" s="17">
        <v>6</v>
      </c>
      <c r="H297" s="17">
        <v>5</v>
      </c>
      <c r="I297" s="17">
        <v>0</v>
      </c>
      <c r="J297" s="17">
        <v>0</v>
      </c>
      <c r="K297" s="17">
        <v>15</v>
      </c>
      <c r="L297" s="17">
        <v>22</v>
      </c>
      <c r="M297" s="17">
        <v>5</v>
      </c>
      <c r="N297" s="17">
        <v>1534</v>
      </c>
      <c r="O297" s="17">
        <v>30087.379000000001</v>
      </c>
    </row>
    <row r="298" spans="1:15">
      <c r="A298" s="151" t="s">
        <v>621</v>
      </c>
      <c r="B298" s="17">
        <v>18</v>
      </c>
      <c r="C298" s="17" t="s">
        <v>989</v>
      </c>
      <c r="D298" s="17">
        <v>26</v>
      </c>
      <c r="E298" s="17">
        <v>104</v>
      </c>
      <c r="F298" s="17">
        <v>17</v>
      </c>
      <c r="G298" s="17">
        <v>73</v>
      </c>
      <c r="H298" s="17">
        <v>35</v>
      </c>
      <c r="I298" s="17" t="s">
        <v>989</v>
      </c>
      <c r="J298" s="17">
        <v>0</v>
      </c>
      <c r="K298" s="17">
        <v>378</v>
      </c>
      <c r="L298" s="17">
        <v>398</v>
      </c>
      <c r="M298" s="17">
        <v>94</v>
      </c>
      <c r="N298" s="17">
        <v>28744</v>
      </c>
      <c r="O298" s="17">
        <v>637024.77500000002</v>
      </c>
    </row>
    <row r="299" spans="1:15">
      <c r="A299" s="151" t="s">
        <v>622</v>
      </c>
      <c r="B299" s="17">
        <v>5</v>
      </c>
      <c r="C299" s="17">
        <v>0</v>
      </c>
      <c r="D299" s="17">
        <v>0</v>
      </c>
      <c r="E299" s="17" t="s">
        <v>989</v>
      </c>
      <c r="F299" s="17" t="s">
        <v>989</v>
      </c>
      <c r="G299" s="17" t="s">
        <v>989</v>
      </c>
      <c r="H299" s="17" t="s">
        <v>989</v>
      </c>
      <c r="I299" s="17" t="s">
        <v>989</v>
      </c>
      <c r="J299" s="17">
        <v>0</v>
      </c>
      <c r="K299" s="17" t="s">
        <v>989</v>
      </c>
      <c r="L299" s="17">
        <v>4</v>
      </c>
      <c r="M299" s="17">
        <v>0</v>
      </c>
      <c r="N299" s="17">
        <v>0</v>
      </c>
      <c r="O299" s="17">
        <v>7733.2430000000004</v>
      </c>
    </row>
    <row r="300" spans="1:15">
      <c r="A300" s="151" t="s">
        <v>623</v>
      </c>
      <c r="B300" s="17">
        <v>6</v>
      </c>
      <c r="C300" s="17" t="s">
        <v>989</v>
      </c>
      <c r="D300" s="17">
        <v>4</v>
      </c>
      <c r="E300" s="17">
        <v>14</v>
      </c>
      <c r="F300" s="17">
        <v>0</v>
      </c>
      <c r="G300" s="17" t="s">
        <v>989</v>
      </c>
      <c r="H300" s="17" t="s">
        <v>989</v>
      </c>
      <c r="I300" s="17" t="s">
        <v>989</v>
      </c>
      <c r="J300" s="17">
        <v>0</v>
      </c>
      <c r="K300" s="17">
        <v>11</v>
      </c>
      <c r="L300" s="17">
        <v>15</v>
      </c>
      <c r="M300" s="17">
        <v>5</v>
      </c>
      <c r="N300" s="17">
        <v>1818</v>
      </c>
      <c r="O300" s="17">
        <v>28520.457999999999</v>
      </c>
    </row>
    <row r="301" spans="1:15">
      <c r="A301" s="151" t="s">
        <v>624</v>
      </c>
      <c r="B301" s="17">
        <v>90</v>
      </c>
      <c r="C301" s="17" t="s">
        <v>989</v>
      </c>
      <c r="D301" s="17">
        <v>151</v>
      </c>
      <c r="E301" s="17">
        <v>226</v>
      </c>
      <c r="F301" s="17">
        <v>83</v>
      </c>
      <c r="G301" s="17">
        <v>127</v>
      </c>
      <c r="H301" s="17">
        <v>63</v>
      </c>
      <c r="I301" s="17">
        <v>4</v>
      </c>
      <c r="J301" s="17" t="s">
        <v>989</v>
      </c>
      <c r="K301" s="17">
        <v>531</v>
      </c>
      <c r="L301" s="17">
        <v>532</v>
      </c>
      <c r="M301" s="17">
        <v>170</v>
      </c>
      <c r="N301" s="17">
        <v>61600</v>
      </c>
      <c r="O301" s="17">
        <v>994846.23499999999</v>
      </c>
    </row>
    <row r="302" spans="1:15">
      <c r="A302" s="151" t="s">
        <v>625</v>
      </c>
      <c r="B302" s="17">
        <v>6</v>
      </c>
      <c r="C302" s="17">
        <v>0</v>
      </c>
      <c r="D302" s="17" t="s">
        <v>989</v>
      </c>
      <c r="E302" s="17">
        <v>35</v>
      </c>
      <c r="F302" s="17" t="s">
        <v>989</v>
      </c>
      <c r="G302" s="17">
        <v>7</v>
      </c>
      <c r="H302" s="17">
        <v>4</v>
      </c>
      <c r="I302" s="17" t="s">
        <v>989</v>
      </c>
      <c r="J302" s="17">
        <v>0</v>
      </c>
      <c r="K302" s="17">
        <v>26</v>
      </c>
      <c r="L302" s="17">
        <v>24</v>
      </c>
      <c r="M302" s="17">
        <v>12</v>
      </c>
      <c r="N302" s="17">
        <v>4355</v>
      </c>
      <c r="O302" s="17">
        <v>53510.741999999998</v>
      </c>
    </row>
    <row r="303" spans="1:15">
      <c r="A303" s="151" t="s">
        <v>626</v>
      </c>
      <c r="B303" s="17">
        <v>7</v>
      </c>
      <c r="C303" s="17">
        <v>0</v>
      </c>
      <c r="D303" s="17">
        <v>4</v>
      </c>
      <c r="E303" s="17">
        <v>9</v>
      </c>
      <c r="F303" s="17" t="s">
        <v>989</v>
      </c>
      <c r="G303" s="17" t="s">
        <v>989</v>
      </c>
      <c r="H303" s="17" t="s">
        <v>989</v>
      </c>
      <c r="I303" s="17">
        <v>0</v>
      </c>
      <c r="J303" s="17" t="s">
        <v>989</v>
      </c>
      <c r="K303" s="17">
        <v>12</v>
      </c>
      <c r="L303" s="17">
        <v>19</v>
      </c>
      <c r="M303" s="17">
        <v>6</v>
      </c>
      <c r="N303" s="17">
        <v>2515</v>
      </c>
      <c r="O303" s="17">
        <v>29633.914000000001</v>
      </c>
    </row>
    <row r="304" spans="1:15">
      <c r="A304" s="151" t="s">
        <v>627</v>
      </c>
      <c r="B304" s="17" t="s">
        <v>989</v>
      </c>
      <c r="C304" s="17">
        <v>0</v>
      </c>
      <c r="D304" s="17" t="s">
        <v>989</v>
      </c>
      <c r="E304" s="17">
        <v>6</v>
      </c>
      <c r="F304" s="17">
        <v>0</v>
      </c>
      <c r="G304" s="17">
        <v>9</v>
      </c>
      <c r="H304" s="17">
        <v>4</v>
      </c>
      <c r="I304" s="17">
        <v>0</v>
      </c>
      <c r="J304" s="17">
        <v>0</v>
      </c>
      <c r="K304" s="17">
        <v>54</v>
      </c>
      <c r="L304" s="17">
        <v>37</v>
      </c>
      <c r="M304" s="17">
        <v>12</v>
      </c>
      <c r="N304" s="17">
        <v>4390</v>
      </c>
      <c r="O304" s="17">
        <v>84839.751999999993</v>
      </c>
    </row>
    <row r="305" spans="1:15">
      <c r="A305" s="151" t="s">
        <v>628</v>
      </c>
      <c r="B305" s="17" t="s">
        <v>989</v>
      </c>
      <c r="C305" s="17">
        <v>0</v>
      </c>
      <c r="D305" s="17">
        <v>0</v>
      </c>
      <c r="E305" s="17">
        <v>4</v>
      </c>
      <c r="F305" s="17">
        <v>0</v>
      </c>
      <c r="G305" s="17" t="s">
        <v>989</v>
      </c>
      <c r="H305" s="17" t="s">
        <v>989</v>
      </c>
      <c r="I305" s="17" t="s">
        <v>989</v>
      </c>
      <c r="J305" s="17">
        <v>0</v>
      </c>
      <c r="K305" s="17">
        <v>7</v>
      </c>
      <c r="L305" s="17">
        <v>6</v>
      </c>
      <c r="M305" s="17">
        <v>4</v>
      </c>
      <c r="N305" s="17">
        <v>1279</v>
      </c>
      <c r="O305" s="17">
        <v>16525.437999999998</v>
      </c>
    </row>
    <row r="306" spans="1:15" ht="18.75" customHeight="1">
      <c r="A306" s="145" t="s">
        <v>629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51" t="s">
        <v>630</v>
      </c>
      <c r="B307" s="17" t="s">
        <v>989</v>
      </c>
      <c r="C307" s="17">
        <v>0</v>
      </c>
      <c r="D307" s="17" t="s">
        <v>989</v>
      </c>
      <c r="E307" s="17">
        <v>7</v>
      </c>
      <c r="F307" s="17" t="s">
        <v>989</v>
      </c>
      <c r="G307" s="17" t="s">
        <v>989</v>
      </c>
      <c r="H307" s="17">
        <v>0</v>
      </c>
      <c r="I307" s="17" t="s">
        <v>989</v>
      </c>
      <c r="J307" s="17">
        <v>0</v>
      </c>
      <c r="K307" s="17" t="s">
        <v>989</v>
      </c>
      <c r="L307" s="17" t="s">
        <v>989</v>
      </c>
      <c r="M307" s="17">
        <v>8</v>
      </c>
      <c r="N307" s="17">
        <v>2098</v>
      </c>
      <c r="O307" s="17">
        <v>11287.652</v>
      </c>
    </row>
    <row r="308" spans="1:15">
      <c r="A308" s="151" t="s">
        <v>631</v>
      </c>
      <c r="B308" s="17">
        <v>5</v>
      </c>
      <c r="C308" s="17">
        <v>0</v>
      </c>
      <c r="D308" s="17" t="s">
        <v>989</v>
      </c>
      <c r="E308" s="17">
        <v>22</v>
      </c>
      <c r="F308" s="17" t="s">
        <v>989</v>
      </c>
      <c r="G308" s="17">
        <v>4</v>
      </c>
      <c r="H308" s="17" t="s">
        <v>989</v>
      </c>
      <c r="I308" s="17" t="s">
        <v>989</v>
      </c>
      <c r="J308" s="17">
        <v>0</v>
      </c>
      <c r="K308" s="17">
        <v>20</v>
      </c>
      <c r="L308" s="17">
        <v>24</v>
      </c>
      <c r="M308" s="17">
        <v>10</v>
      </c>
      <c r="N308" s="17">
        <v>3697</v>
      </c>
      <c r="O308" s="17">
        <v>43119.245000000003</v>
      </c>
    </row>
    <row r="309" spans="1:15">
      <c r="A309" s="151" t="s">
        <v>632</v>
      </c>
      <c r="B309" s="17">
        <v>21</v>
      </c>
      <c r="C309" s="17">
        <v>0</v>
      </c>
      <c r="D309" s="17">
        <v>7</v>
      </c>
      <c r="E309" s="17">
        <v>138</v>
      </c>
      <c r="F309" s="17">
        <v>4</v>
      </c>
      <c r="G309" s="17">
        <v>19</v>
      </c>
      <c r="H309" s="17">
        <v>8</v>
      </c>
      <c r="I309" s="17">
        <v>0</v>
      </c>
      <c r="J309" s="17">
        <v>0</v>
      </c>
      <c r="K309" s="17">
        <v>110</v>
      </c>
      <c r="L309" s="17">
        <v>158</v>
      </c>
      <c r="M309" s="17">
        <v>84</v>
      </c>
      <c r="N309" s="17">
        <v>28738</v>
      </c>
      <c r="O309" s="17">
        <v>246685.644</v>
      </c>
    </row>
    <row r="310" spans="1:15">
      <c r="A310" s="151" t="s">
        <v>633</v>
      </c>
      <c r="B310" s="17">
        <v>8</v>
      </c>
      <c r="C310" s="17">
        <v>0</v>
      </c>
      <c r="D310" s="17">
        <v>10</v>
      </c>
      <c r="E310" s="17">
        <v>5</v>
      </c>
      <c r="F310" s="17" t="s">
        <v>989</v>
      </c>
      <c r="G310" s="17">
        <v>7</v>
      </c>
      <c r="H310" s="17">
        <v>4</v>
      </c>
      <c r="I310" s="17" t="s">
        <v>989</v>
      </c>
      <c r="J310" s="17">
        <v>0</v>
      </c>
      <c r="K310" s="17">
        <v>44</v>
      </c>
      <c r="L310" s="17">
        <v>59</v>
      </c>
      <c r="M310" s="17">
        <v>27</v>
      </c>
      <c r="N310" s="17">
        <v>8317</v>
      </c>
      <c r="O310" s="17">
        <v>92447.188999999998</v>
      </c>
    </row>
    <row r="311" spans="1:15">
      <c r="A311" s="151" t="s">
        <v>634</v>
      </c>
      <c r="B311" s="17">
        <v>10</v>
      </c>
      <c r="C311" s="17">
        <v>0</v>
      </c>
      <c r="D311" s="17">
        <v>6</v>
      </c>
      <c r="E311" s="17">
        <v>42</v>
      </c>
      <c r="F311" s="17">
        <v>0</v>
      </c>
      <c r="G311" s="17">
        <v>11</v>
      </c>
      <c r="H311" s="17" t="s">
        <v>989</v>
      </c>
      <c r="I311" s="17">
        <v>0</v>
      </c>
      <c r="J311" s="17">
        <v>0</v>
      </c>
      <c r="K311" s="17">
        <v>44</v>
      </c>
      <c r="L311" s="17">
        <v>53</v>
      </c>
      <c r="M311" s="17">
        <v>26</v>
      </c>
      <c r="N311" s="17">
        <v>7967</v>
      </c>
      <c r="O311" s="17">
        <v>91731.308000000005</v>
      </c>
    </row>
    <row r="312" spans="1:15">
      <c r="A312" s="151" t="s">
        <v>635</v>
      </c>
      <c r="B312" s="17" t="s">
        <v>989</v>
      </c>
      <c r="C312" s="17">
        <v>0</v>
      </c>
      <c r="D312" s="17">
        <v>0</v>
      </c>
      <c r="E312" s="17">
        <v>12</v>
      </c>
      <c r="F312" s="17">
        <v>0</v>
      </c>
      <c r="G312" s="17">
        <v>4</v>
      </c>
      <c r="H312" s="17" t="s">
        <v>989</v>
      </c>
      <c r="I312" s="17">
        <v>0</v>
      </c>
      <c r="J312" s="17">
        <v>0</v>
      </c>
      <c r="K312" s="17">
        <v>8</v>
      </c>
      <c r="L312" s="17">
        <v>22</v>
      </c>
      <c r="M312" s="17">
        <v>4</v>
      </c>
      <c r="N312" s="17">
        <v>1330</v>
      </c>
      <c r="O312" s="17">
        <v>19438.439999999999</v>
      </c>
    </row>
    <row r="313" spans="1:15">
      <c r="A313" s="151" t="s">
        <v>636</v>
      </c>
      <c r="B313" s="17">
        <v>6</v>
      </c>
      <c r="C313" s="17">
        <v>0</v>
      </c>
      <c r="D313" s="17">
        <v>11</v>
      </c>
      <c r="E313" s="17">
        <v>74</v>
      </c>
      <c r="F313" s="17" t="s">
        <v>989</v>
      </c>
      <c r="G313" s="17">
        <v>15</v>
      </c>
      <c r="H313" s="17" t="s">
        <v>989</v>
      </c>
      <c r="I313" s="17">
        <v>0</v>
      </c>
      <c r="J313" s="17">
        <v>0</v>
      </c>
      <c r="K313" s="17">
        <v>59</v>
      </c>
      <c r="L313" s="17">
        <v>83</v>
      </c>
      <c r="M313" s="17">
        <v>29</v>
      </c>
      <c r="N313" s="17">
        <v>9916</v>
      </c>
      <c r="O313" s="17">
        <v>119019.033</v>
      </c>
    </row>
    <row r="314" spans="1:15">
      <c r="A314" s="151" t="s">
        <v>637</v>
      </c>
      <c r="B314" s="17">
        <v>15</v>
      </c>
      <c r="C314" s="17">
        <v>0</v>
      </c>
      <c r="D314" s="17">
        <v>13</v>
      </c>
      <c r="E314" s="17">
        <v>79</v>
      </c>
      <c r="F314" s="17" t="s">
        <v>989</v>
      </c>
      <c r="G314" s="17">
        <v>17</v>
      </c>
      <c r="H314" s="17">
        <v>5</v>
      </c>
      <c r="I314" s="17" t="s">
        <v>989</v>
      </c>
      <c r="J314" s="17">
        <v>0</v>
      </c>
      <c r="K314" s="17">
        <v>54</v>
      </c>
      <c r="L314" s="17">
        <v>89</v>
      </c>
      <c r="M314" s="17">
        <v>36</v>
      </c>
      <c r="N314" s="17">
        <v>11041</v>
      </c>
      <c r="O314" s="17">
        <v>127442.78599999999</v>
      </c>
    </row>
    <row r="315" spans="1:15">
      <c r="A315" s="151" t="s">
        <v>638</v>
      </c>
      <c r="B315" s="17">
        <v>57</v>
      </c>
      <c r="C315" s="17" t="s">
        <v>989</v>
      </c>
      <c r="D315" s="17">
        <v>29</v>
      </c>
      <c r="E315" s="17">
        <v>205</v>
      </c>
      <c r="F315" s="17">
        <v>27</v>
      </c>
      <c r="G315" s="17">
        <v>87</v>
      </c>
      <c r="H315" s="17">
        <v>68</v>
      </c>
      <c r="I315" s="17">
        <v>0</v>
      </c>
      <c r="J315" s="17">
        <v>0</v>
      </c>
      <c r="K315" s="17">
        <v>252</v>
      </c>
      <c r="L315" s="17">
        <v>331</v>
      </c>
      <c r="M315" s="17">
        <v>135</v>
      </c>
      <c r="N315" s="17">
        <v>46196</v>
      </c>
      <c r="O315" s="17">
        <v>546338.07200000004</v>
      </c>
    </row>
    <row r="316" spans="1:15">
      <c r="A316" s="151" t="s">
        <v>639</v>
      </c>
      <c r="B316" s="17">
        <v>4</v>
      </c>
      <c r="C316" s="17">
        <v>0</v>
      </c>
      <c r="D316" s="17" t="s">
        <v>989</v>
      </c>
      <c r="E316" s="17">
        <v>13</v>
      </c>
      <c r="F316" s="17" t="s">
        <v>989</v>
      </c>
      <c r="G316" s="17">
        <v>0</v>
      </c>
      <c r="H316" s="17">
        <v>0</v>
      </c>
      <c r="I316" s="17">
        <v>0</v>
      </c>
      <c r="J316" s="17">
        <v>0</v>
      </c>
      <c r="K316" s="17">
        <v>17</v>
      </c>
      <c r="L316" s="17">
        <v>26</v>
      </c>
      <c r="M316" s="17">
        <v>16</v>
      </c>
      <c r="N316" s="17">
        <v>6057</v>
      </c>
      <c r="O316" s="17">
        <v>40290.773000000001</v>
      </c>
    </row>
    <row r="317" spans="1:15">
      <c r="A317" s="151" t="s">
        <v>640</v>
      </c>
      <c r="B317" s="17">
        <v>10</v>
      </c>
      <c r="C317" s="17">
        <v>0</v>
      </c>
      <c r="D317" s="17">
        <v>15</v>
      </c>
      <c r="E317" s="17">
        <v>39</v>
      </c>
      <c r="F317" s="17" t="s">
        <v>989</v>
      </c>
      <c r="G317" s="17">
        <v>30</v>
      </c>
      <c r="H317" s="17">
        <v>17</v>
      </c>
      <c r="I317" s="17">
        <v>0</v>
      </c>
      <c r="J317" s="17" t="s">
        <v>989</v>
      </c>
      <c r="K317" s="17">
        <v>142</v>
      </c>
      <c r="L317" s="17">
        <v>212</v>
      </c>
      <c r="M317" s="17">
        <v>98</v>
      </c>
      <c r="N317" s="17">
        <v>30309</v>
      </c>
      <c r="O317" s="17">
        <v>297882.23100000003</v>
      </c>
    </row>
    <row r="318" spans="1:15">
      <c r="A318" s="151" t="s">
        <v>641</v>
      </c>
      <c r="B318" s="17" t="s">
        <v>989</v>
      </c>
      <c r="C318" s="17">
        <v>0</v>
      </c>
      <c r="D318" s="17" t="s">
        <v>989</v>
      </c>
      <c r="E318" s="17">
        <v>27</v>
      </c>
      <c r="F318" s="17">
        <v>0</v>
      </c>
      <c r="G318" s="17">
        <v>13</v>
      </c>
      <c r="H318" s="17">
        <v>6</v>
      </c>
      <c r="I318" s="17">
        <v>0</v>
      </c>
      <c r="J318" s="17">
        <v>0</v>
      </c>
      <c r="K318" s="17">
        <v>28</v>
      </c>
      <c r="L318" s="17">
        <v>41</v>
      </c>
      <c r="M318" s="17">
        <v>20</v>
      </c>
      <c r="N318" s="17">
        <v>7034</v>
      </c>
      <c r="O318" s="17">
        <v>63683.669000000002</v>
      </c>
    </row>
    <row r="319" spans="1:15">
      <c r="A319" s="152" t="s">
        <v>642</v>
      </c>
      <c r="B319" s="17" t="s">
        <v>989</v>
      </c>
      <c r="C319" s="17">
        <v>0</v>
      </c>
      <c r="D319" s="17">
        <v>4</v>
      </c>
      <c r="E319" s="17">
        <v>6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11</v>
      </c>
      <c r="L319" s="17">
        <v>8</v>
      </c>
      <c r="M319" s="17">
        <v>10</v>
      </c>
      <c r="N319" s="17">
        <v>2610</v>
      </c>
      <c r="O319" s="17">
        <v>21630.794000000002</v>
      </c>
    </row>
    <row r="320" spans="1:15" ht="13.8" thickBot="1">
      <c r="A320" s="153" t="s">
        <v>643</v>
      </c>
      <c r="B320" s="160" t="s">
        <v>989</v>
      </c>
      <c r="C320" s="160" t="s">
        <v>989</v>
      </c>
      <c r="D320" s="160">
        <v>0</v>
      </c>
      <c r="E320" s="160">
        <v>10</v>
      </c>
      <c r="F320" s="160">
        <v>0</v>
      </c>
      <c r="G320" s="160" t="s">
        <v>989</v>
      </c>
      <c r="H320" s="160">
        <v>0</v>
      </c>
      <c r="I320" s="160">
        <v>0</v>
      </c>
      <c r="J320" s="160">
        <v>0</v>
      </c>
      <c r="K320" s="160">
        <v>24</v>
      </c>
      <c r="L320" s="160">
        <v>27</v>
      </c>
      <c r="M320" s="160">
        <v>8</v>
      </c>
      <c r="N320" s="160">
        <v>2241</v>
      </c>
      <c r="O320" s="160">
        <v>40598.347999999998</v>
      </c>
    </row>
    <row r="321" spans="1:1">
      <c r="A321" s="11" t="s">
        <v>315</v>
      </c>
    </row>
    <row r="322" spans="1:1">
      <c r="A322" s="11" t="s">
        <v>316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4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/>
  <cols>
    <col min="1" max="1" width="24" style="11" customWidth="1"/>
    <col min="2" max="2" width="11.5546875" style="11" customWidth="1"/>
    <col min="3" max="3" width="13" style="11" customWidth="1"/>
    <col min="4" max="4" width="11.5546875" style="11" customWidth="1"/>
    <col min="5" max="10" width="9.33203125" style="11" customWidth="1"/>
    <col min="11" max="11" width="11.6640625" style="24" customWidth="1"/>
    <col min="12" max="12" width="5" style="11" customWidth="1"/>
    <col min="13" max="16384" width="9.33203125" style="11" hidden="1"/>
  </cols>
  <sheetData>
    <row r="2" spans="1:12" ht="16.2" thickBot="1">
      <c r="A2" s="8" t="s">
        <v>976</v>
      </c>
    </row>
    <row r="3" spans="1:12" ht="14.4">
      <c r="A3" s="12" t="s">
        <v>5</v>
      </c>
      <c r="B3" s="203" t="s">
        <v>80</v>
      </c>
      <c r="C3" s="203"/>
      <c r="D3" s="203"/>
      <c r="E3" s="203"/>
      <c r="F3" s="203"/>
      <c r="G3" s="45" t="s">
        <v>7</v>
      </c>
      <c r="H3" s="45" t="s">
        <v>81</v>
      </c>
      <c r="I3" s="45" t="s">
        <v>82</v>
      </c>
      <c r="J3" s="45" t="s">
        <v>82</v>
      </c>
      <c r="K3" s="46" t="s">
        <v>8</v>
      </c>
    </row>
    <row r="4" spans="1:12" ht="14.4">
      <c r="B4" s="47" t="s">
        <v>83</v>
      </c>
      <c r="C4" s="48" t="s">
        <v>84</v>
      </c>
      <c r="D4" s="48" t="s">
        <v>85</v>
      </c>
      <c r="E4" s="49" t="s">
        <v>84</v>
      </c>
      <c r="F4" s="50" t="s">
        <v>86</v>
      </c>
      <c r="G4" s="50" t="s">
        <v>13</v>
      </c>
      <c r="H4" s="34" t="s">
        <v>87</v>
      </c>
      <c r="I4" s="34" t="s">
        <v>88</v>
      </c>
      <c r="J4" s="50" t="s">
        <v>88</v>
      </c>
      <c r="K4" s="51" t="s">
        <v>14</v>
      </c>
    </row>
    <row r="5" spans="1:12">
      <c r="A5" s="11" t="s">
        <v>18</v>
      </c>
      <c r="B5" s="47" t="s">
        <v>89</v>
      </c>
      <c r="C5" s="19" t="s">
        <v>90</v>
      </c>
      <c r="D5" s="52" t="s">
        <v>91</v>
      </c>
      <c r="E5" s="53" t="s">
        <v>92</v>
      </c>
      <c r="F5" s="52"/>
      <c r="G5" s="50" t="s">
        <v>19</v>
      </c>
      <c r="H5" s="34" t="s">
        <v>93</v>
      </c>
      <c r="I5" s="34" t="s">
        <v>87</v>
      </c>
      <c r="J5" s="34" t="s">
        <v>87</v>
      </c>
      <c r="K5" s="51" t="s">
        <v>20</v>
      </c>
    </row>
    <row r="6" spans="1:12">
      <c r="B6" s="162" t="s">
        <v>977</v>
      </c>
      <c r="C6" s="47" t="s">
        <v>94</v>
      </c>
      <c r="D6" s="52" t="s">
        <v>95</v>
      </c>
      <c r="E6" s="53" t="s">
        <v>96</v>
      </c>
      <c r="F6" s="52"/>
      <c r="G6" s="50" t="s">
        <v>15</v>
      </c>
      <c r="H6" s="50" t="s">
        <v>97</v>
      </c>
      <c r="I6" s="34" t="s">
        <v>93</v>
      </c>
      <c r="J6" s="50" t="s">
        <v>93</v>
      </c>
      <c r="K6" s="51" t="s">
        <v>23</v>
      </c>
    </row>
    <row r="7" spans="1:12">
      <c r="A7" s="54"/>
      <c r="B7" s="52" t="s">
        <v>98</v>
      </c>
      <c r="C7" s="52" t="s">
        <v>99</v>
      </c>
      <c r="D7" s="50" t="s">
        <v>100</v>
      </c>
      <c r="E7" s="53" t="s">
        <v>101</v>
      </c>
      <c r="F7" s="47"/>
      <c r="G7" s="55" t="s">
        <v>28</v>
      </c>
      <c r="H7" s="52"/>
      <c r="I7" s="52"/>
      <c r="J7" s="50" t="s">
        <v>102</v>
      </c>
      <c r="K7" s="51"/>
    </row>
    <row r="8" spans="1:12">
      <c r="A8" s="54"/>
      <c r="B8" s="52"/>
      <c r="C8" s="50" t="s">
        <v>103</v>
      </c>
      <c r="D8" s="50" t="s">
        <v>104</v>
      </c>
      <c r="E8" s="53" t="s">
        <v>105</v>
      </c>
      <c r="F8" s="52"/>
      <c r="G8" s="50"/>
      <c r="H8" s="52"/>
      <c r="I8" s="55"/>
      <c r="J8" s="34" t="s">
        <v>106</v>
      </c>
      <c r="K8" s="56"/>
    </row>
    <row r="9" spans="1:12">
      <c r="A9" s="54"/>
      <c r="B9" s="52"/>
      <c r="C9" s="50" t="s">
        <v>107</v>
      </c>
      <c r="D9" s="50" t="s">
        <v>108</v>
      </c>
      <c r="E9" s="57" t="s">
        <v>55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109</v>
      </c>
      <c r="D10" s="59" t="s">
        <v>110</v>
      </c>
      <c r="E10" s="60" t="s">
        <v>66</v>
      </c>
      <c r="F10" s="61" t="s">
        <v>111</v>
      </c>
      <c r="G10" s="61" t="s">
        <v>112</v>
      </c>
      <c r="H10" s="61" t="s">
        <v>113</v>
      </c>
      <c r="I10" s="62" t="s">
        <v>114</v>
      </c>
      <c r="J10" s="61" t="s">
        <v>115</v>
      </c>
      <c r="K10" s="63" t="s">
        <v>275</v>
      </c>
    </row>
    <row r="11" spans="1:12" ht="18.75" customHeight="1">
      <c r="A11" s="145" t="s">
        <v>334</v>
      </c>
      <c r="B11" s="145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51" t="s">
        <v>314</v>
      </c>
      <c r="B12" s="154">
        <v>361303.62</v>
      </c>
      <c r="C12" s="154">
        <v>167098.95000000001</v>
      </c>
      <c r="D12" s="154">
        <v>-46460.15</v>
      </c>
      <c r="E12" s="154">
        <v>39323.040000000001</v>
      </c>
      <c r="F12" s="154">
        <v>521265.46</v>
      </c>
      <c r="G12" s="154">
        <v>602943.13500000001</v>
      </c>
      <c r="H12" s="154">
        <v>512501.66475</v>
      </c>
      <c r="I12" s="154">
        <v>8763.7952499999101</v>
      </c>
      <c r="J12" s="154">
        <v>6134.6566749999402</v>
      </c>
      <c r="K12" s="155">
        <v>1.01</v>
      </c>
      <c r="L12" s="23"/>
    </row>
    <row r="13" spans="1:12">
      <c r="A13" s="151" t="s">
        <v>335</v>
      </c>
      <c r="B13" s="154">
        <v>43874.89</v>
      </c>
      <c r="C13" s="154">
        <v>140185.4</v>
      </c>
      <c r="D13" s="154">
        <v>-32118.1</v>
      </c>
      <c r="E13" s="154">
        <v>5486.24</v>
      </c>
      <c r="F13" s="154">
        <v>157428.43</v>
      </c>
      <c r="G13" s="154">
        <v>155382.128</v>
      </c>
      <c r="H13" s="154">
        <v>132074.8088</v>
      </c>
      <c r="I13" s="154">
        <v>25353.621200000001</v>
      </c>
      <c r="J13" s="154">
        <v>17747.53484</v>
      </c>
      <c r="K13" s="155">
        <v>1.1140000000000001</v>
      </c>
      <c r="L13" s="23"/>
    </row>
    <row r="14" spans="1:12">
      <c r="A14" s="151" t="s">
        <v>336</v>
      </c>
      <c r="B14" s="154">
        <v>101244.4975</v>
      </c>
      <c r="C14" s="154">
        <v>90578.55</v>
      </c>
      <c r="D14" s="154">
        <v>-17612.849999999999</v>
      </c>
      <c r="E14" s="154">
        <v>5277.48</v>
      </c>
      <c r="F14" s="154">
        <v>179487.67749999999</v>
      </c>
      <c r="G14" s="154">
        <v>166966.34299999999</v>
      </c>
      <c r="H14" s="154">
        <v>141921.39155</v>
      </c>
      <c r="I14" s="154">
        <v>37566.285949999998</v>
      </c>
      <c r="J14" s="154">
        <v>26296.400164999999</v>
      </c>
      <c r="K14" s="155">
        <v>1.157</v>
      </c>
      <c r="L14" s="23"/>
    </row>
    <row r="15" spans="1:12">
      <c r="A15" s="151" t="s">
        <v>337</v>
      </c>
      <c r="B15" s="154">
        <v>259567.57</v>
      </c>
      <c r="C15" s="154">
        <v>342444.6</v>
      </c>
      <c r="D15" s="154">
        <v>-212094.55</v>
      </c>
      <c r="E15" s="154">
        <v>23668.42</v>
      </c>
      <c r="F15" s="154">
        <v>413586.04</v>
      </c>
      <c r="G15" s="154">
        <v>483024.00300000003</v>
      </c>
      <c r="H15" s="154">
        <v>410570.40255</v>
      </c>
      <c r="I15" s="154">
        <v>3015.6374499999201</v>
      </c>
      <c r="J15" s="154">
        <v>2110.9462149999499</v>
      </c>
      <c r="K15" s="155">
        <v>1.004</v>
      </c>
      <c r="L15" s="23"/>
    </row>
    <row r="16" spans="1:12">
      <c r="A16" s="151" t="s">
        <v>338</v>
      </c>
      <c r="B16" s="154">
        <v>286335.59749999997</v>
      </c>
      <c r="C16" s="154">
        <v>361656.3</v>
      </c>
      <c r="D16" s="154">
        <v>-232138.4</v>
      </c>
      <c r="E16" s="154">
        <v>34036.89</v>
      </c>
      <c r="F16" s="154">
        <v>449890.38750000001</v>
      </c>
      <c r="G16" s="154">
        <v>531994.79700000002</v>
      </c>
      <c r="H16" s="154">
        <v>452195.57744999998</v>
      </c>
      <c r="I16" s="154">
        <v>-2305.18995000003</v>
      </c>
      <c r="J16" s="154">
        <v>-1613.63296500002</v>
      </c>
      <c r="K16" s="155">
        <v>0.997</v>
      </c>
      <c r="L16" s="23"/>
    </row>
    <row r="17" spans="1:12">
      <c r="A17" s="151" t="s">
        <v>339</v>
      </c>
      <c r="B17" s="154">
        <v>103327.67750000001</v>
      </c>
      <c r="C17" s="154">
        <v>328237.7</v>
      </c>
      <c r="D17" s="154">
        <v>-67597.100000000006</v>
      </c>
      <c r="E17" s="154">
        <v>24054.15</v>
      </c>
      <c r="F17" s="154">
        <v>388022.42749999999</v>
      </c>
      <c r="G17" s="154">
        <v>444894.41899999999</v>
      </c>
      <c r="H17" s="154">
        <v>378160.25614999997</v>
      </c>
      <c r="I17" s="154">
        <v>9862.1713500000806</v>
      </c>
      <c r="J17" s="154">
        <v>6903.51994500005</v>
      </c>
      <c r="K17" s="155">
        <v>1.016</v>
      </c>
      <c r="L17" s="23"/>
    </row>
    <row r="18" spans="1:12">
      <c r="A18" s="151" t="s">
        <v>340</v>
      </c>
      <c r="B18" s="154">
        <v>132359.91</v>
      </c>
      <c r="C18" s="154">
        <v>78358.95</v>
      </c>
      <c r="D18" s="154">
        <v>-8109</v>
      </c>
      <c r="E18" s="154">
        <v>13027.1</v>
      </c>
      <c r="F18" s="154">
        <v>215636.96</v>
      </c>
      <c r="G18" s="154">
        <v>276141.69500000001</v>
      </c>
      <c r="H18" s="154">
        <v>234720.44075000001</v>
      </c>
      <c r="I18" s="154">
        <v>-19083.480749999999</v>
      </c>
      <c r="J18" s="154">
        <v>-13358.436524999999</v>
      </c>
      <c r="K18" s="155">
        <v>0.95199999999999996</v>
      </c>
      <c r="L18" s="23"/>
    </row>
    <row r="19" spans="1:12">
      <c r="A19" s="151" t="s">
        <v>341</v>
      </c>
      <c r="B19" s="154">
        <v>167115.3175</v>
      </c>
      <c r="C19" s="154">
        <v>322774.75</v>
      </c>
      <c r="D19" s="154">
        <v>-50676.15</v>
      </c>
      <c r="E19" s="154">
        <v>27030.85</v>
      </c>
      <c r="F19" s="154">
        <v>466244.76750000002</v>
      </c>
      <c r="G19" s="154">
        <v>472656.516</v>
      </c>
      <c r="H19" s="154">
        <v>401758.03860000003</v>
      </c>
      <c r="I19" s="154">
        <v>64486.728900000002</v>
      </c>
      <c r="J19" s="154">
        <v>45140.710229999997</v>
      </c>
      <c r="K19" s="155">
        <v>1.0960000000000001</v>
      </c>
      <c r="L19" s="23"/>
    </row>
    <row r="20" spans="1:12">
      <c r="A20" s="151" t="s">
        <v>342</v>
      </c>
      <c r="B20" s="154">
        <v>810.43499999999995</v>
      </c>
      <c r="C20" s="154">
        <v>296253.05</v>
      </c>
      <c r="D20" s="154">
        <v>0</v>
      </c>
      <c r="E20" s="154">
        <v>0</v>
      </c>
      <c r="F20" s="154">
        <v>297063.48499999999</v>
      </c>
      <c r="G20" s="154">
        <v>391134.55499999999</v>
      </c>
      <c r="H20" s="154">
        <v>332464.37174999999</v>
      </c>
      <c r="I20" s="154">
        <v>-35400.886749999998</v>
      </c>
      <c r="J20" s="154">
        <v>-24780.620725000001</v>
      </c>
      <c r="K20" s="155">
        <v>0.93700000000000006</v>
      </c>
      <c r="L20" s="23"/>
    </row>
    <row r="21" spans="1:12">
      <c r="A21" s="151" t="s">
        <v>343</v>
      </c>
      <c r="B21" s="154">
        <v>39995.385000000002</v>
      </c>
      <c r="C21" s="154">
        <v>47969.75</v>
      </c>
      <c r="D21" s="154">
        <v>-31550.3</v>
      </c>
      <c r="E21" s="154">
        <v>3773.15</v>
      </c>
      <c r="F21" s="154">
        <v>60187.985000000001</v>
      </c>
      <c r="G21" s="154">
        <v>58534.243999999999</v>
      </c>
      <c r="H21" s="154">
        <v>49754.107400000001</v>
      </c>
      <c r="I21" s="154">
        <v>10433.8776</v>
      </c>
      <c r="J21" s="154">
        <v>7303.71432</v>
      </c>
      <c r="K21" s="155">
        <v>1.125</v>
      </c>
      <c r="L21" s="23"/>
    </row>
    <row r="22" spans="1:12">
      <c r="A22" s="151" t="s">
        <v>344</v>
      </c>
      <c r="B22" s="154">
        <v>61141.89</v>
      </c>
      <c r="C22" s="154">
        <v>108031.6</v>
      </c>
      <c r="D22" s="154">
        <v>-64391.75</v>
      </c>
      <c r="E22" s="154">
        <v>10824.75</v>
      </c>
      <c r="F22" s="154">
        <v>115606.49</v>
      </c>
      <c r="G22" s="154">
        <v>144202.61499999999</v>
      </c>
      <c r="H22" s="154">
        <v>122572.22275</v>
      </c>
      <c r="I22" s="154">
        <v>-6965.7327500000001</v>
      </c>
      <c r="J22" s="154">
        <v>-4876.012925</v>
      </c>
      <c r="K22" s="155">
        <v>0.96599999999999997</v>
      </c>
      <c r="L22" s="23"/>
    </row>
    <row r="23" spans="1:12">
      <c r="A23" s="151" t="s">
        <v>345</v>
      </c>
      <c r="B23" s="154">
        <v>77435.532500000001</v>
      </c>
      <c r="C23" s="154">
        <v>47498</v>
      </c>
      <c r="D23" s="154">
        <v>-35768</v>
      </c>
      <c r="E23" s="154">
        <v>3295.79</v>
      </c>
      <c r="F23" s="154">
        <v>92461.322499999995</v>
      </c>
      <c r="G23" s="154">
        <v>94971.391000000003</v>
      </c>
      <c r="H23" s="154">
        <v>80725.682350000003</v>
      </c>
      <c r="I23" s="154">
        <v>11735.640149999999</v>
      </c>
      <c r="J23" s="154">
        <v>8214.9481049999904</v>
      </c>
      <c r="K23" s="155">
        <v>1.0860000000000001</v>
      </c>
      <c r="L23" s="23"/>
    </row>
    <row r="24" spans="1:12">
      <c r="A24" s="151" t="s">
        <v>346</v>
      </c>
      <c r="B24" s="154">
        <v>140979.48499999999</v>
      </c>
      <c r="C24" s="154">
        <v>109862.5</v>
      </c>
      <c r="D24" s="154">
        <v>-17341.7</v>
      </c>
      <c r="E24" s="154">
        <v>11019.4</v>
      </c>
      <c r="F24" s="154">
        <v>244519.685</v>
      </c>
      <c r="G24" s="154">
        <v>230973.546</v>
      </c>
      <c r="H24" s="154">
        <v>196327.5141</v>
      </c>
      <c r="I24" s="154">
        <v>48192.170899999997</v>
      </c>
      <c r="J24" s="154">
        <v>33734.519630000003</v>
      </c>
      <c r="K24" s="155">
        <v>1.1459999999999999</v>
      </c>
      <c r="L24" s="23"/>
    </row>
    <row r="25" spans="1:12">
      <c r="A25" s="151" t="s">
        <v>347</v>
      </c>
      <c r="B25" s="154">
        <v>21397.154999999999</v>
      </c>
      <c r="C25" s="154">
        <v>265535.75</v>
      </c>
      <c r="D25" s="154">
        <v>-1744.2</v>
      </c>
      <c r="E25" s="154">
        <v>26469.68</v>
      </c>
      <c r="F25" s="154">
        <v>311658.38500000001</v>
      </c>
      <c r="G25" s="154">
        <v>366699.11499999999</v>
      </c>
      <c r="H25" s="154">
        <v>311694.24774999998</v>
      </c>
      <c r="I25" s="154">
        <v>-35.862749999971101</v>
      </c>
      <c r="J25" s="154">
        <v>-25.1039249999798</v>
      </c>
      <c r="K25" s="155">
        <v>1</v>
      </c>
      <c r="L25" s="23"/>
    </row>
    <row r="26" spans="1:12">
      <c r="A26" s="151" t="s">
        <v>348</v>
      </c>
      <c r="B26" s="154">
        <v>75611.357499999998</v>
      </c>
      <c r="C26" s="154">
        <v>139996.70000000001</v>
      </c>
      <c r="D26" s="154">
        <v>-20334.55</v>
      </c>
      <c r="E26" s="154">
        <v>14311.79</v>
      </c>
      <c r="F26" s="154">
        <v>209585.29749999999</v>
      </c>
      <c r="G26" s="154">
        <v>251281.30799999999</v>
      </c>
      <c r="H26" s="154">
        <v>213589.11180000001</v>
      </c>
      <c r="I26" s="154">
        <v>-4003.81429999997</v>
      </c>
      <c r="J26" s="154">
        <v>-2802.6700099999798</v>
      </c>
      <c r="K26" s="155">
        <v>0.98899999999999999</v>
      </c>
      <c r="L26" s="23"/>
    </row>
    <row r="27" spans="1:12">
      <c r="A27" s="151" t="s">
        <v>349</v>
      </c>
      <c r="B27" s="154">
        <v>1278026.7524999999</v>
      </c>
      <c r="C27" s="154">
        <v>2262791.7999999998</v>
      </c>
      <c r="D27" s="154">
        <v>-328380.5</v>
      </c>
      <c r="E27" s="154">
        <v>269328.11</v>
      </c>
      <c r="F27" s="154">
        <v>3481766.1625000001</v>
      </c>
      <c r="G27" s="154">
        <v>4040507.5260000001</v>
      </c>
      <c r="H27" s="154">
        <v>3434431.3971000002</v>
      </c>
      <c r="I27" s="154">
        <v>47334.765399999902</v>
      </c>
      <c r="J27" s="154">
        <v>33134.335779999899</v>
      </c>
      <c r="K27" s="155">
        <v>1.008</v>
      </c>
      <c r="L27" s="23"/>
    </row>
    <row r="28" spans="1:12">
      <c r="A28" s="151" t="s">
        <v>350</v>
      </c>
      <c r="B28" s="154">
        <v>91853.477499999994</v>
      </c>
      <c r="C28" s="154">
        <v>69277.55</v>
      </c>
      <c r="D28" s="154">
        <v>-9332.15</v>
      </c>
      <c r="E28" s="154">
        <v>12150.07</v>
      </c>
      <c r="F28" s="154">
        <v>163948.94750000001</v>
      </c>
      <c r="G28" s="154">
        <v>175112.90400000001</v>
      </c>
      <c r="H28" s="154">
        <v>148845.96840000001</v>
      </c>
      <c r="I28" s="154">
        <v>15102.9791</v>
      </c>
      <c r="J28" s="154">
        <v>10572.085370000001</v>
      </c>
      <c r="K28" s="155">
        <v>1.06</v>
      </c>
      <c r="L28" s="23"/>
    </row>
    <row r="29" spans="1:12">
      <c r="A29" s="151" t="s">
        <v>351</v>
      </c>
      <c r="B29" s="154">
        <v>278291.125</v>
      </c>
      <c r="C29" s="154">
        <v>554090.35</v>
      </c>
      <c r="D29" s="154">
        <v>-209383.05</v>
      </c>
      <c r="E29" s="154">
        <v>43441.29</v>
      </c>
      <c r="F29" s="154">
        <v>666439.71499999997</v>
      </c>
      <c r="G29" s="154">
        <v>793652.56099999999</v>
      </c>
      <c r="H29" s="154">
        <v>674604.67685000005</v>
      </c>
      <c r="I29" s="154">
        <v>-8164.9618499998496</v>
      </c>
      <c r="J29" s="154">
        <v>-5715.4732949998897</v>
      </c>
      <c r="K29" s="155">
        <v>0.99299999999999999</v>
      </c>
      <c r="L29" s="23"/>
    </row>
    <row r="30" spans="1:12">
      <c r="A30" s="151" t="s">
        <v>352</v>
      </c>
      <c r="B30" s="154">
        <v>105519.4725</v>
      </c>
      <c r="C30" s="154">
        <v>98637.4</v>
      </c>
      <c r="D30" s="154">
        <v>-5794.45</v>
      </c>
      <c r="E30" s="154">
        <v>19977.55</v>
      </c>
      <c r="F30" s="154">
        <v>218339.9725</v>
      </c>
      <c r="G30" s="154">
        <v>291293.38400000002</v>
      </c>
      <c r="H30" s="154">
        <v>247599.37640000001</v>
      </c>
      <c r="I30" s="154">
        <v>-29259.403900000001</v>
      </c>
      <c r="J30" s="154">
        <v>-20481.582729999998</v>
      </c>
      <c r="K30" s="155">
        <v>0.93</v>
      </c>
      <c r="L30" s="23"/>
    </row>
    <row r="31" spans="1:12">
      <c r="A31" s="151" t="s">
        <v>353</v>
      </c>
      <c r="B31" s="154">
        <v>137197.45499999999</v>
      </c>
      <c r="C31" s="154">
        <v>263143.84999999998</v>
      </c>
      <c r="D31" s="154">
        <v>-121639.25</v>
      </c>
      <c r="E31" s="154">
        <v>24041.4</v>
      </c>
      <c r="F31" s="154">
        <v>302743.45500000002</v>
      </c>
      <c r="G31" s="154">
        <v>352801.89399999997</v>
      </c>
      <c r="H31" s="154">
        <v>299881.60989999998</v>
      </c>
      <c r="I31" s="154">
        <v>2861.84510000004</v>
      </c>
      <c r="J31" s="154">
        <v>2003.2915700000201</v>
      </c>
      <c r="K31" s="155">
        <v>1.006</v>
      </c>
      <c r="L31" s="23"/>
    </row>
    <row r="32" spans="1:12">
      <c r="A32" s="151" t="s">
        <v>354</v>
      </c>
      <c r="B32" s="154">
        <v>146102.49249999999</v>
      </c>
      <c r="C32" s="154">
        <v>223345.15</v>
      </c>
      <c r="D32" s="154">
        <v>-128319.4</v>
      </c>
      <c r="E32" s="154">
        <v>19749.580000000002</v>
      </c>
      <c r="F32" s="154">
        <v>260877.82250000001</v>
      </c>
      <c r="G32" s="154">
        <v>283780.41200000001</v>
      </c>
      <c r="H32" s="154">
        <v>241213.35019999999</v>
      </c>
      <c r="I32" s="154">
        <v>19664.472299999899</v>
      </c>
      <c r="J32" s="154">
        <v>13765.13061</v>
      </c>
      <c r="K32" s="155">
        <v>1.0489999999999999</v>
      </c>
      <c r="L32" s="23"/>
    </row>
    <row r="33" spans="1:12">
      <c r="A33" s="151" t="s">
        <v>355</v>
      </c>
      <c r="B33" s="154">
        <v>78240.397500000006</v>
      </c>
      <c r="C33" s="154">
        <v>42531.45</v>
      </c>
      <c r="D33" s="154">
        <v>-1008.1</v>
      </c>
      <c r="E33" s="154">
        <v>12768.7</v>
      </c>
      <c r="F33" s="154">
        <v>132532.44750000001</v>
      </c>
      <c r="G33" s="154">
        <v>140077.01699999999</v>
      </c>
      <c r="H33" s="154">
        <v>119065.46445</v>
      </c>
      <c r="I33" s="154">
        <v>13466.983050000001</v>
      </c>
      <c r="J33" s="154">
        <v>9426.8881350000192</v>
      </c>
      <c r="K33" s="155">
        <v>1.0669999999999999</v>
      </c>
      <c r="L33" s="23"/>
    </row>
    <row r="34" spans="1:12">
      <c r="A34" s="151" t="s">
        <v>356</v>
      </c>
      <c r="B34" s="154">
        <v>80206.607499999998</v>
      </c>
      <c r="C34" s="154">
        <v>89308.65</v>
      </c>
      <c r="D34" s="154">
        <v>-960.5</v>
      </c>
      <c r="E34" s="154">
        <v>10791.6</v>
      </c>
      <c r="F34" s="154">
        <v>179346.35750000001</v>
      </c>
      <c r="G34" s="154">
        <v>195716.31099999999</v>
      </c>
      <c r="H34" s="154">
        <v>166358.86434999999</v>
      </c>
      <c r="I34" s="154">
        <v>12987.49315</v>
      </c>
      <c r="J34" s="154">
        <v>9091.2452050000193</v>
      </c>
      <c r="K34" s="155">
        <v>1.046</v>
      </c>
      <c r="L34" s="23"/>
    </row>
    <row r="35" spans="1:12">
      <c r="A35" s="151" t="s">
        <v>357</v>
      </c>
      <c r="B35" s="154">
        <v>2262.8125</v>
      </c>
      <c r="C35" s="154">
        <v>34172.550000000003</v>
      </c>
      <c r="D35" s="154">
        <v>0</v>
      </c>
      <c r="E35" s="154">
        <v>1950.75</v>
      </c>
      <c r="F35" s="154">
        <v>38386.112500000003</v>
      </c>
      <c r="G35" s="154">
        <v>45860.093000000001</v>
      </c>
      <c r="H35" s="154">
        <v>38981.07905</v>
      </c>
      <c r="I35" s="154">
        <v>-594.96655000000499</v>
      </c>
      <c r="J35" s="154">
        <v>-416.47658500000301</v>
      </c>
      <c r="K35" s="155">
        <v>0.99099999999999999</v>
      </c>
      <c r="L35" s="23"/>
    </row>
    <row r="36" spans="1:12">
      <c r="A36" s="151" t="s">
        <v>358</v>
      </c>
      <c r="B36" s="154">
        <v>121128.005</v>
      </c>
      <c r="C36" s="154">
        <v>149869.45000000001</v>
      </c>
      <c r="D36" s="154">
        <v>-106680.95</v>
      </c>
      <c r="E36" s="154">
        <v>9956.73</v>
      </c>
      <c r="F36" s="154">
        <v>174273.23499999999</v>
      </c>
      <c r="G36" s="154">
        <v>216427.91399999999</v>
      </c>
      <c r="H36" s="154">
        <v>183963.72690000001</v>
      </c>
      <c r="I36" s="154">
        <v>-9690.4919000000209</v>
      </c>
      <c r="J36" s="154">
        <v>-6783.3443300000199</v>
      </c>
      <c r="K36" s="155">
        <v>0.96899999999999997</v>
      </c>
      <c r="L36" s="23"/>
    </row>
    <row r="37" spans="1:12">
      <c r="A37" s="151" t="s">
        <v>359</v>
      </c>
      <c r="B37" s="154">
        <v>124780.5325</v>
      </c>
      <c r="C37" s="154">
        <v>190169.65</v>
      </c>
      <c r="D37" s="154">
        <v>-100602.6</v>
      </c>
      <c r="E37" s="154">
        <v>5380.67</v>
      </c>
      <c r="F37" s="154">
        <v>219728.2525</v>
      </c>
      <c r="G37" s="154">
        <v>262953.74</v>
      </c>
      <c r="H37" s="154">
        <v>223510.679</v>
      </c>
      <c r="I37" s="154">
        <v>-3782.42649999994</v>
      </c>
      <c r="J37" s="154">
        <v>-2647.6985499999601</v>
      </c>
      <c r="K37" s="155">
        <v>0.99</v>
      </c>
      <c r="L37" s="23"/>
    </row>
    <row r="38" spans="1:12" ht="18.75" customHeight="1">
      <c r="A38" s="145" t="s">
        <v>360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5"/>
      <c r="L38" s="23"/>
    </row>
    <row r="39" spans="1:12">
      <c r="A39" s="151" t="s">
        <v>361</v>
      </c>
      <c r="B39" s="154">
        <v>207440.72500000001</v>
      </c>
      <c r="C39" s="154">
        <v>56037.1</v>
      </c>
      <c r="D39" s="154">
        <v>-13295.7</v>
      </c>
      <c r="E39" s="154">
        <v>14743.93</v>
      </c>
      <c r="F39" s="154">
        <v>264926.05499999999</v>
      </c>
      <c r="G39" s="154">
        <v>272602.46600000001</v>
      </c>
      <c r="H39" s="154">
        <v>231712.0961</v>
      </c>
      <c r="I39" s="154">
        <v>33213.958899999998</v>
      </c>
      <c r="J39" s="154">
        <v>23249.771229999998</v>
      </c>
      <c r="K39" s="155">
        <v>1.085</v>
      </c>
      <c r="L39" s="23"/>
    </row>
    <row r="40" spans="1:12">
      <c r="A40" s="151" t="s">
        <v>362</v>
      </c>
      <c r="B40" s="154">
        <v>44452.777499999997</v>
      </c>
      <c r="C40" s="154">
        <v>17178.5</v>
      </c>
      <c r="D40" s="154">
        <v>-282.2</v>
      </c>
      <c r="E40" s="154">
        <v>5799.55</v>
      </c>
      <c r="F40" s="154">
        <v>67148.627500000002</v>
      </c>
      <c r="G40" s="154">
        <v>94887.872000000003</v>
      </c>
      <c r="H40" s="154">
        <v>80654.691200000001</v>
      </c>
      <c r="I40" s="154">
        <v>-13506.063700000001</v>
      </c>
      <c r="J40" s="154">
        <v>-9454.2445900000002</v>
      </c>
      <c r="K40" s="155">
        <v>0.9</v>
      </c>
      <c r="L40" s="23"/>
    </row>
    <row r="41" spans="1:12">
      <c r="A41" s="151" t="s">
        <v>363</v>
      </c>
      <c r="B41" s="154">
        <v>96057.434999999998</v>
      </c>
      <c r="C41" s="154">
        <v>26965.4</v>
      </c>
      <c r="D41" s="154">
        <v>-24339.75</v>
      </c>
      <c r="E41" s="154">
        <v>2603.04</v>
      </c>
      <c r="F41" s="154">
        <v>101286.125</v>
      </c>
      <c r="G41" s="154">
        <v>113039.662</v>
      </c>
      <c r="H41" s="154">
        <v>96083.712700000004</v>
      </c>
      <c r="I41" s="154">
        <v>5202.4123</v>
      </c>
      <c r="J41" s="154">
        <v>3641.6886100000002</v>
      </c>
      <c r="K41" s="155">
        <v>1.032</v>
      </c>
      <c r="L41" s="23"/>
    </row>
    <row r="42" spans="1:12">
      <c r="A42" s="151" t="s">
        <v>364</v>
      </c>
      <c r="B42" s="154">
        <v>30096.102500000001</v>
      </c>
      <c r="C42" s="154">
        <v>47988.45</v>
      </c>
      <c r="D42" s="154">
        <v>-8454.1</v>
      </c>
      <c r="E42" s="154">
        <v>2820.13</v>
      </c>
      <c r="F42" s="154">
        <v>72450.582500000004</v>
      </c>
      <c r="G42" s="154">
        <v>77654.634000000005</v>
      </c>
      <c r="H42" s="154">
        <v>66006.438899999994</v>
      </c>
      <c r="I42" s="154">
        <v>6444.1435999999803</v>
      </c>
      <c r="J42" s="154">
        <v>4510.9005199999901</v>
      </c>
      <c r="K42" s="155">
        <v>1.0580000000000001</v>
      </c>
      <c r="L42" s="23"/>
    </row>
    <row r="43" spans="1:12">
      <c r="A43" s="151" t="s">
        <v>365</v>
      </c>
      <c r="B43" s="154">
        <v>121877.17</v>
      </c>
      <c r="C43" s="154">
        <v>21847.55</v>
      </c>
      <c r="D43" s="154">
        <v>-10972.65</v>
      </c>
      <c r="E43" s="154">
        <v>5075.5200000000004</v>
      </c>
      <c r="F43" s="154">
        <v>137827.59</v>
      </c>
      <c r="G43" s="154">
        <v>138545.70499999999</v>
      </c>
      <c r="H43" s="154">
        <v>117763.84925</v>
      </c>
      <c r="I43" s="154">
        <v>20063.740750000001</v>
      </c>
      <c r="J43" s="154">
        <v>14044.618525</v>
      </c>
      <c r="K43" s="155">
        <v>1.101</v>
      </c>
      <c r="L43" s="23"/>
    </row>
    <row r="44" spans="1:12">
      <c r="A44" s="151" t="s">
        <v>366</v>
      </c>
      <c r="B44" s="154">
        <v>749859.85750000004</v>
      </c>
      <c r="C44" s="154">
        <v>1024155.65</v>
      </c>
      <c r="D44" s="154">
        <v>-631625.65</v>
      </c>
      <c r="E44" s="154">
        <v>63178.63</v>
      </c>
      <c r="F44" s="154">
        <v>1205568.4875</v>
      </c>
      <c r="G44" s="154">
        <v>1374824.2039999999</v>
      </c>
      <c r="H44" s="154">
        <v>1168600.5734000001</v>
      </c>
      <c r="I44" s="154">
        <v>36967.9140999999</v>
      </c>
      <c r="J44" s="154">
        <v>25877.539870000001</v>
      </c>
      <c r="K44" s="155">
        <v>1.0189999999999999</v>
      </c>
      <c r="L44" s="23"/>
    </row>
    <row r="45" spans="1:12">
      <c r="A45" s="151" t="s">
        <v>367</v>
      </c>
      <c r="B45" s="154">
        <v>40818.352500000001</v>
      </c>
      <c r="C45" s="154">
        <v>6023.95</v>
      </c>
      <c r="D45" s="154">
        <v>-10971.8</v>
      </c>
      <c r="E45" s="154">
        <v>1180.6500000000001</v>
      </c>
      <c r="F45" s="154">
        <v>37051.152499999997</v>
      </c>
      <c r="G45" s="154">
        <v>42859.735999999997</v>
      </c>
      <c r="H45" s="154">
        <v>36430.775600000001</v>
      </c>
      <c r="I45" s="154">
        <v>620.37690000000998</v>
      </c>
      <c r="J45" s="154">
        <v>434.26383000000698</v>
      </c>
      <c r="K45" s="155">
        <v>1.01</v>
      </c>
      <c r="L45" s="23"/>
    </row>
    <row r="46" spans="1:12">
      <c r="A46" s="151" t="s">
        <v>368</v>
      </c>
      <c r="B46" s="154">
        <v>94418.462499999994</v>
      </c>
      <c r="C46" s="154">
        <v>69161.100000000006</v>
      </c>
      <c r="D46" s="154">
        <v>-66997</v>
      </c>
      <c r="E46" s="154">
        <v>1940.55</v>
      </c>
      <c r="F46" s="154">
        <v>98523.112500000003</v>
      </c>
      <c r="G46" s="154">
        <v>121588.64</v>
      </c>
      <c r="H46" s="154">
        <v>103350.344</v>
      </c>
      <c r="I46" s="154">
        <v>-4827.2314999999899</v>
      </c>
      <c r="J46" s="154">
        <v>-3379.06205</v>
      </c>
      <c r="K46" s="155">
        <v>0.97199999999999998</v>
      </c>
      <c r="L46" s="23"/>
    </row>
    <row r="47" spans="1:12" ht="18.75" customHeight="1">
      <c r="A47" s="145" t="s">
        <v>369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5"/>
      <c r="L47" s="23"/>
    </row>
    <row r="48" spans="1:12">
      <c r="A48" s="151" t="s">
        <v>370</v>
      </c>
      <c r="B48" s="154">
        <v>518223.05249999999</v>
      </c>
      <c r="C48" s="154">
        <v>88415.3</v>
      </c>
      <c r="D48" s="154">
        <v>-111353.4</v>
      </c>
      <c r="E48" s="154">
        <v>41166.18</v>
      </c>
      <c r="F48" s="154">
        <v>536451.13249999995</v>
      </c>
      <c r="G48" s="154">
        <v>649279.23899999994</v>
      </c>
      <c r="H48" s="154">
        <v>551887.35314999998</v>
      </c>
      <c r="I48" s="154">
        <v>-15436.220649999899</v>
      </c>
      <c r="J48" s="154">
        <v>-10805.354454999901</v>
      </c>
      <c r="K48" s="155">
        <v>0.98299999999999998</v>
      </c>
      <c r="L48" s="23"/>
    </row>
    <row r="49" spans="1:12">
      <c r="A49" s="151" t="s">
        <v>371</v>
      </c>
      <c r="B49" s="154">
        <v>96885.972500000003</v>
      </c>
      <c r="C49" s="154">
        <v>27608.85</v>
      </c>
      <c r="D49" s="154">
        <v>-21144.6</v>
      </c>
      <c r="E49" s="154">
        <v>2886.94</v>
      </c>
      <c r="F49" s="154">
        <v>106237.16250000001</v>
      </c>
      <c r="G49" s="154">
        <v>119498.058</v>
      </c>
      <c r="H49" s="154">
        <v>101573.3493</v>
      </c>
      <c r="I49" s="154">
        <v>4663.8131999999996</v>
      </c>
      <c r="J49" s="154">
        <v>3264.6692400000002</v>
      </c>
      <c r="K49" s="155">
        <v>1.0269999999999999</v>
      </c>
      <c r="L49" s="23"/>
    </row>
    <row r="50" spans="1:12">
      <c r="A50" s="151" t="s">
        <v>372</v>
      </c>
      <c r="B50" s="154">
        <v>44281.5</v>
      </c>
      <c r="C50" s="154">
        <v>63605.5</v>
      </c>
      <c r="D50" s="154">
        <v>-35900.6</v>
      </c>
      <c r="E50" s="154">
        <v>2657.44</v>
      </c>
      <c r="F50" s="154">
        <v>74643.839999999997</v>
      </c>
      <c r="G50" s="154">
        <v>85045.054000000004</v>
      </c>
      <c r="H50" s="154">
        <v>72288.295899999997</v>
      </c>
      <c r="I50" s="154">
        <v>2355.5441000000001</v>
      </c>
      <c r="J50" s="154">
        <v>1648.88087</v>
      </c>
      <c r="K50" s="155">
        <v>1.0189999999999999</v>
      </c>
      <c r="L50" s="23"/>
    </row>
    <row r="51" spans="1:12">
      <c r="A51" s="151" t="s">
        <v>373</v>
      </c>
      <c r="B51" s="154">
        <v>204159.995</v>
      </c>
      <c r="C51" s="154">
        <v>43312.6</v>
      </c>
      <c r="D51" s="154">
        <v>-20733.2</v>
      </c>
      <c r="E51" s="154">
        <v>14223.05</v>
      </c>
      <c r="F51" s="154">
        <v>240962.44500000001</v>
      </c>
      <c r="G51" s="154">
        <v>309019.98499999999</v>
      </c>
      <c r="H51" s="154">
        <v>262666.98725000001</v>
      </c>
      <c r="I51" s="154">
        <v>-21704.542249999999</v>
      </c>
      <c r="J51" s="154">
        <v>-15193.179575</v>
      </c>
      <c r="K51" s="155">
        <v>0.95099999999999996</v>
      </c>
      <c r="L51" s="23"/>
    </row>
    <row r="52" spans="1:12">
      <c r="A52" s="151" t="s">
        <v>374</v>
      </c>
      <c r="B52" s="154">
        <v>253741.35</v>
      </c>
      <c r="C52" s="154">
        <v>107763.85</v>
      </c>
      <c r="D52" s="154">
        <v>-20380.45</v>
      </c>
      <c r="E52" s="154">
        <v>14190.24</v>
      </c>
      <c r="F52" s="154">
        <v>355314.99</v>
      </c>
      <c r="G52" s="154">
        <v>359226.84899999999</v>
      </c>
      <c r="H52" s="154">
        <v>305342.82165</v>
      </c>
      <c r="I52" s="154">
        <v>49972.16835</v>
      </c>
      <c r="J52" s="154">
        <v>34980.517845000002</v>
      </c>
      <c r="K52" s="155">
        <v>1.097</v>
      </c>
      <c r="L52" s="23"/>
    </row>
    <row r="53" spans="1:12">
      <c r="A53" s="151" t="s">
        <v>375</v>
      </c>
      <c r="B53" s="154">
        <v>36710.477500000001</v>
      </c>
      <c r="C53" s="154">
        <v>12719.4</v>
      </c>
      <c r="D53" s="154">
        <v>-148.75</v>
      </c>
      <c r="E53" s="154">
        <v>4255.1000000000004</v>
      </c>
      <c r="F53" s="154">
        <v>53536.227500000001</v>
      </c>
      <c r="G53" s="154">
        <v>66924.414000000004</v>
      </c>
      <c r="H53" s="154">
        <v>56885.751900000003</v>
      </c>
      <c r="I53" s="154">
        <v>-3349.5243999999898</v>
      </c>
      <c r="J53" s="154">
        <v>-2344.6670799999902</v>
      </c>
      <c r="K53" s="155">
        <v>0.96499999999999997</v>
      </c>
      <c r="L53" s="23"/>
    </row>
    <row r="54" spans="1:12">
      <c r="A54" s="151" t="s">
        <v>376</v>
      </c>
      <c r="B54" s="154">
        <v>94075.907500000001</v>
      </c>
      <c r="C54" s="154">
        <v>78596.95</v>
      </c>
      <c r="D54" s="154">
        <v>-14741.55</v>
      </c>
      <c r="E54" s="154">
        <v>6102.32</v>
      </c>
      <c r="F54" s="154">
        <v>164033.6275</v>
      </c>
      <c r="G54" s="154">
        <v>172802.024</v>
      </c>
      <c r="H54" s="154">
        <v>146881.72039999999</v>
      </c>
      <c r="I54" s="154">
        <v>17151.9071</v>
      </c>
      <c r="J54" s="154">
        <v>12006.33497</v>
      </c>
      <c r="K54" s="155">
        <v>1.069</v>
      </c>
      <c r="L54" s="23"/>
    </row>
    <row r="55" spans="1:12">
      <c r="A55" s="151" t="s">
        <v>377</v>
      </c>
      <c r="B55" s="154">
        <v>23147.5275</v>
      </c>
      <c r="C55" s="154">
        <v>28415.5</v>
      </c>
      <c r="D55" s="154">
        <v>-112.2</v>
      </c>
      <c r="E55" s="154">
        <v>4918.95</v>
      </c>
      <c r="F55" s="154">
        <v>56369.777499999997</v>
      </c>
      <c r="G55" s="154">
        <v>56469.716999999997</v>
      </c>
      <c r="H55" s="154">
        <v>47999.259449999998</v>
      </c>
      <c r="I55" s="154">
        <v>8370.5180500000006</v>
      </c>
      <c r="J55" s="154">
        <v>5859.3626350000004</v>
      </c>
      <c r="K55" s="155">
        <v>1.1040000000000001</v>
      </c>
      <c r="L55" s="23"/>
    </row>
    <row r="56" spans="1:12">
      <c r="A56" s="151" t="s">
        <v>378</v>
      </c>
      <c r="B56" s="154">
        <v>48251.517500000002</v>
      </c>
      <c r="C56" s="154">
        <v>14378.6</v>
      </c>
      <c r="D56" s="154">
        <v>-11451.2</v>
      </c>
      <c r="E56" s="154">
        <v>2635.85</v>
      </c>
      <c r="F56" s="154">
        <v>53814.767500000002</v>
      </c>
      <c r="G56" s="154">
        <v>52438.186999999998</v>
      </c>
      <c r="H56" s="154">
        <v>44572.45895</v>
      </c>
      <c r="I56" s="154">
        <v>9242.3085499999997</v>
      </c>
      <c r="J56" s="154">
        <v>6469.6159850000004</v>
      </c>
      <c r="K56" s="155">
        <v>1.123</v>
      </c>
      <c r="L56" s="23"/>
    </row>
    <row r="57" spans="1:12" ht="18.75" customHeight="1">
      <c r="A57" s="145" t="s">
        <v>379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23"/>
    </row>
    <row r="58" spans="1:12">
      <c r="A58" s="151" t="s">
        <v>380</v>
      </c>
      <c r="B58" s="154">
        <v>30583.477500000001</v>
      </c>
      <c r="C58" s="154">
        <v>3581.9</v>
      </c>
      <c r="D58" s="154">
        <v>-4617.2</v>
      </c>
      <c r="E58" s="154">
        <v>651.44000000000005</v>
      </c>
      <c r="F58" s="154">
        <v>30199.6175</v>
      </c>
      <c r="G58" s="154">
        <v>32377.343000000001</v>
      </c>
      <c r="H58" s="154">
        <v>27520.741549999999</v>
      </c>
      <c r="I58" s="154">
        <v>2678.8759500000001</v>
      </c>
      <c r="J58" s="154">
        <v>1875.2131649999999</v>
      </c>
      <c r="K58" s="155">
        <v>1.0580000000000001</v>
      </c>
      <c r="L58" s="23"/>
    </row>
    <row r="59" spans="1:12">
      <c r="A59" s="151" t="s">
        <v>381</v>
      </c>
      <c r="B59" s="154">
        <v>118155.0175</v>
      </c>
      <c r="C59" s="154">
        <v>29238.3</v>
      </c>
      <c r="D59" s="154">
        <v>-23278.1</v>
      </c>
      <c r="E59" s="154">
        <v>5058.8599999999997</v>
      </c>
      <c r="F59" s="154">
        <v>129174.0775</v>
      </c>
      <c r="G59" s="154">
        <v>149334.29999999999</v>
      </c>
      <c r="H59" s="154">
        <v>126934.155</v>
      </c>
      <c r="I59" s="154">
        <v>2239.9225000000201</v>
      </c>
      <c r="J59" s="154">
        <v>1567.9457500000101</v>
      </c>
      <c r="K59" s="155">
        <v>1.01</v>
      </c>
      <c r="L59" s="23"/>
    </row>
    <row r="60" spans="1:12">
      <c r="A60" s="151" t="s">
        <v>382</v>
      </c>
      <c r="B60" s="154">
        <v>42742.787499999999</v>
      </c>
      <c r="C60" s="154">
        <v>6084.3</v>
      </c>
      <c r="D60" s="154">
        <v>-4159.05</v>
      </c>
      <c r="E60" s="154">
        <v>1317.33</v>
      </c>
      <c r="F60" s="154">
        <v>45985.3675</v>
      </c>
      <c r="G60" s="154">
        <v>62229.158000000003</v>
      </c>
      <c r="H60" s="154">
        <v>52894.784299999999</v>
      </c>
      <c r="I60" s="154">
        <v>-6909.4168</v>
      </c>
      <c r="J60" s="154">
        <v>-4836.5917600000002</v>
      </c>
      <c r="K60" s="155">
        <v>0.92200000000000004</v>
      </c>
      <c r="L60" s="23"/>
    </row>
    <row r="61" spans="1:12">
      <c r="A61" s="151" t="s">
        <v>383</v>
      </c>
      <c r="B61" s="154">
        <v>454978.48749999999</v>
      </c>
      <c r="C61" s="154">
        <v>657486.9</v>
      </c>
      <c r="D61" s="154">
        <v>-403886.85</v>
      </c>
      <c r="E61" s="154">
        <v>46865.26</v>
      </c>
      <c r="F61" s="154">
        <v>755443.79749999999</v>
      </c>
      <c r="G61" s="154">
        <v>1017800.527</v>
      </c>
      <c r="H61" s="154">
        <v>865130.44794999994</v>
      </c>
      <c r="I61" s="154">
        <v>-109686.65045</v>
      </c>
      <c r="J61" s="154">
        <v>-76780.655314999807</v>
      </c>
      <c r="K61" s="155">
        <v>0.92500000000000004</v>
      </c>
      <c r="L61" s="23"/>
    </row>
    <row r="62" spans="1:12">
      <c r="A62" s="151" t="s">
        <v>384</v>
      </c>
      <c r="B62" s="154">
        <v>116722.13499999999</v>
      </c>
      <c r="C62" s="154">
        <v>29587.65</v>
      </c>
      <c r="D62" s="154">
        <v>-753.1</v>
      </c>
      <c r="E62" s="154">
        <v>8464.2999999999993</v>
      </c>
      <c r="F62" s="154">
        <v>154020.98499999999</v>
      </c>
      <c r="G62" s="154">
        <v>178934.05100000001</v>
      </c>
      <c r="H62" s="154">
        <v>152093.94334999999</v>
      </c>
      <c r="I62" s="154">
        <v>1927.0416499999701</v>
      </c>
      <c r="J62" s="154">
        <v>1348.92915499998</v>
      </c>
      <c r="K62" s="155">
        <v>1.008</v>
      </c>
      <c r="L62" s="23"/>
    </row>
    <row r="63" spans="1:12">
      <c r="A63" s="151" t="s">
        <v>385</v>
      </c>
      <c r="B63" s="154">
        <v>194188.30249999999</v>
      </c>
      <c r="C63" s="154">
        <v>54448.45</v>
      </c>
      <c r="D63" s="154">
        <v>-17169.150000000001</v>
      </c>
      <c r="E63" s="154">
        <v>19082.16</v>
      </c>
      <c r="F63" s="154">
        <v>250549.76250000001</v>
      </c>
      <c r="G63" s="154">
        <v>302126.60800000001</v>
      </c>
      <c r="H63" s="154">
        <v>256807.61679999999</v>
      </c>
      <c r="I63" s="154">
        <v>-6257.85429999998</v>
      </c>
      <c r="J63" s="154">
        <v>-4380.4980099999802</v>
      </c>
      <c r="K63" s="155">
        <v>0.98599999999999999</v>
      </c>
      <c r="L63" s="23"/>
    </row>
    <row r="64" spans="1:12">
      <c r="A64" s="151" t="s">
        <v>386</v>
      </c>
      <c r="B64" s="154">
        <v>662924.68999999994</v>
      </c>
      <c r="C64" s="154">
        <v>176060.5</v>
      </c>
      <c r="D64" s="154">
        <v>-47109.55</v>
      </c>
      <c r="E64" s="154">
        <v>47642.84</v>
      </c>
      <c r="F64" s="154">
        <v>839518.48</v>
      </c>
      <c r="G64" s="154">
        <v>1054315.588</v>
      </c>
      <c r="H64" s="154">
        <v>896168.24979999999</v>
      </c>
      <c r="I64" s="154">
        <v>-56649.769800000002</v>
      </c>
      <c r="J64" s="154">
        <v>-39654.838860000003</v>
      </c>
      <c r="K64" s="155">
        <v>0.96199999999999997</v>
      </c>
      <c r="L64" s="23"/>
    </row>
    <row r="65" spans="1:12">
      <c r="A65" s="151" t="s">
        <v>387</v>
      </c>
      <c r="B65" s="154">
        <v>70961.8</v>
      </c>
      <c r="C65" s="154">
        <v>32669.75</v>
      </c>
      <c r="D65" s="154">
        <v>-4458.25</v>
      </c>
      <c r="E65" s="154">
        <v>5066.34</v>
      </c>
      <c r="F65" s="154">
        <v>104239.64</v>
      </c>
      <c r="G65" s="154">
        <v>113379.014</v>
      </c>
      <c r="H65" s="154">
        <v>96372.161900000006</v>
      </c>
      <c r="I65" s="154">
        <v>7867.4781000000103</v>
      </c>
      <c r="J65" s="154">
        <v>5507.2346700000098</v>
      </c>
      <c r="K65" s="155">
        <v>1.0489999999999999</v>
      </c>
      <c r="L65" s="23"/>
    </row>
    <row r="66" spans="1:12">
      <c r="A66" s="151" t="s">
        <v>388</v>
      </c>
      <c r="B66" s="154">
        <v>54260.154999999999</v>
      </c>
      <c r="C66" s="154">
        <v>17289</v>
      </c>
      <c r="D66" s="154">
        <v>-33311.5</v>
      </c>
      <c r="E66" s="154">
        <v>468.52</v>
      </c>
      <c r="F66" s="154">
        <v>38706.175000000003</v>
      </c>
      <c r="G66" s="154">
        <v>43816.408000000003</v>
      </c>
      <c r="H66" s="154">
        <v>37243.946799999998</v>
      </c>
      <c r="I66" s="154">
        <v>1462.22819999999</v>
      </c>
      <c r="J66" s="154">
        <v>1023.55973999999</v>
      </c>
      <c r="K66" s="155">
        <v>1.0229999999999999</v>
      </c>
      <c r="L66" s="23"/>
    </row>
    <row r="67" spans="1:12">
      <c r="A67" s="151" t="s">
        <v>389</v>
      </c>
      <c r="B67" s="154">
        <v>46768.504999999997</v>
      </c>
      <c r="C67" s="154">
        <v>11746.15</v>
      </c>
      <c r="D67" s="154">
        <v>-3569.15</v>
      </c>
      <c r="E67" s="154">
        <v>1045.5</v>
      </c>
      <c r="F67" s="154">
        <v>55991.004999999997</v>
      </c>
      <c r="G67" s="154">
        <v>47120.142999999996</v>
      </c>
      <c r="H67" s="154">
        <v>40052.121550000003</v>
      </c>
      <c r="I67" s="154">
        <v>15938.883449999999</v>
      </c>
      <c r="J67" s="154">
        <v>11157.218414999999</v>
      </c>
      <c r="K67" s="155">
        <v>1.2370000000000001</v>
      </c>
      <c r="L67" s="23"/>
    </row>
    <row r="68" spans="1:12">
      <c r="A68" s="151" t="s">
        <v>390</v>
      </c>
      <c r="B68" s="154">
        <v>3910.14</v>
      </c>
      <c r="C68" s="154">
        <v>12617.4</v>
      </c>
      <c r="D68" s="154">
        <v>-14.45</v>
      </c>
      <c r="E68" s="154">
        <v>0</v>
      </c>
      <c r="F68" s="154">
        <v>16513.09</v>
      </c>
      <c r="G68" s="154">
        <v>13160.221</v>
      </c>
      <c r="H68" s="154">
        <v>11186.18785</v>
      </c>
      <c r="I68" s="154">
        <v>5326.9021499999999</v>
      </c>
      <c r="J68" s="154">
        <v>3728.8315050000001</v>
      </c>
      <c r="K68" s="155">
        <v>1.2829999999999999</v>
      </c>
      <c r="L68" s="23"/>
    </row>
    <row r="69" spans="1:12">
      <c r="A69" s="151" t="s">
        <v>391</v>
      </c>
      <c r="B69" s="154">
        <v>47396.522499999999</v>
      </c>
      <c r="C69" s="154">
        <v>14495.9</v>
      </c>
      <c r="D69" s="154">
        <v>-7300.65</v>
      </c>
      <c r="E69" s="154">
        <v>1118.94</v>
      </c>
      <c r="F69" s="154">
        <v>55710.712500000001</v>
      </c>
      <c r="G69" s="154">
        <v>75981.217000000004</v>
      </c>
      <c r="H69" s="154">
        <v>64584.034449999999</v>
      </c>
      <c r="I69" s="154">
        <v>-8873.3219499999996</v>
      </c>
      <c r="J69" s="154">
        <v>-6211.3253649999997</v>
      </c>
      <c r="K69" s="155">
        <v>0.91800000000000004</v>
      </c>
      <c r="L69" s="23"/>
    </row>
    <row r="70" spans="1:12">
      <c r="A70" s="151" t="s">
        <v>392</v>
      </c>
      <c r="B70" s="154">
        <v>20990.544999999998</v>
      </c>
      <c r="C70" s="154">
        <v>9332.15</v>
      </c>
      <c r="D70" s="154">
        <v>-3404.25</v>
      </c>
      <c r="E70" s="154">
        <v>565.25</v>
      </c>
      <c r="F70" s="154">
        <v>27483.695</v>
      </c>
      <c r="G70" s="154">
        <v>27641.714</v>
      </c>
      <c r="H70" s="154">
        <v>23495.456900000001</v>
      </c>
      <c r="I70" s="154">
        <v>3988.2381</v>
      </c>
      <c r="J70" s="154">
        <v>2791.76667</v>
      </c>
      <c r="K70" s="155">
        <v>1.101</v>
      </c>
      <c r="L70" s="23"/>
    </row>
    <row r="71" spans="1:12" ht="18.75" customHeight="1">
      <c r="A71" s="145" t="s">
        <v>393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23"/>
    </row>
    <row r="72" spans="1:12">
      <c r="A72" s="151" t="s">
        <v>394</v>
      </c>
      <c r="B72" s="154">
        <v>29713.165000000001</v>
      </c>
      <c r="C72" s="154">
        <v>5150.1499999999996</v>
      </c>
      <c r="D72" s="154">
        <v>-4439.55</v>
      </c>
      <c r="E72" s="154">
        <v>1938.34</v>
      </c>
      <c r="F72" s="154">
        <v>32362.105</v>
      </c>
      <c r="G72" s="154">
        <v>41774.692999999999</v>
      </c>
      <c r="H72" s="154">
        <v>35508.489049999996</v>
      </c>
      <c r="I72" s="154">
        <v>-3146.3840499999901</v>
      </c>
      <c r="J72" s="154">
        <v>-2202.4688350000001</v>
      </c>
      <c r="K72" s="155">
        <v>0.94699999999999995</v>
      </c>
      <c r="L72" s="23"/>
    </row>
    <row r="73" spans="1:12">
      <c r="A73" s="151" t="s">
        <v>395</v>
      </c>
      <c r="B73" s="154">
        <v>171606.13</v>
      </c>
      <c r="C73" s="154">
        <v>28966.3</v>
      </c>
      <c r="D73" s="154">
        <v>-65586.850000000006</v>
      </c>
      <c r="E73" s="154">
        <v>-292.23</v>
      </c>
      <c r="F73" s="154">
        <v>134693.35</v>
      </c>
      <c r="G73" s="154">
        <v>159052.23699999999</v>
      </c>
      <c r="H73" s="154">
        <v>135194.40145</v>
      </c>
      <c r="I73" s="154">
        <v>-501.05144999999902</v>
      </c>
      <c r="J73" s="154">
        <v>-350.73601499999899</v>
      </c>
      <c r="K73" s="155">
        <v>0.998</v>
      </c>
      <c r="L73" s="23"/>
    </row>
    <row r="74" spans="1:12">
      <c r="A74" s="151" t="s">
        <v>396</v>
      </c>
      <c r="B74" s="154">
        <v>102840.30250000001</v>
      </c>
      <c r="C74" s="154">
        <v>77878.7</v>
      </c>
      <c r="D74" s="154">
        <v>-12900.45</v>
      </c>
      <c r="E74" s="154">
        <v>4077.96</v>
      </c>
      <c r="F74" s="154">
        <v>171896.51250000001</v>
      </c>
      <c r="G74" s="154">
        <v>167097.649</v>
      </c>
      <c r="H74" s="154">
        <v>142033.00164999999</v>
      </c>
      <c r="I74" s="154">
        <v>29863.510849999999</v>
      </c>
      <c r="J74" s="154">
        <v>20904.457595</v>
      </c>
      <c r="K74" s="155">
        <v>1.125</v>
      </c>
      <c r="L74" s="23"/>
    </row>
    <row r="75" spans="1:12">
      <c r="A75" s="151" t="s">
        <v>397</v>
      </c>
      <c r="B75" s="154">
        <v>51138.17</v>
      </c>
      <c r="C75" s="154">
        <v>6274.7</v>
      </c>
      <c r="D75" s="154">
        <v>-13083.2</v>
      </c>
      <c r="E75" s="154">
        <v>-620.5</v>
      </c>
      <c r="F75" s="154">
        <v>43709.17</v>
      </c>
      <c r="G75" s="154">
        <v>40783.811000000002</v>
      </c>
      <c r="H75" s="154">
        <v>34666.239350000003</v>
      </c>
      <c r="I75" s="154">
        <v>9042.9306500000002</v>
      </c>
      <c r="J75" s="154">
        <v>6330.0514549999998</v>
      </c>
      <c r="K75" s="155">
        <v>1.155</v>
      </c>
      <c r="L75" s="23"/>
    </row>
    <row r="76" spans="1:12">
      <c r="A76" s="151" t="s">
        <v>398</v>
      </c>
      <c r="B76" s="154">
        <v>36419.445</v>
      </c>
      <c r="C76" s="154">
        <v>8691.25</v>
      </c>
      <c r="D76" s="154">
        <v>-3662.65</v>
      </c>
      <c r="E76" s="154">
        <v>2101.37</v>
      </c>
      <c r="F76" s="154">
        <v>43549.415000000001</v>
      </c>
      <c r="G76" s="154">
        <v>39326.675000000003</v>
      </c>
      <c r="H76" s="154">
        <v>33427.673750000002</v>
      </c>
      <c r="I76" s="154">
        <v>10121.741249999999</v>
      </c>
      <c r="J76" s="154">
        <v>7085.2188749999996</v>
      </c>
      <c r="K76" s="155">
        <v>1.18</v>
      </c>
      <c r="L76" s="23"/>
    </row>
    <row r="77" spans="1:12">
      <c r="A77" s="151" t="s">
        <v>399</v>
      </c>
      <c r="B77" s="154">
        <v>763009.23499999999</v>
      </c>
      <c r="C77" s="154">
        <v>157568.75</v>
      </c>
      <c r="D77" s="154">
        <v>-60637.3</v>
      </c>
      <c r="E77" s="154">
        <v>29104.68</v>
      </c>
      <c r="F77" s="154">
        <v>889045.36499999999</v>
      </c>
      <c r="G77" s="154">
        <v>820853.97100000002</v>
      </c>
      <c r="H77" s="154">
        <v>697725.87534999999</v>
      </c>
      <c r="I77" s="154">
        <v>191319.48965</v>
      </c>
      <c r="J77" s="154">
        <v>133923.64275500001</v>
      </c>
      <c r="K77" s="155">
        <v>1.163</v>
      </c>
      <c r="L77" s="23"/>
    </row>
    <row r="78" spans="1:12">
      <c r="A78" s="151" t="s">
        <v>400</v>
      </c>
      <c r="B78" s="154">
        <v>23268.674999999999</v>
      </c>
      <c r="C78" s="154">
        <v>13178.4</v>
      </c>
      <c r="D78" s="154">
        <v>-3644.8</v>
      </c>
      <c r="E78" s="154">
        <v>460.87</v>
      </c>
      <c r="F78" s="154">
        <v>33263.144999999997</v>
      </c>
      <c r="G78" s="154">
        <v>36874.555999999997</v>
      </c>
      <c r="H78" s="154">
        <v>31343.372599999999</v>
      </c>
      <c r="I78" s="154">
        <v>1919.7724000000101</v>
      </c>
      <c r="J78" s="154">
        <v>1343.84068000001</v>
      </c>
      <c r="K78" s="155">
        <v>1.036</v>
      </c>
      <c r="L78" s="23"/>
    </row>
    <row r="79" spans="1:12">
      <c r="A79" s="151" t="s">
        <v>401</v>
      </c>
      <c r="B79" s="154">
        <v>228294.80499999999</v>
      </c>
      <c r="C79" s="154">
        <v>39717.1</v>
      </c>
      <c r="D79" s="154">
        <v>-47943.4</v>
      </c>
      <c r="E79" s="154">
        <v>6922.57</v>
      </c>
      <c r="F79" s="154">
        <v>226991.07500000001</v>
      </c>
      <c r="G79" s="154">
        <v>238319.71900000001</v>
      </c>
      <c r="H79" s="154">
        <v>202571.76115000001</v>
      </c>
      <c r="I79" s="154">
        <v>24419.313849999999</v>
      </c>
      <c r="J79" s="154">
        <v>17093.519694999999</v>
      </c>
      <c r="K79" s="155">
        <v>1.0720000000000001</v>
      </c>
      <c r="L79" s="23"/>
    </row>
    <row r="80" spans="1:12">
      <c r="A80" s="151" t="s">
        <v>402</v>
      </c>
      <c r="B80" s="154">
        <v>81436.184999999998</v>
      </c>
      <c r="C80" s="154">
        <v>12926.8</v>
      </c>
      <c r="D80" s="154">
        <v>-20457.8</v>
      </c>
      <c r="E80" s="154">
        <v>1075.93</v>
      </c>
      <c r="F80" s="154">
        <v>74981.115000000005</v>
      </c>
      <c r="G80" s="154">
        <v>78654.356</v>
      </c>
      <c r="H80" s="154">
        <v>66856.202600000004</v>
      </c>
      <c r="I80" s="154">
        <v>8124.9123999999902</v>
      </c>
      <c r="J80" s="154">
        <v>5687.4386799999902</v>
      </c>
      <c r="K80" s="155">
        <v>1.0720000000000001</v>
      </c>
      <c r="L80" s="23"/>
    </row>
    <row r="81" spans="1:12">
      <c r="A81" s="151" t="s">
        <v>403</v>
      </c>
      <c r="B81" s="154">
        <v>113661.42</v>
      </c>
      <c r="C81" s="154">
        <v>29282.5</v>
      </c>
      <c r="D81" s="154">
        <v>-19007.7</v>
      </c>
      <c r="E81" s="154">
        <v>3130.55</v>
      </c>
      <c r="F81" s="154">
        <v>127066.77</v>
      </c>
      <c r="G81" s="154">
        <v>121154.742</v>
      </c>
      <c r="H81" s="154">
        <v>102981.5307</v>
      </c>
      <c r="I81" s="154">
        <v>24085.239300000001</v>
      </c>
      <c r="J81" s="154">
        <v>16859.667509999999</v>
      </c>
      <c r="K81" s="155">
        <v>1.139</v>
      </c>
      <c r="L81" s="23"/>
    </row>
    <row r="82" spans="1:12">
      <c r="A82" s="151" t="s">
        <v>404</v>
      </c>
      <c r="B82" s="154">
        <v>58812.237500000003</v>
      </c>
      <c r="C82" s="154">
        <v>13529.45</v>
      </c>
      <c r="D82" s="154">
        <v>-243.95</v>
      </c>
      <c r="E82" s="154">
        <v>3947.4</v>
      </c>
      <c r="F82" s="154">
        <v>76045.137499999997</v>
      </c>
      <c r="G82" s="154">
        <v>90591.331999999995</v>
      </c>
      <c r="H82" s="154">
        <v>77002.632199999993</v>
      </c>
      <c r="I82" s="154">
        <v>-957.49469999999599</v>
      </c>
      <c r="J82" s="154">
        <v>-670.24628999999697</v>
      </c>
      <c r="K82" s="155">
        <v>0.99299999999999999</v>
      </c>
      <c r="L82" s="23"/>
    </row>
    <row r="83" spans="1:12">
      <c r="A83" s="151" t="s">
        <v>405</v>
      </c>
      <c r="B83" s="154">
        <v>119346.9975</v>
      </c>
      <c r="C83" s="154">
        <v>43928.85</v>
      </c>
      <c r="D83" s="154">
        <v>-17049.3</v>
      </c>
      <c r="E83" s="154">
        <v>6414.95</v>
      </c>
      <c r="F83" s="154">
        <v>152641.4975</v>
      </c>
      <c r="G83" s="154">
        <v>164113.96299999999</v>
      </c>
      <c r="H83" s="154">
        <v>139496.86855000001</v>
      </c>
      <c r="I83" s="154">
        <v>13144.62895</v>
      </c>
      <c r="J83" s="154">
        <v>9201.2402650000295</v>
      </c>
      <c r="K83" s="155">
        <v>1.056</v>
      </c>
      <c r="L83" s="23"/>
    </row>
    <row r="84" spans="1:12">
      <c r="A84" s="151" t="s">
        <v>406</v>
      </c>
      <c r="B84" s="154">
        <v>160325.48749999999</v>
      </c>
      <c r="C84" s="154">
        <v>89887.5</v>
      </c>
      <c r="D84" s="154">
        <v>-38501.599999999999</v>
      </c>
      <c r="E84" s="154">
        <v>3464.6</v>
      </c>
      <c r="F84" s="154">
        <v>215175.98749999999</v>
      </c>
      <c r="G84" s="154">
        <v>233455.89799999999</v>
      </c>
      <c r="H84" s="154">
        <v>198437.51329999999</v>
      </c>
      <c r="I84" s="154">
        <v>16738.474200000001</v>
      </c>
      <c r="J84" s="154">
        <v>11716.93194</v>
      </c>
      <c r="K84" s="155">
        <v>1.05</v>
      </c>
      <c r="L84" s="23"/>
    </row>
    <row r="85" spans="1:12" ht="18.75" customHeight="1">
      <c r="A85" s="145" t="s">
        <v>407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5"/>
      <c r="L85" s="23"/>
    </row>
    <row r="86" spans="1:12">
      <c r="A86" s="151" t="s">
        <v>408</v>
      </c>
      <c r="B86" s="154">
        <v>95440.557499999995</v>
      </c>
      <c r="C86" s="154">
        <v>23022.25</v>
      </c>
      <c r="D86" s="154">
        <v>-11605.05</v>
      </c>
      <c r="E86" s="154">
        <v>3773.32</v>
      </c>
      <c r="F86" s="154">
        <v>110631.0775</v>
      </c>
      <c r="G86" s="154">
        <v>114121.13800000001</v>
      </c>
      <c r="H86" s="154">
        <v>97002.967300000004</v>
      </c>
      <c r="I86" s="154">
        <v>13628.110199999999</v>
      </c>
      <c r="J86" s="154">
        <v>9539.6771400000107</v>
      </c>
      <c r="K86" s="155">
        <v>1.0840000000000001</v>
      </c>
      <c r="L86" s="23"/>
    </row>
    <row r="87" spans="1:12">
      <c r="A87" s="151" t="s">
        <v>409</v>
      </c>
      <c r="B87" s="154">
        <v>34733.127500000002</v>
      </c>
      <c r="C87" s="154">
        <v>15314.45</v>
      </c>
      <c r="D87" s="154">
        <v>-4053.65</v>
      </c>
      <c r="E87" s="154">
        <v>1369.01</v>
      </c>
      <c r="F87" s="154">
        <v>47362.9375</v>
      </c>
      <c r="G87" s="154">
        <v>43320.036</v>
      </c>
      <c r="H87" s="154">
        <v>36822.030599999998</v>
      </c>
      <c r="I87" s="154">
        <v>10540.9069</v>
      </c>
      <c r="J87" s="154">
        <v>7378.63483</v>
      </c>
      <c r="K87" s="155">
        <v>1.17</v>
      </c>
      <c r="L87" s="23"/>
    </row>
    <row r="88" spans="1:12">
      <c r="A88" s="151" t="s">
        <v>410</v>
      </c>
      <c r="B88" s="154">
        <v>166332.73250000001</v>
      </c>
      <c r="C88" s="154">
        <v>44082.7</v>
      </c>
      <c r="D88" s="154">
        <v>-34692.75</v>
      </c>
      <c r="E88" s="154">
        <v>4219.57</v>
      </c>
      <c r="F88" s="154">
        <v>179942.2525</v>
      </c>
      <c r="G88" s="154">
        <v>227582.28700000001</v>
      </c>
      <c r="H88" s="154">
        <v>193444.94394999999</v>
      </c>
      <c r="I88" s="154">
        <v>-13502.69145</v>
      </c>
      <c r="J88" s="154">
        <v>-9451.8840150000105</v>
      </c>
      <c r="K88" s="155">
        <v>0.95799999999999996</v>
      </c>
      <c r="L88" s="23"/>
    </row>
    <row r="89" spans="1:12">
      <c r="A89" s="151" t="s">
        <v>411</v>
      </c>
      <c r="B89" s="154">
        <v>47194.61</v>
      </c>
      <c r="C89" s="154">
        <v>13997.8</v>
      </c>
      <c r="D89" s="154">
        <v>-2158.15</v>
      </c>
      <c r="E89" s="154">
        <v>1381.93</v>
      </c>
      <c r="F89" s="154">
        <v>60416.19</v>
      </c>
      <c r="G89" s="154">
        <v>67872.101999999999</v>
      </c>
      <c r="H89" s="154">
        <v>57691.286699999997</v>
      </c>
      <c r="I89" s="154">
        <v>2724.9033000000099</v>
      </c>
      <c r="J89" s="154">
        <v>1907.4323099999999</v>
      </c>
      <c r="K89" s="155">
        <v>1.028</v>
      </c>
      <c r="L89" s="23"/>
    </row>
    <row r="90" spans="1:12">
      <c r="A90" s="151" t="s">
        <v>412</v>
      </c>
      <c r="B90" s="154">
        <v>74192.399999999994</v>
      </c>
      <c r="C90" s="154">
        <v>21530.5</v>
      </c>
      <c r="D90" s="154">
        <v>-8449.85</v>
      </c>
      <c r="E90" s="154">
        <v>2453.9499999999998</v>
      </c>
      <c r="F90" s="154">
        <v>89727</v>
      </c>
      <c r="G90" s="154">
        <v>97179.849000000002</v>
      </c>
      <c r="H90" s="154">
        <v>82602.871650000001</v>
      </c>
      <c r="I90" s="154">
        <v>7124.12835</v>
      </c>
      <c r="J90" s="154">
        <v>4986.8898449999997</v>
      </c>
      <c r="K90" s="155">
        <v>1.0509999999999999</v>
      </c>
      <c r="L90" s="23"/>
    </row>
    <row r="91" spans="1:12">
      <c r="A91" s="151" t="s">
        <v>413</v>
      </c>
      <c r="B91" s="154">
        <v>44867.7425</v>
      </c>
      <c r="C91" s="154">
        <v>7103.45</v>
      </c>
      <c r="D91" s="154">
        <v>-3032.8</v>
      </c>
      <c r="E91" s="154">
        <v>881.28</v>
      </c>
      <c r="F91" s="154">
        <v>49819.672500000001</v>
      </c>
      <c r="G91" s="154">
        <v>43911.095999999998</v>
      </c>
      <c r="H91" s="154">
        <v>37324.431600000004</v>
      </c>
      <c r="I91" s="154">
        <v>12495.240900000001</v>
      </c>
      <c r="J91" s="154">
        <v>8746.6686300000001</v>
      </c>
      <c r="K91" s="155">
        <v>1.1990000000000001</v>
      </c>
      <c r="L91" s="23"/>
    </row>
    <row r="92" spans="1:12">
      <c r="A92" s="151" t="s">
        <v>414</v>
      </c>
      <c r="B92" s="154">
        <v>443732.65749999997</v>
      </c>
      <c r="C92" s="154">
        <v>134188.65</v>
      </c>
      <c r="D92" s="154">
        <v>-41426.449999999997</v>
      </c>
      <c r="E92" s="154">
        <v>23931.07</v>
      </c>
      <c r="F92" s="154">
        <v>560425.92749999999</v>
      </c>
      <c r="G92" s="154">
        <v>610920.08299999998</v>
      </c>
      <c r="H92" s="154">
        <v>519282.07055</v>
      </c>
      <c r="I92" s="154">
        <v>41143.856950000001</v>
      </c>
      <c r="J92" s="154">
        <v>28800.699864999999</v>
      </c>
      <c r="K92" s="155">
        <v>1.0469999999999999</v>
      </c>
      <c r="L92" s="23"/>
    </row>
    <row r="93" spans="1:12">
      <c r="A93" s="151" t="s">
        <v>415</v>
      </c>
      <c r="B93" s="154">
        <v>86084.35</v>
      </c>
      <c r="C93" s="154">
        <v>5938.1</v>
      </c>
      <c r="D93" s="154">
        <v>-10643.7</v>
      </c>
      <c r="E93" s="154">
        <v>2357.73</v>
      </c>
      <c r="F93" s="154">
        <v>83736.479999999996</v>
      </c>
      <c r="G93" s="154">
        <v>101672.342</v>
      </c>
      <c r="H93" s="154">
        <v>86421.490699999995</v>
      </c>
      <c r="I93" s="154">
        <v>-2685.0106999999798</v>
      </c>
      <c r="J93" s="154">
        <v>-1879.50748999999</v>
      </c>
      <c r="K93" s="155">
        <v>0.98199999999999998</v>
      </c>
      <c r="L93" s="23"/>
    </row>
    <row r="94" spans="1:12" ht="18.75" customHeight="1">
      <c r="A94" s="145" t="s">
        <v>416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23"/>
    </row>
    <row r="95" spans="1:12">
      <c r="A95" s="151" t="s">
        <v>417</v>
      </c>
      <c r="B95" s="154">
        <v>65522.695</v>
      </c>
      <c r="C95" s="154">
        <v>8227.15</v>
      </c>
      <c r="D95" s="154">
        <v>-8567.15</v>
      </c>
      <c r="E95" s="154">
        <v>1463.02</v>
      </c>
      <c r="F95" s="154">
        <v>66645.714999999997</v>
      </c>
      <c r="G95" s="154">
        <v>61135.947999999997</v>
      </c>
      <c r="H95" s="154">
        <v>51965.555800000002</v>
      </c>
      <c r="I95" s="154">
        <v>14680.1592</v>
      </c>
      <c r="J95" s="154">
        <v>10276.111440000001</v>
      </c>
      <c r="K95" s="155">
        <v>1.1679999999999999</v>
      </c>
      <c r="L95" s="23"/>
    </row>
    <row r="96" spans="1:12">
      <c r="A96" s="151" t="s">
        <v>418</v>
      </c>
      <c r="B96" s="154">
        <v>74163.157500000001</v>
      </c>
      <c r="C96" s="154">
        <v>3479.9</v>
      </c>
      <c r="D96" s="154">
        <v>-10557</v>
      </c>
      <c r="E96" s="154">
        <v>833.34</v>
      </c>
      <c r="F96" s="154">
        <v>67919.397500000006</v>
      </c>
      <c r="G96" s="154">
        <v>65547.913</v>
      </c>
      <c r="H96" s="154">
        <v>55715.726049999997</v>
      </c>
      <c r="I96" s="154">
        <v>12203.67145</v>
      </c>
      <c r="J96" s="154">
        <v>8542.5700149999993</v>
      </c>
      <c r="K96" s="155">
        <v>1.1299999999999999</v>
      </c>
      <c r="L96" s="23"/>
    </row>
    <row r="97" spans="1:12">
      <c r="A97" s="151" t="s">
        <v>419</v>
      </c>
      <c r="B97" s="154">
        <v>90628.077499999999</v>
      </c>
      <c r="C97" s="154">
        <v>21568.75</v>
      </c>
      <c r="D97" s="154">
        <v>-3893</v>
      </c>
      <c r="E97" s="154">
        <v>5170.38</v>
      </c>
      <c r="F97" s="154">
        <v>113474.2075</v>
      </c>
      <c r="G97" s="154">
        <v>125583.959</v>
      </c>
      <c r="H97" s="154">
        <v>106746.36515</v>
      </c>
      <c r="I97" s="154">
        <v>6727.8423500000099</v>
      </c>
      <c r="J97" s="154">
        <v>4709.4896449999997</v>
      </c>
      <c r="K97" s="155">
        <v>1.038</v>
      </c>
      <c r="L97" s="23"/>
    </row>
    <row r="98" spans="1:12">
      <c r="A98" s="151" t="s">
        <v>420</v>
      </c>
      <c r="B98" s="154">
        <v>37239.627500000002</v>
      </c>
      <c r="C98" s="154">
        <v>3948.25</v>
      </c>
      <c r="D98" s="154">
        <v>-2600.15</v>
      </c>
      <c r="E98" s="154">
        <v>751.91</v>
      </c>
      <c r="F98" s="154">
        <v>39339.637499999997</v>
      </c>
      <c r="G98" s="154">
        <v>29854.834999999999</v>
      </c>
      <c r="H98" s="154">
        <v>25376.60975</v>
      </c>
      <c r="I98" s="154">
        <v>13963.027749999999</v>
      </c>
      <c r="J98" s="154">
        <v>9774.1194250000008</v>
      </c>
      <c r="K98" s="155">
        <v>1.327</v>
      </c>
      <c r="L98" s="23"/>
    </row>
    <row r="99" spans="1:12">
      <c r="A99" s="151" t="s">
        <v>421</v>
      </c>
      <c r="B99" s="154">
        <v>362470.53499999997</v>
      </c>
      <c r="C99" s="154">
        <v>98864.35</v>
      </c>
      <c r="D99" s="154">
        <v>-1785</v>
      </c>
      <c r="E99" s="154">
        <v>28877.9</v>
      </c>
      <c r="F99" s="154">
        <v>488427.78499999997</v>
      </c>
      <c r="G99" s="154">
        <v>587852.16799999995</v>
      </c>
      <c r="H99" s="154">
        <v>499674.34279999998</v>
      </c>
      <c r="I99" s="154">
        <v>-11246.5577999999</v>
      </c>
      <c r="J99" s="154">
        <v>-7872.5904599999203</v>
      </c>
      <c r="K99" s="155">
        <v>0.98699999999999999</v>
      </c>
      <c r="L99" s="23"/>
    </row>
    <row r="100" spans="1:12">
      <c r="A100" s="151" t="s">
        <v>422</v>
      </c>
      <c r="B100" s="154">
        <v>105778.47749999999</v>
      </c>
      <c r="C100" s="154">
        <v>13188.6</v>
      </c>
      <c r="D100" s="154">
        <v>-29173.7</v>
      </c>
      <c r="E100" s="154">
        <v>1365.61</v>
      </c>
      <c r="F100" s="154">
        <v>91158.987500000003</v>
      </c>
      <c r="G100" s="154">
        <v>96367.27</v>
      </c>
      <c r="H100" s="154">
        <v>81912.179499999998</v>
      </c>
      <c r="I100" s="154">
        <v>9246.8080000000191</v>
      </c>
      <c r="J100" s="154">
        <v>6472.7656000000097</v>
      </c>
      <c r="K100" s="155">
        <v>1.0669999999999999</v>
      </c>
      <c r="L100" s="23"/>
    </row>
    <row r="101" spans="1:12">
      <c r="A101" s="151" t="s">
        <v>423</v>
      </c>
      <c r="B101" s="154">
        <v>80663.347500000003</v>
      </c>
      <c r="C101" s="154">
        <v>22732.400000000001</v>
      </c>
      <c r="D101" s="154">
        <v>-7901.6</v>
      </c>
      <c r="E101" s="154">
        <v>6674.2</v>
      </c>
      <c r="F101" s="154">
        <v>102168.3475</v>
      </c>
      <c r="G101" s="154">
        <v>108824.662</v>
      </c>
      <c r="H101" s="154">
        <v>92500.962700000004</v>
      </c>
      <c r="I101" s="154">
        <v>9667.3847999999998</v>
      </c>
      <c r="J101" s="154">
        <v>6767.1693599999999</v>
      </c>
      <c r="K101" s="155">
        <v>1.0620000000000001</v>
      </c>
      <c r="L101" s="23"/>
    </row>
    <row r="102" spans="1:12">
      <c r="A102" s="151" t="s">
        <v>424</v>
      </c>
      <c r="B102" s="154">
        <v>145250.2825</v>
      </c>
      <c r="C102" s="154">
        <v>22330.35</v>
      </c>
      <c r="D102" s="154">
        <v>-25545.05</v>
      </c>
      <c r="E102" s="154">
        <v>3884.16</v>
      </c>
      <c r="F102" s="154">
        <v>145919.74249999999</v>
      </c>
      <c r="G102" s="154">
        <v>150553.875</v>
      </c>
      <c r="H102" s="154">
        <v>127970.79375</v>
      </c>
      <c r="I102" s="154">
        <v>17948.94875</v>
      </c>
      <c r="J102" s="154">
        <v>12564.264125</v>
      </c>
      <c r="K102" s="155">
        <v>1.083</v>
      </c>
      <c r="L102" s="23"/>
    </row>
    <row r="103" spans="1:12">
      <c r="A103" s="151" t="s">
        <v>425</v>
      </c>
      <c r="B103" s="154">
        <v>121751.845</v>
      </c>
      <c r="C103" s="154">
        <v>30459.75</v>
      </c>
      <c r="D103" s="154">
        <v>-15506.55</v>
      </c>
      <c r="E103" s="154">
        <v>7789.23</v>
      </c>
      <c r="F103" s="154">
        <v>144494.27499999999</v>
      </c>
      <c r="G103" s="154">
        <v>162464.67600000001</v>
      </c>
      <c r="H103" s="154">
        <v>138094.97459999999</v>
      </c>
      <c r="I103" s="154">
        <v>6399.3004000000101</v>
      </c>
      <c r="J103" s="154">
        <v>4479.5102800000004</v>
      </c>
      <c r="K103" s="155">
        <v>1.028</v>
      </c>
      <c r="L103" s="23"/>
    </row>
    <row r="104" spans="1:12">
      <c r="A104" s="151" t="s">
        <v>426</v>
      </c>
      <c r="B104" s="154">
        <v>28812.217499999999</v>
      </c>
      <c r="C104" s="154">
        <v>4876.45</v>
      </c>
      <c r="D104" s="154">
        <v>-1451.8</v>
      </c>
      <c r="E104" s="154">
        <v>2071.79</v>
      </c>
      <c r="F104" s="154">
        <v>34308.657500000001</v>
      </c>
      <c r="G104" s="154">
        <v>50221.930999999997</v>
      </c>
      <c r="H104" s="154">
        <v>42688.641349999998</v>
      </c>
      <c r="I104" s="154">
        <v>-8379.9838500000005</v>
      </c>
      <c r="J104" s="154">
        <v>-5865.988695</v>
      </c>
      <c r="K104" s="155">
        <v>0.88300000000000001</v>
      </c>
      <c r="L104" s="23"/>
    </row>
    <row r="105" spans="1:12">
      <c r="A105" s="151" t="s">
        <v>427</v>
      </c>
      <c r="B105" s="154">
        <v>90642.002500000002</v>
      </c>
      <c r="C105" s="154">
        <v>20998.400000000001</v>
      </c>
      <c r="D105" s="154">
        <v>-7574.35</v>
      </c>
      <c r="E105" s="154">
        <v>3183.42</v>
      </c>
      <c r="F105" s="154">
        <v>107249.4725</v>
      </c>
      <c r="G105" s="154">
        <v>110142.137</v>
      </c>
      <c r="H105" s="154">
        <v>93620.816449999998</v>
      </c>
      <c r="I105" s="154">
        <v>13628.65605</v>
      </c>
      <c r="J105" s="154">
        <v>9540.0592349999897</v>
      </c>
      <c r="K105" s="155">
        <v>1.087</v>
      </c>
      <c r="L105" s="23"/>
    </row>
    <row r="106" spans="1:12">
      <c r="A106" s="151" t="s">
        <v>428</v>
      </c>
      <c r="B106" s="154">
        <v>173871.72750000001</v>
      </c>
      <c r="C106" s="154">
        <v>68351.899999999994</v>
      </c>
      <c r="D106" s="154">
        <v>-13020.3</v>
      </c>
      <c r="E106" s="154">
        <v>7185.73</v>
      </c>
      <c r="F106" s="154">
        <v>236389.0575</v>
      </c>
      <c r="G106" s="154">
        <v>277796.09999999998</v>
      </c>
      <c r="H106" s="154">
        <v>236126.685</v>
      </c>
      <c r="I106" s="154">
        <v>262.37250000005599</v>
      </c>
      <c r="J106" s="154">
        <v>183.660750000039</v>
      </c>
      <c r="K106" s="155">
        <v>1.0009999999999999</v>
      </c>
      <c r="L106" s="23"/>
    </row>
    <row r="107" spans="1:12" ht="18.75" customHeight="1">
      <c r="A107" s="145" t="s">
        <v>429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5"/>
      <c r="L107" s="23"/>
    </row>
    <row r="108" spans="1:12">
      <c r="A108" s="151" t="s">
        <v>430</v>
      </c>
      <c r="B108" s="154">
        <v>187381.76250000001</v>
      </c>
      <c r="C108" s="154">
        <v>76579.899999999994</v>
      </c>
      <c r="D108" s="154">
        <v>-844.9</v>
      </c>
      <c r="E108" s="154">
        <v>27708.3</v>
      </c>
      <c r="F108" s="154">
        <v>290825.0625</v>
      </c>
      <c r="G108" s="154">
        <v>394217.45500000002</v>
      </c>
      <c r="H108" s="154">
        <v>335084.83675000002</v>
      </c>
      <c r="I108" s="154">
        <v>-44259.774250000097</v>
      </c>
      <c r="J108" s="154">
        <v>-30981.841975000101</v>
      </c>
      <c r="K108" s="155">
        <v>0.92100000000000004</v>
      </c>
      <c r="L108" s="23"/>
    </row>
    <row r="109" spans="1:12" ht="18.75" customHeight="1">
      <c r="A109" s="145" t="s">
        <v>431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5"/>
      <c r="L109" s="23"/>
    </row>
    <row r="110" spans="1:12">
      <c r="A110" s="151" t="s">
        <v>432</v>
      </c>
      <c r="B110" s="154">
        <v>150079.4725</v>
      </c>
      <c r="C110" s="154">
        <v>68206.55</v>
      </c>
      <c r="D110" s="154">
        <v>-1428.85</v>
      </c>
      <c r="E110" s="154">
        <v>9085.48</v>
      </c>
      <c r="F110" s="154">
        <v>225942.6525</v>
      </c>
      <c r="G110" s="154">
        <v>252761.34</v>
      </c>
      <c r="H110" s="154">
        <v>214847.139</v>
      </c>
      <c r="I110" s="154">
        <v>11095.513499999999</v>
      </c>
      <c r="J110" s="154">
        <v>7766.8594500000199</v>
      </c>
      <c r="K110" s="155">
        <v>1.0309999999999999</v>
      </c>
      <c r="L110" s="23"/>
    </row>
    <row r="111" spans="1:12">
      <c r="A111" s="151" t="s">
        <v>433</v>
      </c>
      <c r="B111" s="154">
        <v>409211.19</v>
      </c>
      <c r="C111" s="154">
        <v>85616.25</v>
      </c>
      <c r="D111" s="154">
        <v>-44991.35</v>
      </c>
      <c r="E111" s="154">
        <v>14865.31</v>
      </c>
      <c r="F111" s="154">
        <v>464701.4</v>
      </c>
      <c r="G111" s="154">
        <v>436953.95600000001</v>
      </c>
      <c r="H111" s="154">
        <v>371410.86259999999</v>
      </c>
      <c r="I111" s="154">
        <v>93290.537400000001</v>
      </c>
      <c r="J111" s="154">
        <v>65303.376179999999</v>
      </c>
      <c r="K111" s="155">
        <v>1.149</v>
      </c>
      <c r="L111" s="23"/>
    </row>
    <row r="112" spans="1:12">
      <c r="A112" s="151" t="s">
        <v>434</v>
      </c>
      <c r="B112" s="154">
        <v>84657.037500000006</v>
      </c>
      <c r="C112" s="154">
        <v>20129.7</v>
      </c>
      <c r="D112" s="154">
        <v>-13506.5</v>
      </c>
      <c r="E112" s="154">
        <v>3428.9</v>
      </c>
      <c r="F112" s="154">
        <v>94709.137499999997</v>
      </c>
      <c r="G112" s="154">
        <v>91333.407000000007</v>
      </c>
      <c r="H112" s="154">
        <v>77633.395950000006</v>
      </c>
      <c r="I112" s="154">
        <v>17075.741549999999</v>
      </c>
      <c r="J112" s="154">
        <v>11953.019085</v>
      </c>
      <c r="K112" s="155">
        <v>1.131</v>
      </c>
      <c r="L112" s="23"/>
    </row>
    <row r="113" spans="1:12">
      <c r="A113" s="151" t="s">
        <v>435</v>
      </c>
      <c r="B113" s="154">
        <v>134601.83499999999</v>
      </c>
      <c r="C113" s="154">
        <v>41099.199999999997</v>
      </c>
      <c r="D113" s="154">
        <v>-28531.95</v>
      </c>
      <c r="E113" s="154">
        <v>6158.76</v>
      </c>
      <c r="F113" s="154">
        <v>153327.845</v>
      </c>
      <c r="G113" s="154">
        <v>197093.83499999999</v>
      </c>
      <c r="H113" s="154">
        <v>167529.75975</v>
      </c>
      <c r="I113" s="154">
        <v>-14201.91475</v>
      </c>
      <c r="J113" s="154">
        <v>-9941.3403249999792</v>
      </c>
      <c r="K113" s="155">
        <v>0.95</v>
      </c>
      <c r="L113" s="23"/>
    </row>
    <row r="114" spans="1:12">
      <c r="A114" s="151" t="s">
        <v>436</v>
      </c>
      <c r="B114" s="154">
        <v>113318.86500000001</v>
      </c>
      <c r="C114" s="154">
        <v>11043.2</v>
      </c>
      <c r="D114" s="154">
        <v>-26197</v>
      </c>
      <c r="E114" s="154">
        <v>2356.37</v>
      </c>
      <c r="F114" s="154">
        <v>100521.435</v>
      </c>
      <c r="G114" s="154">
        <v>128298.731</v>
      </c>
      <c r="H114" s="154">
        <v>109053.92135</v>
      </c>
      <c r="I114" s="154">
        <v>-8532.4863500000101</v>
      </c>
      <c r="J114" s="154">
        <v>-5972.7404450000004</v>
      </c>
      <c r="K114" s="155">
        <v>0.95299999999999996</v>
      </c>
      <c r="L114" s="23"/>
    </row>
    <row r="115" spans="1:12" ht="18.75" customHeight="1">
      <c r="A115" s="145" t="s">
        <v>437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5"/>
      <c r="L115" s="23"/>
    </row>
    <row r="116" spans="1:12">
      <c r="A116" s="151" t="s">
        <v>438</v>
      </c>
      <c r="B116" s="154">
        <v>1854.81</v>
      </c>
      <c r="C116" s="154">
        <v>57058.8</v>
      </c>
      <c r="D116" s="154">
        <v>-15405.4</v>
      </c>
      <c r="E116" s="154">
        <v>3713.31</v>
      </c>
      <c r="F116" s="154">
        <v>47221.52</v>
      </c>
      <c r="G116" s="154">
        <v>75174.062999999995</v>
      </c>
      <c r="H116" s="154">
        <v>63897.953549999998</v>
      </c>
      <c r="I116" s="154">
        <v>-16676.433550000002</v>
      </c>
      <c r="J116" s="154">
        <v>-11673.503484999999</v>
      </c>
      <c r="K116" s="155">
        <v>0.84499999999999997</v>
      </c>
      <c r="L116" s="23"/>
    </row>
    <row r="117" spans="1:12">
      <c r="A117" s="151" t="s">
        <v>439</v>
      </c>
      <c r="B117" s="154">
        <v>53084.885000000002</v>
      </c>
      <c r="C117" s="154">
        <v>6806.8</v>
      </c>
      <c r="D117" s="154">
        <v>-5508</v>
      </c>
      <c r="E117" s="154">
        <v>3192.6</v>
      </c>
      <c r="F117" s="154">
        <v>57576.285000000003</v>
      </c>
      <c r="G117" s="154">
        <v>68466.009999999995</v>
      </c>
      <c r="H117" s="154">
        <v>58196.108500000002</v>
      </c>
      <c r="I117" s="154">
        <v>-619.82350000000599</v>
      </c>
      <c r="J117" s="154">
        <v>-433.87645000000401</v>
      </c>
      <c r="K117" s="155">
        <v>0.99399999999999999</v>
      </c>
      <c r="L117" s="23"/>
    </row>
    <row r="118" spans="1:12">
      <c r="A118" s="151" t="s">
        <v>440</v>
      </c>
      <c r="B118" s="154">
        <v>29763.294999999998</v>
      </c>
      <c r="C118" s="154">
        <v>18008.099999999999</v>
      </c>
      <c r="D118" s="154">
        <v>-1286.05</v>
      </c>
      <c r="E118" s="154">
        <v>5558.49</v>
      </c>
      <c r="F118" s="154">
        <v>52043.834999999999</v>
      </c>
      <c r="G118" s="154">
        <v>64397.381999999998</v>
      </c>
      <c r="H118" s="154">
        <v>54737.774700000002</v>
      </c>
      <c r="I118" s="154">
        <v>-2693.9396999999999</v>
      </c>
      <c r="J118" s="154">
        <v>-1885.7577900000001</v>
      </c>
      <c r="K118" s="155">
        <v>0.97099999999999997</v>
      </c>
      <c r="L118" s="23"/>
    </row>
    <row r="119" spans="1:12">
      <c r="A119" s="151" t="s">
        <v>441</v>
      </c>
      <c r="B119" s="154">
        <v>53731.004999999997</v>
      </c>
      <c r="C119" s="154">
        <v>10685.35</v>
      </c>
      <c r="D119" s="154">
        <v>-10890.2</v>
      </c>
      <c r="E119" s="154">
        <v>2582.81</v>
      </c>
      <c r="F119" s="154">
        <v>56108.964999999997</v>
      </c>
      <c r="G119" s="154">
        <v>51217.928</v>
      </c>
      <c r="H119" s="154">
        <v>43535.238799999999</v>
      </c>
      <c r="I119" s="154">
        <v>12573.726199999999</v>
      </c>
      <c r="J119" s="154">
        <v>8801.6083400000007</v>
      </c>
      <c r="K119" s="155">
        <v>1.1719999999999999</v>
      </c>
      <c r="L119" s="23"/>
    </row>
    <row r="120" spans="1:12">
      <c r="A120" s="151" t="s">
        <v>442</v>
      </c>
      <c r="B120" s="154">
        <v>200978.13250000001</v>
      </c>
      <c r="C120" s="154">
        <v>35476.449999999997</v>
      </c>
      <c r="D120" s="154">
        <v>-30630.6</v>
      </c>
      <c r="E120" s="154">
        <v>6905.91</v>
      </c>
      <c r="F120" s="154">
        <v>212729.89249999999</v>
      </c>
      <c r="G120" s="154">
        <v>312192.08399999997</v>
      </c>
      <c r="H120" s="154">
        <v>265363.27140000003</v>
      </c>
      <c r="I120" s="154">
        <v>-52633.378900000003</v>
      </c>
      <c r="J120" s="154">
        <v>-36843.365230000003</v>
      </c>
      <c r="K120" s="155">
        <v>0.88200000000000001</v>
      </c>
      <c r="L120" s="23"/>
    </row>
    <row r="121" spans="1:12">
      <c r="A121" s="151" t="s">
        <v>443</v>
      </c>
      <c r="B121" s="154">
        <v>435044.85</v>
      </c>
      <c r="C121" s="154">
        <v>199896.2</v>
      </c>
      <c r="D121" s="154">
        <v>-43456.25</v>
      </c>
      <c r="E121" s="154">
        <v>56324.4</v>
      </c>
      <c r="F121" s="154">
        <v>647809.19999999995</v>
      </c>
      <c r="G121" s="154">
        <v>723147.27399999998</v>
      </c>
      <c r="H121" s="154">
        <v>614675.18290000001</v>
      </c>
      <c r="I121" s="154">
        <v>33134.017100000099</v>
      </c>
      <c r="J121" s="154">
        <v>23193.811969999999</v>
      </c>
      <c r="K121" s="155">
        <v>1.032</v>
      </c>
      <c r="L121" s="23"/>
    </row>
    <row r="122" spans="1:12">
      <c r="A122" s="151" t="s">
        <v>444</v>
      </c>
      <c r="B122" s="154">
        <v>262642.21000000002</v>
      </c>
      <c r="C122" s="154">
        <v>132638.25</v>
      </c>
      <c r="D122" s="154">
        <v>-99880.1</v>
      </c>
      <c r="E122" s="154">
        <v>15799.63</v>
      </c>
      <c r="F122" s="154">
        <v>311199.99</v>
      </c>
      <c r="G122" s="154">
        <v>367058.72100000002</v>
      </c>
      <c r="H122" s="154">
        <v>311999.91285000002</v>
      </c>
      <c r="I122" s="154">
        <v>-799.92284999997401</v>
      </c>
      <c r="J122" s="154">
        <v>-559.94599499998105</v>
      </c>
      <c r="K122" s="155">
        <v>0.998</v>
      </c>
      <c r="L122" s="23"/>
    </row>
    <row r="123" spans="1:12">
      <c r="A123" s="151" t="s">
        <v>445</v>
      </c>
      <c r="B123" s="154">
        <v>5544.9350000000004</v>
      </c>
      <c r="C123" s="154">
        <v>129692.15</v>
      </c>
      <c r="D123" s="154">
        <v>-29931.9</v>
      </c>
      <c r="E123" s="154">
        <v>3162.17</v>
      </c>
      <c r="F123" s="154">
        <v>108467.355</v>
      </c>
      <c r="G123" s="154">
        <v>154093.79199999999</v>
      </c>
      <c r="H123" s="154">
        <v>130979.72319999999</v>
      </c>
      <c r="I123" s="154">
        <v>-22512.368200000001</v>
      </c>
      <c r="J123" s="154">
        <v>-15758.657740000001</v>
      </c>
      <c r="K123" s="155">
        <v>0.89800000000000002</v>
      </c>
      <c r="L123" s="23"/>
    </row>
    <row r="124" spans="1:12">
      <c r="A124" s="151" t="s">
        <v>446</v>
      </c>
      <c r="B124" s="154">
        <v>60788.195</v>
      </c>
      <c r="C124" s="154">
        <v>12330.95</v>
      </c>
      <c r="D124" s="154">
        <v>-4762.55</v>
      </c>
      <c r="E124" s="154">
        <v>4275.33</v>
      </c>
      <c r="F124" s="154">
        <v>72631.925000000003</v>
      </c>
      <c r="G124" s="154">
        <v>101802.238</v>
      </c>
      <c r="H124" s="154">
        <v>86531.902300000002</v>
      </c>
      <c r="I124" s="154">
        <v>-13899.9773</v>
      </c>
      <c r="J124" s="154">
        <v>-9729.9841099999994</v>
      </c>
      <c r="K124" s="155">
        <v>0.90400000000000003</v>
      </c>
      <c r="L124" s="23"/>
    </row>
    <row r="125" spans="1:12">
      <c r="A125" s="151" t="s">
        <v>447</v>
      </c>
      <c r="B125" s="154">
        <v>54132.044999999998</v>
      </c>
      <c r="C125" s="154">
        <v>28035.55</v>
      </c>
      <c r="D125" s="154">
        <v>-13642.5</v>
      </c>
      <c r="E125" s="154">
        <v>4468.28</v>
      </c>
      <c r="F125" s="154">
        <v>72993.375</v>
      </c>
      <c r="G125" s="154">
        <v>82211.384999999995</v>
      </c>
      <c r="H125" s="154">
        <v>69879.677249999993</v>
      </c>
      <c r="I125" s="154">
        <v>3113.6977500000098</v>
      </c>
      <c r="J125" s="154">
        <v>2179.5884249999999</v>
      </c>
      <c r="K125" s="155">
        <v>1.0269999999999999</v>
      </c>
      <c r="L125" s="23"/>
    </row>
    <row r="126" spans="1:12">
      <c r="A126" s="151" t="s">
        <v>448</v>
      </c>
      <c r="B126" s="154">
        <v>66406.932499999995</v>
      </c>
      <c r="C126" s="154">
        <v>28933.15</v>
      </c>
      <c r="D126" s="154">
        <v>-3048.95</v>
      </c>
      <c r="E126" s="154">
        <v>8529.07</v>
      </c>
      <c r="F126" s="154">
        <v>100820.2025</v>
      </c>
      <c r="G126" s="154">
        <v>110773.565</v>
      </c>
      <c r="H126" s="154">
        <v>94157.530249999996</v>
      </c>
      <c r="I126" s="154">
        <v>6662.6722500000196</v>
      </c>
      <c r="J126" s="154">
        <v>4663.8705750000099</v>
      </c>
      <c r="K126" s="155">
        <v>1.042</v>
      </c>
      <c r="L126" s="23"/>
    </row>
    <row r="127" spans="1:12">
      <c r="A127" s="151" t="s">
        <v>449</v>
      </c>
      <c r="B127" s="154">
        <v>469410.35749999998</v>
      </c>
      <c r="C127" s="154">
        <v>79979.05</v>
      </c>
      <c r="D127" s="154">
        <v>-51452.2</v>
      </c>
      <c r="E127" s="154">
        <v>30460.26</v>
      </c>
      <c r="F127" s="154">
        <v>528397.46750000003</v>
      </c>
      <c r="G127" s="154">
        <v>626143.57799999998</v>
      </c>
      <c r="H127" s="154">
        <v>532222.04130000004</v>
      </c>
      <c r="I127" s="154">
        <v>-3824.5737999999001</v>
      </c>
      <c r="J127" s="154">
        <v>-2677.2016599999301</v>
      </c>
      <c r="K127" s="155">
        <v>0.996</v>
      </c>
      <c r="L127" s="23"/>
    </row>
    <row r="128" spans="1:12">
      <c r="A128" s="151" t="s">
        <v>450</v>
      </c>
      <c r="B128" s="154">
        <v>69728.044999999998</v>
      </c>
      <c r="C128" s="154">
        <v>94565.9</v>
      </c>
      <c r="D128" s="154">
        <v>-69825.8</v>
      </c>
      <c r="E128" s="154">
        <v>10054.65</v>
      </c>
      <c r="F128" s="154">
        <v>104522.795</v>
      </c>
      <c r="G128" s="154">
        <v>137096.72099999999</v>
      </c>
      <c r="H128" s="154">
        <v>116532.21285</v>
      </c>
      <c r="I128" s="154">
        <v>-12009.41785</v>
      </c>
      <c r="J128" s="154">
        <v>-8406.5924950000008</v>
      </c>
      <c r="K128" s="155">
        <v>0.93899999999999995</v>
      </c>
      <c r="L128" s="23"/>
    </row>
    <row r="129" spans="1:12">
      <c r="A129" s="151" t="s">
        <v>451</v>
      </c>
      <c r="B129" s="154">
        <v>172993.06</v>
      </c>
      <c r="C129" s="154">
        <v>206423.35</v>
      </c>
      <c r="D129" s="154">
        <v>-165562.15</v>
      </c>
      <c r="E129" s="154">
        <v>14074.81</v>
      </c>
      <c r="F129" s="154">
        <v>227929.07</v>
      </c>
      <c r="G129" s="154">
        <v>242961.272</v>
      </c>
      <c r="H129" s="154">
        <v>206517.08119999999</v>
      </c>
      <c r="I129" s="154">
        <v>21411.988800000101</v>
      </c>
      <c r="J129" s="154">
        <v>14988.392159999999</v>
      </c>
      <c r="K129" s="155">
        <v>1.0620000000000001</v>
      </c>
      <c r="L129" s="23"/>
    </row>
    <row r="130" spans="1:12">
      <c r="A130" s="151" t="s">
        <v>452</v>
      </c>
      <c r="B130" s="154">
        <v>40833.67</v>
      </c>
      <c r="C130" s="154">
        <v>22751.95</v>
      </c>
      <c r="D130" s="154">
        <v>143.65</v>
      </c>
      <c r="E130" s="154">
        <v>8371.65</v>
      </c>
      <c r="F130" s="154">
        <v>72100.92</v>
      </c>
      <c r="G130" s="154">
        <v>87228.925000000003</v>
      </c>
      <c r="H130" s="154">
        <v>74144.586249999993</v>
      </c>
      <c r="I130" s="154">
        <v>-2043.66624999999</v>
      </c>
      <c r="J130" s="154">
        <v>-1430.5663750000001</v>
      </c>
      <c r="K130" s="155">
        <v>0.98399999999999999</v>
      </c>
      <c r="L130" s="23"/>
    </row>
    <row r="131" spans="1:12">
      <c r="A131" s="151" t="s">
        <v>453</v>
      </c>
      <c r="B131" s="154">
        <v>503949.92749999999</v>
      </c>
      <c r="C131" s="154">
        <v>149511.6</v>
      </c>
      <c r="D131" s="154">
        <v>-2880.65</v>
      </c>
      <c r="E131" s="154">
        <v>44257.8</v>
      </c>
      <c r="F131" s="154">
        <v>694838.67749999999</v>
      </c>
      <c r="G131" s="154">
        <v>773011.15300000005</v>
      </c>
      <c r="H131" s="154">
        <v>657059.48005000001</v>
      </c>
      <c r="I131" s="154">
        <v>37779.197450000102</v>
      </c>
      <c r="J131" s="154">
        <v>26445.4382150001</v>
      </c>
      <c r="K131" s="155">
        <v>1.034</v>
      </c>
      <c r="L131" s="23"/>
    </row>
    <row r="132" spans="1:12">
      <c r="A132" s="151" t="s">
        <v>454</v>
      </c>
      <c r="B132" s="154">
        <v>1508303.085</v>
      </c>
      <c r="C132" s="154">
        <v>250954.85</v>
      </c>
      <c r="D132" s="154">
        <v>-98535.4</v>
      </c>
      <c r="E132" s="154">
        <v>101473.17</v>
      </c>
      <c r="F132" s="154">
        <v>1762195.7050000001</v>
      </c>
      <c r="G132" s="154">
        <v>1774759.827</v>
      </c>
      <c r="H132" s="154">
        <v>1508545.85295</v>
      </c>
      <c r="I132" s="154">
        <v>253649.85204999999</v>
      </c>
      <c r="J132" s="154">
        <v>177554.896435</v>
      </c>
      <c r="K132" s="155">
        <v>1.1000000000000001</v>
      </c>
      <c r="L132" s="23"/>
    </row>
    <row r="133" spans="1:12">
      <c r="A133" s="151" t="s">
        <v>455</v>
      </c>
      <c r="B133" s="154">
        <v>58546.27</v>
      </c>
      <c r="C133" s="154">
        <v>6401.35</v>
      </c>
      <c r="D133" s="154">
        <v>-5471.45</v>
      </c>
      <c r="E133" s="154">
        <v>2668.83</v>
      </c>
      <c r="F133" s="154">
        <v>62145</v>
      </c>
      <c r="G133" s="154">
        <v>78019.588000000003</v>
      </c>
      <c r="H133" s="154">
        <v>66316.649799999999</v>
      </c>
      <c r="I133" s="154">
        <v>-4171.6497999999901</v>
      </c>
      <c r="J133" s="154">
        <v>-2920.1548599999901</v>
      </c>
      <c r="K133" s="155">
        <v>0.96299999999999997</v>
      </c>
      <c r="L133" s="23"/>
    </row>
    <row r="134" spans="1:12">
      <c r="A134" s="151" t="s">
        <v>456</v>
      </c>
      <c r="B134" s="154">
        <v>16004.002500000001</v>
      </c>
      <c r="C134" s="154">
        <v>6506.75</v>
      </c>
      <c r="D134" s="154">
        <v>0</v>
      </c>
      <c r="E134" s="154">
        <v>1964.35</v>
      </c>
      <c r="F134" s="154">
        <v>24475.102500000001</v>
      </c>
      <c r="G134" s="154">
        <v>35147.014999999999</v>
      </c>
      <c r="H134" s="154">
        <v>29874.962749999999</v>
      </c>
      <c r="I134" s="154">
        <v>-5399.8602499999997</v>
      </c>
      <c r="J134" s="154">
        <v>-3779.9021750000002</v>
      </c>
      <c r="K134" s="155">
        <v>0.89200000000000002</v>
      </c>
      <c r="L134" s="23"/>
    </row>
    <row r="135" spans="1:12">
      <c r="A135" s="151" t="s">
        <v>457</v>
      </c>
      <c r="B135" s="154">
        <v>72535.324999999997</v>
      </c>
      <c r="C135" s="154">
        <v>17525.3</v>
      </c>
      <c r="D135" s="154">
        <v>-4539.8500000000004</v>
      </c>
      <c r="E135" s="154">
        <v>9041.4500000000007</v>
      </c>
      <c r="F135" s="154">
        <v>94562.225000000006</v>
      </c>
      <c r="G135" s="154">
        <v>117857.046</v>
      </c>
      <c r="H135" s="154">
        <v>100178.48910000001</v>
      </c>
      <c r="I135" s="154">
        <v>-5616.2641000000103</v>
      </c>
      <c r="J135" s="154">
        <v>-3931.3848700000099</v>
      </c>
      <c r="K135" s="155">
        <v>0.96699999999999997</v>
      </c>
      <c r="L135" s="23"/>
    </row>
    <row r="136" spans="1:12">
      <c r="A136" s="151" t="s">
        <v>458</v>
      </c>
      <c r="B136" s="154">
        <v>81742.535000000003</v>
      </c>
      <c r="C136" s="154">
        <v>16688.900000000001</v>
      </c>
      <c r="D136" s="154">
        <v>-3503.7</v>
      </c>
      <c r="E136" s="154">
        <v>4960.6000000000004</v>
      </c>
      <c r="F136" s="154">
        <v>99888.335000000006</v>
      </c>
      <c r="G136" s="154">
        <v>105722.927</v>
      </c>
      <c r="H136" s="154">
        <v>89864.487949999995</v>
      </c>
      <c r="I136" s="154">
        <v>10023.84705</v>
      </c>
      <c r="J136" s="154">
        <v>7016.69293500001</v>
      </c>
      <c r="K136" s="155">
        <v>1.0660000000000001</v>
      </c>
      <c r="L136" s="23"/>
    </row>
    <row r="137" spans="1:12">
      <c r="A137" s="151" t="s">
        <v>459</v>
      </c>
      <c r="B137" s="154">
        <v>47193.217499999999</v>
      </c>
      <c r="C137" s="154">
        <v>10397.200000000001</v>
      </c>
      <c r="D137" s="154">
        <v>-235.45</v>
      </c>
      <c r="E137" s="154">
        <v>5811.45</v>
      </c>
      <c r="F137" s="154">
        <v>63166.417500000003</v>
      </c>
      <c r="G137" s="154">
        <v>81972.28</v>
      </c>
      <c r="H137" s="154">
        <v>69676.437999999995</v>
      </c>
      <c r="I137" s="154">
        <v>-6510.0204999999996</v>
      </c>
      <c r="J137" s="154">
        <v>-4557.0143500000004</v>
      </c>
      <c r="K137" s="155">
        <v>0.94399999999999995</v>
      </c>
      <c r="L137" s="23"/>
    </row>
    <row r="138" spans="1:12">
      <c r="A138" s="151" t="s">
        <v>460</v>
      </c>
      <c r="B138" s="154">
        <v>12269.317499999999</v>
      </c>
      <c r="C138" s="154">
        <v>62020.25</v>
      </c>
      <c r="D138" s="154">
        <v>-5112.75</v>
      </c>
      <c r="E138" s="154">
        <v>7383.1</v>
      </c>
      <c r="F138" s="154">
        <v>76559.917499999996</v>
      </c>
      <c r="G138" s="154">
        <v>97577.892999999996</v>
      </c>
      <c r="H138" s="154">
        <v>82941.209050000005</v>
      </c>
      <c r="I138" s="154">
        <v>-6381.2915499999799</v>
      </c>
      <c r="J138" s="154">
        <v>-4466.9040849999901</v>
      </c>
      <c r="K138" s="155">
        <v>0.95399999999999996</v>
      </c>
      <c r="L138" s="23"/>
    </row>
    <row r="139" spans="1:12">
      <c r="A139" s="151" t="s">
        <v>461</v>
      </c>
      <c r="B139" s="154">
        <v>55163.887499999997</v>
      </c>
      <c r="C139" s="154">
        <v>18045.5</v>
      </c>
      <c r="D139" s="154">
        <v>-11123.1</v>
      </c>
      <c r="E139" s="154">
        <v>1951.77</v>
      </c>
      <c r="F139" s="154">
        <v>64038.057500000003</v>
      </c>
      <c r="G139" s="154">
        <v>72704.361999999994</v>
      </c>
      <c r="H139" s="154">
        <v>61798.707699999999</v>
      </c>
      <c r="I139" s="154">
        <v>2239.34980000002</v>
      </c>
      <c r="J139" s="154">
        <v>1567.54486000001</v>
      </c>
      <c r="K139" s="155">
        <v>1.022</v>
      </c>
      <c r="L139" s="23"/>
    </row>
    <row r="140" spans="1:12">
      <c r="A140" s="151" t="s">
        <v>462</v>
      </c>
      <c r="B140" s="154">
        <v>41670.5625</v>
      </c>
      <c r="C140" s="154">
        <v>19611.2</v>
      </c>
      <c r="D140" s="154">
        <v>-685.1</v>
      </c>
      <c r="E140" s="154">
        <v>4304.91</v>
      </c>
      <c r="F140" s="154">
        <v>64901.572500000002</v>
      </c>
      <c r="G140" s="154">
        <v>75212.501000000004</v>
      </c>
      <c r="H140" s="154">
        <v>63930.625849999997</v>
      </c>
      <c r="I140" s="154">
        <v>970.94664999999804</v>
      </c>
      <c r="J140" s="154">
        <v>679.66265499999895</v>
      </c>
      <c r="K140" s="155">
        <v>1.0089999999999999</v>
      </c>
      <c r="L140" s="23"/>
    </row>
    <row r="141" spans="1:12">
      <c r="A141" s="151" t="s">
        <v>463</v>
      </c>
      <c r="B141" s="154">
        <v>44044.775000000001</v>
      </c>
      <c r="C141" s="154">
        <v>45924.65</v>
      </c>
      <c r="D141" s="154">
        <v>-24385.65</v>
      </c>
      <c r="E141" s="154">
        <v>8199.1</v>
      </c>
      <c r="F141" s="154">
        <v>73782.875</v>
      </c>
      <c r="G141" s="154">
        <v>84979.297999999995</v>
      </c>
      <c r="H141" s="154">
        <v>72232.403300000005</v>
      </c>
      <c r="I141" s="154">
        <v>1550.4717000000201</v>
      </c>
      <c r="J141" s="154">
        <v>1085.3301900000199</v>
      </c>
      <c r="K141" s="155">
        <v>1.0129999999999999</v>
      </c>
      <c r="L141" s="23"/>
    </row>
    <row r="142" spans="1:12">
      <c r="A142" s="151" t="s">
        <v>464</v>
      </c>
      <c r="B142" s="154">
        <v>146188.82750000001</v>
      </c>
      <c r="C142" s="154">
        <v>41752.85</v>
      </c>
      <c r="D142" s="154">
        <v>-430.95</v>
      </c>
      <c r="E142" s="154">
        <v>17952.849999999999</v>
      </c>
      <c r="F142" s="154">
        <v>205463.57750000001</v>
      </c>
      <c r="G142" s="154">
        <v>280900.538</v>
      </c>
      <c r="H142" s="154">
        <v>238765.45730000001</v>
      </c>
      <c r="I142" s="154">
        <v>-33301.879800000002</v>
      </c>
      <c r="J142" s="154">
        <v>-23311.315859999999</v>
      </c>
      <c r="K142" s="155">
        <v>0.91700000000000004</v>
      </c>
      <c r="L142" s="23"/>
    </row>
    <row r="143" spans="1:12">
      <c r="A143" s="151" t="s">
        <v>465</v>
      </c>
      <c r="B143" s="154">
        <v>38462.2425</v>
      </c>
      <c r="C143" s="154">
        <v>94634.75</v>
      </c>
      <c r="D143" s="154">
        <v>-42507.65</v>
      </c>
      <c r="E143" s="154">
        <v>12818</v>
      </c>
      <c r="F143" s="154">
        <v>103407.3425</v>
      </c>
      <c r="G143" s="154">
        <v>134301.764</v>
      </c>
      <c r="H143" s="154">
        <v>114156.4994</v>
      </c>
      <c r="I143" s="154">
        <v>-10749.1569</v>
      </c>
      <c r="J143" s="154">
        <v>-7524.4098299999896</v>
      </c>
      <c r="K143" s="155">
        <v>0.94399999999999995</v>
      </c>
      <c r="L143" s="23"/>
    </row>
    <row r="144" spans="1:12">
      <c r="A144" s="151" t="s">
        <v>466</v>
      </c>
      <c r="B144" s="154">
        <v>142469.46</v>
      </c>
      <c r="C144" s="154">
        <v>35345.550000000003</v>
      </c>
      <c r="D144" s="154">
        <v>-15575.4</v>
      </c>
      <c r="E144" s="154">
        <v>8085.71</v>
      </c>
      <c r="F144" s="154">
        <v>170325.32</v>
      </c>
      <c r="G144" s="154">
        <v>202612.40700000001</v>
      </c>
      <c r="H144" s="154">
        <v>172220.54595</v>
      </c>
      <c r="I144" s="154">
        <v>-1895.22594999999</v>
      </c>
      <c r="J144" s="154">
        <v>-1326.65816499999</v>
      </c>
      <c r="K144" s="155">
        <v>0.99299999999999999</v>
      </c>
      <c r="L144" s="23"/>
    </row>
    <row r="145" spans="1:12">
      <c r="A145" s="151" t="s">
        <v>467</v>
      </c>
      <c r="B145" s="154">
        <v>37280.01</v>
      </c>
      <c r="C145" s="154">
        <v>6631.7</v>
      </c>
      <c r="D145" s="154">
        <v>-4653.75</v>
      </c>
      <c r="E145" s="154">
        <v>3811.06</v>
      </c>
      <c r="F145" s="154">
        <v>43069.02</v>
      </c>
      <c r="G145" s="154">
        <v>71293.175000000003</v>
      </c>
      <c r="H145" s="154">
        <v>60599.198750000003</v>
      </c>
      <c r="I145" s="154">
        <v>-17530.178749999999</v>
      </c>
      <c r="J145" s="154">
        <v>-12271.125125</v>
      </c>
      <c r="K145" s="155">
        <v>0.82799999999999996</v>
      </c>
      <c r="L145" s="23"/>
    </row>
    <row r="146" spans="1:12">
      <c r="A146" s="151" t="s">
        <v>468</v>
      </c>
      <c r="B146" s="154">
        <v>207074.4975</v>
      </c>
      <c r="C146" s="154">
        <v>52501.1</v>
      </c>
      <c r="D146" s="154">
        <v>-35213.800000000003</v>
      </c>
      <c r="E146" s="154">
        <v>11147.58</v>
      </c>
      <c r="F146" s="154">
        <v>235509.3775</v>
      </c>
      <c r="G146" s="154">
        <v>240545.55300000001</v>
      </c>
      <c r="H146" s="154">
        <v>204463.72005</v>
      </c>
      <c r="I146" s="154">
        <v>31045.657449999999</v>
      </c>
      <c r="J146" s="154">
        <v>21731.960214999999</v>
      </c>
      <c r="K146" s="155">
        <v>1.0900000000000001</v>
      </c>
      <c r="L146" s="23"/>
    </row>
    <row r="147" spans="1:12">
      <c r="A147" s="151" t="s">
        <v>469</v>
      </c>
      <c r="B147" s="154">
        <v>46533.172500000001</v>
      </c>
      <c r="C147" s="154">
        <v>8248.4</v>
      </c>
      <c r="D147" s="154">
        <v>-12201.75</v>
      </c>
      <c r="E147" s="154">
        <v>1610.75</v>
      </c>
      <c r="F147" s="154">
        <v>44190.572500000002</v>
      </c>
      <c r="G147" s="154">
        <v>57173.885999999999</v>
      </c>
      <c r="H147" s="154">
        <v>48597.803099999997</v>
      </c>
      <c r="I147" s="154">
        <v>-4407.2305999999999</v>
      </c>
      <c r="J147" s="154">
        <v>-3085.06142</v>
      </c>
      <c r="K147" s="155">
        <v>0.94599999999999995</v>
      </c>
      <c r="L147" s="23"/>
    </row>
    <row r="148" spans="1:12">
      <c r="A148" s="151" t="s">
        <v>470</v>
      </c>
      <c r="B148" s="154">
        <v>59008.58</v>
      </c>
      <c r="C148" s="154">
        <v>25970.05</v>
      </c>
      <c r="D148" s="154">
        <v>-9321.9500000000007</v>
      </c>
      <c r="E148" s="154">
        <v>6284.73</v>
      </c>
      <c r="F148" s="154">
        <v>81941.41</v>
      </c>
      <c r="G148" s="154">
        <v>112155.876</v>
      </c>
      <c r="H148" s="154">
        <v>95332.494600000005</v>
      </c>
      <c r="I148" s="154">
        <v>-13391.0846</v>
      </c>
      <c r="J148" s="154">
        <v>-9373.7592199999999</v>
      </c>
      <c r="K148" s="155">
        <v>0.91600000000000004</v>
      </c>
      <c r="L148" s="23"/>
    </row>
    <row r="149" spans="1:12" ht="19.5" customHeight="1">
      <c r="A149" s="145" t="s">
        <v>471</v>
      </c>
      <c r="B149" s="154"/>
      <c r="C149" s="154"/>
      <c r="D149" s="154"/>
      <c r="E149" s="154"/>
      <c r="F149" s="154"/>
      <c r="G149" s="154"/>
      <c r="H149" s="154"/>
      <c r="I149" s="154"/>
      <c r="J149" s="154"/>
      <c r="K149" s="155"/>
      <c r="L149" s="23"/>
    </row>
    <row r="150" spans="1:12">
      <c r="A150" s="151" t="s">
        <v>472</v>
      </c>
      <c r="B150" s="154">
        <v>118819.24</v>
      </c>
      <c r="C150" s="154">
        <v>128087.35</v>
      </c>
      <c r="D150" s="154">
        <v>-87.55</v>
      </c>
      <c r="E150" s="154">
        <v>20981.4</v>
      </c>
      <c r="F150" s="154">
        <v>267800.44</v>
      </c>
      <c r="G150" s="154">
        <v>293971.19699999999</v>
      </c>
      <c r="H150" s="154">
        <v>249875.51745000001</v>
      </c>
      <c r="I150" s="154">
        <v>17924.922549999999</v>
      </c>
      <c r="J150" s="154">
        <v>12547.445785</v>
      </c>
      <c r="K150" s="155">
        <v>1.0429999999999999</v>
      </c>
      <c r="L150" s="23"/>
    </row>
    <row r="151" spans="1:12">
      <c r="A151" s="151" t="s">
        <v>473</v>
      </c>
      <c r="B151" s="154">
        <v>504427.55499999999</v>
      </c>
      <c r="C151" s="154">
        <v>92451.1</v>
      </c>
      <c r="D151" s="154">
        <v>-33434.75</v>
      </c>
      <c r="E151" s="154">
        <v>25998.44</v>
      </c>
      <c r="F151" s="154">
        <v>589442.34499999997</v>
      </c>
      <c r="G151" s="154">
        <v>581438.62300000002</v>
      </c>
      <c r="H151" s="154">
        <v>494222.82955000002</v>
      </c>
      <c r="I151" s="154">
        <v>95219.515449999904</v>
      </c>
      <c r="J151" s="154">
        <v>66653.660814999996</v>
      </c>
      <c r="K151" s="155">
        <v>1.115</v>
      </c>
      <c r="L151" s="23"/>
    </row>
    <row r="152" spans="1:12">
      <c r="A152" s="151" t="s">
        <v>474</v>
      </c>
      <c r="B152" s="154">
        <v>35036.692499999997</v>
      </c>
      <c r="C152" s="154">
        <v>18394.849999999999</v>
      </c>
      <c r="D152" s="154">
        <v>-3365.15</v>
      </c>
      <c r="E152" s="154">
        <v>1413.38</v>
      </c>
      <c r="F152" s="154">
        <v>51479.772499999999</v>
      </c>
      <c r="G152" s="154">
        <v>47177.5</v>
      </c>
      <c r="H152" s="154">
        <v>40100.875</v>
      </c>
      <c r="I152" s="154">
        <v>11378.897499999999</v>
      </c>
      <c r="J152" s="154">
        <v>7965.2282500000001</v>
      </c>
      <c r="K152" s="155">
        <v>1.169</v>
      </c>
      <c r="L152" s="23"/>
    </row>
    <row r="153" spans="1:12">
      <c r="A153" s="151" t="s">
        <v>475</v>
      </c>
      <c r="B153" s="154">
        <v>374727.32</v>
      </c>
      <c r="C153" s="154">
        <v>102987.7</v>
      </c>
      <c r="D153" s="154">
        <v>-34789.65</v>
      </c>
      <c r="E153" s="154">
        <v>10450.07</v>
      </c>
      <c r="F153" s="154">
        <v>453375.44</v>
      </c>
      <c r="G153" s="154">
        <v>441437.21299999999</v>
      </c>
      <c r="H153" s="154">
        <v>375221.63105000003</v>
      </c>
      <c r="I153" s="154">
        <v>78153.808950000006</v>
      </c>
      <c r="J153" s="154">
        <v>54707.666265</v>
      </c>
      <c r="K153" s="155">
        <v>1.1240000000000001</v>
      </c>
      <c r="L153" s="23"/>
    </row>
    <row r="154" spans="1:12">
      <c r="A154" s="151" t="s">
        <v>476</v>
      </c>
      <c r="B154" s="154">
        <v>114041.57249999999</v>
      </c>
      <c r="C154" s="154">
        <v>25305.35</v>
      </c>
      <c r="D154" s="154">
        <v>-17205.7</v>
      </c>
      <c r="E154" s="154">
        <v>5703.16</v>
      </c>
      <c r="F154" s="154">
        <v>127844.38250000001</v>
      </c>
      <c r="G154" s="154">
        <v>149585.34599999999</v>
      </c>
      <c r="H154" s="154">
        <v>127147.5441</v>
      </c>
      <c r="I154" s="154">
        <v>696.83840000003704</v>
      </c>
      <c r="J154" s="154">
        <v>487.78688000002597</v>
      </c>
      <c r="K154" s="155">
        <v>1.0029999999999999</v>
      </c>
      <c r="L154" s="23"/>
    </row>
    <row r="155" spans="1:12">
      <c r="A155" s="151" t="s">
        <v>477</v>
      </c>
      <c r="B155" s="154">
        <v>274531.375</v>
      </c>
      <c r="C155" s="154">
        <v>48612.35</v>
      </c>
      <c r="D155" s="154">
        <v>-25328.3</v>
      </c>
      <c r="E155" s="154">
        <v>15421.21</v>
      </c>
      <c r="F155" s="154">
        <v>313236.63500000001</v>
      </c>
      <c r="G155" s="154">
        <v>329766.53600000002</v>
      </c>
      <c r="H155" s="154">
        <v>280301.55560000002</v>
      </c>
      <c r="I155" s="154">
        <v>32935.079400000002</v>
      </c>
      <c r="J155" s="154">
        <v>23054.55558</v>
      </c>
      <c r="K155" s="155">
        <v>1.07</v>
      </c>
      <c r="L155" s="23"/>
    </row>
    <row r="156" spans="1:12" ht="18.75" customHeight="1">
      <c r="A156" s="145" t="s">
        <v>478</v>
      </c>
      <c r="B156" s="154"/>
      <c r="C156" s="154"/>
      <c r="D156" s="154"/>
      <c r="E156" s="154"/>
      <c r="F156" s="154"/>
      <c r="G156" s="154"/>
      <c r="H156" s="154"/>
      <c r="I156" s="154"/>
      <c r="J156" s="154"/>
      <c r="K156" s="155"/>
      <c r="L156" s="23"/>
    </row>
    <row r="157" spans="1:12">
      <c r="A157" s="151" t="s">
        <v>479</v>
      </c>
      <c r="B157" s="154">
        <v>147710.82999999999</v>
      </c>
      <c r="C157" s="154">
        <v>43544.65</v>
      </c>
      <c r="D157" s="154">
        <v>-13784.45</v>
      </c>
      <c r="E157" s="154">
        <v>5028.09</v>
      </c>
      <c r="F157" s="154">
        <v>182499.12</v>
      </c>
      <c r="G157" s="154">
        <v>177535.96299999999</v>
      </c>
      <c r="H157" s="154">
        <v>150905.56855</v>
      </c>
      <c r="I157" s="154">
        <v>31593.551449999999</v>
      </c>
      <c r="J157" s="154">
        <v>22115.486014999999</v>
      </c>
      <c r="K157" s="155">
        <v>1.125</v>
      </c>
      <c r="L157" s="23"/>
    </row>
    <row r="158" spans="1:12">
      <c r="A158" s="151" t="s">
        <v>480</v>
      </c>
      <c r="B158" s="154">
        <v>304695.71000000002</v>
      </c>
      <c r="C158" s="154">
        <v>46544.3</v>
      </c>
      <c r="D158" s="154">
        <v>-82581.75</v>
      </c>
      <c r="E158" s="154">
        <v>10339.06</v>
      </c>
      <c r="F158" s="154">
        <v>278997.32</v>
      </c>
      <c r="G158" s="154">
        <v>308375.12900000002</v>
      </c>
      <c r="H158" s="154">
        <v>262118.85965</v>
      </c>
      <c r="I158" s="154">
        <v>16878.460350000001</v>
      </c>
      <c r="J158" s="154">
        <v>11814.922245</v>
      </c>
      <c r="K158" s="155">
        <v>1.038</v>
      </c>
      <c r="L158" s="23"/>
    </row>
    <row r="159" spans="1:12">
      <c r="A159" s="151" t="s">
        <v>481</v>
      </c>
      <c r="B159" s="154">
        <v>37206.207499999997</v>
      </c>
      <c r="C159" s="154">
        <v>15884.8</v>
      </c>
      <c r="D159" s="154">
        <v>-10413.35</v>
      </c>
      <c r="E159" s="154">
        <v>3076.49</v>
      </c>
      <c r="F159" s="154">
        <v>45754.147499999999</v>
      </c>
      <c r="G159" s="154">
        <v>58487.71</v>
      </c>
      <c r="H159" s="154">
        <v>49714.553500000002</v>
      </c>
      <c r="I159" s="154">
        <v>-3960.4059999999899</v>
      </c>
      <c r="J159" s="154">
        <v>-2772.2841999999901</v>
      </c>
      <c r="K159" s="155">
        <v>0.95299999999999996</v>
      </c>
      <c r="L159" s="23"/>
    </row>
    <row r="160" spans="1:12">
      <c r="A160" s="151" t="s">
        <v>482</v>
      </c>
      <c r="B160" s="154">
        <v>36263.485000000001</v>
      </c>
      <c r="C160" s="154">
        <v>16308.95</v>
      </c>
      <c r="D160" s="154">
        <v>-9581.2000000000007</v>
      </c>
      <c r="E160" s="154">
        <v>4324.97</v>
      </c>
      <c r="F160" s="154">
        <v>47316.205000000002</v>
      </c>
      <c r="G160" s="154">
        <v>51157.91</v>
      </c>
      <c r="H160" s="154">
        <v>43484.2235</v>
      </c>
      <c r="I160" s="154">
        <v>3831.9814999999999</v>
      </c>
      <c r="J160" s="154">
        <v>2682.3870499999998</v>
      </c>
      <c r="K160" s="155">
        <v>1.052</v>
      </c>
      <c r="L160" s="23"/>
    </row>
    <row r="161" spans="1:12">
      <c r="A161" s="151" t="s">
        <v>483</v>
      </c>
      <c r="B161" s="154">
        <v>460737.86749999999</v>
      </c>
      <c r="C161" s="154">
        <v>227075.8</v>
      </c>
      <c r="D161" s="154">
        <v>-140529.65</v>
      </c>
      <c r="E161" s="154">
        <v>36021.300000000003</v>
      </c>
      <c r="F161" s="154">
        <v>583305.3175</v>
      </c>
      <c r="G161" s="154">
        <v>656088.93000000005</v>
      </c>
      <c r="H161" s="154">
        <v>557675.59050000005</v>
      </c>
      <c r="I161" s="154">
        <v>25629.726999999999</v>
      </c>
      <c r="J161" s="154">
        <v>17940.8089</v>
      </c>
      <c r="K161" s="155">
        <v>1.0269999999999999</v>
      </c>
      <c r="L161" s="23"/>
    </row>
    <row r="162" spans="1:12">
      <c r="A162" s="151" t="s">
        <v>484</v>
      </c>
      <c r="B162" s="154">
        <v>55053.88</v>
      </c>
      <c r="C162" s="154">
        <v>8035.05</v>
      </c>
      <c r="D162" s="154">
        <v>-25148.1</v>
      </c>
      <c r="E162" s="154">
        <v>841.33</v>
      </c>
      <c r="F162" s="154">
        <v>38782.160000000003</v>
      </c>
      <c r="G162" s="154">
        <v>51203.692000000003</v>
      </c>
      <c r="H162" s="154">
        <v>43523.138200000001</v>
      </c>
      <c r="I162" s="154">
        <v>-4740.9781999999896</v>
      </c>
      <c r="J162" s="154">
        <v>-3318.6847399999901</v>
      </c>
      <c r="K162" s="155">
        <v>0.93500000000000005</v>
      </c>
      <c r="L162" s="23"/>
    </row>
    <row r="163" spans="1:12">
      <c r="A163" s="151" t="s">
        <v>485</v>
      </c>
      <c r="B163" s="154">
        <v>38678.080000000002</v>
      </c>
      <c r="C163" s="154">
        <v>7515.7</v>
      </c>
      <c r="D163" s="154">
        <v>-10073.35</v>
      </c>
      <c r="E163" s="154">
        <v>1302.2</v>
      </c>
      <c r="F163" s="154">
        <v>37422.629999999997</v>
      </c>
      <c r="G163" s="154">
        <v>41106.601000000002</v>
      </c>
      <c r="H163" s="154">
        <v>34940.610849999997</v>
      </c>
      <c r="I163" s="154">
        <v>2482.0191499999901</v>
      </c>
      <c r="J163" s="154">
        <v>1737.41340499999</v>
      </c>
      <c r="K163" s="155">
        <v>1.042</v>
      </c>
      <c r="L163" s="23"/>
    </row>
    <row r="164" spans="1:12">
      <c r="A164" s="151" t="s">
        <v>486</v>
      </c>
      <c r="B164" s="154">
        <v>191059.35500000001</v>
      </c>
      <c r="C164" s="154">
        <v>19162.400000000001</v>
      </c>
      <c r="D164" s="154">
        <v>-50018.25</v>
      </c>
      <c r="E164" s="154">
        <v>11995.71</v>
      </c>
      <c r="F164" s="154">
        <v>172199.215</v>
      </c>
      <c r="G164" s="154">
        <v>232397.31</v>
      </c>
      <c r="H164" s="154">
        <v>197537.71350000001</v>
      </c>
      <c r="I164" s="154">
        <v>-25338.498500000002</v>
      </c>
      <c r="J164" s="154">
        <v>-17736.948950000002</v>
      </c>
      <c r="K164" s="155">
        <v>0.92400000000000004</v>
      </c>
      <c r="L164" s="23"/>
    </row>
    <row r="165" spans="1:12">
      <c r="A165" s="151" t="s">
        <v>487</v>
      </c>
      <c r="B165" s="154">
        <v>12157.9175</v>
      </c>
      <c r="C165" s="154">
        <v>8438.7999999999993</v>
      </c>
      <c r="D165" s="154">
        <v>-626.45000000000005</v>
      </c>
      <c r="E165" s="154">
        <v>423.98</v>
      </c>
      <c r="F165" s="154">
        <v>20394.247500000001</v>
      </c>
      <c r="G165" s="154">
        <v>27965.510999999999</v>
      </c>
      <c r="H165" s="154">
        <v>23770.68435</v>
      </c>
      <c r="I165" s="154">
        <v>-3376.43685</v>
      </c>
      <c r="J165" s="154">
        <v>-2363.505795</v>
      </c>
      <c r="K165" s="155">
        <v>0.91500000000000004</v>
      </c>
      <c r="L165" s="23"/>
    </row>
    <row r="166" spans="1:12">
      <c r="A166" s="151" t="s">
        <v>488</v>
      </c>
      <c r="B166" s="154">
        <v>46796.355000000003</v>
      </c>
      <c r="C166" s="154">
        <v>9231</v>
      </c>
      <c r="D166" s="154">
        <v>-16168.7</v>
      </c>
      <c r="E166" s="154">
        <v>100.13</v>
      </c>
      <c r="F166" s="154">
        <v>39958.785000000003</v>
      </c>
      <c r="G166" s="154">
        <v>42038.99</v>
      </c>
      <c r="H166" s="154">
        <v>35733.141499999998</v>
      </c>
      <c r="I166" s="154">
        <v>4225.6435000000101</v>
      </c>
      <c r="J166" s="154">
        <v>2957.9504499999998</v>
      </c>
      <c r="K166" s="155">
        <v>1.07</v>
      </c>
      <c r="L166" s="23"/>
    </row>
    <row r="167" spans="1:12">
      <c r="A167" s="151" t="s">
        <v>489</v>
      </c>
      <c r="B167" s="154">
        <v>25461.862499999999</v>
      </c>
      <c r="C167" s="154">
        <v>4724.3</v>
      </c>
      <c r="D167" s="154">
        <v>-2666.45</v>
      </c>
      <c r="E167" s="154">
        <v>728.79</v>
      </c>
      <c r="F167" s="154">
        <v>28248.502499999999</v>
      </c>
      <c r="G167" s="154">
        <v>32600.691999999999</v>
      </c>
      <c r="H167" s="154">
        <v>27710.588199999998</v>
      </c>
      <c r="I167" s="154">
        <v>537.914300000004</v>
      </c>
      <c r="J167" s="154">
        <v>376.54001000000301</v>
      </c>
      <c r="K167" s="155">
        <v>1.012</v>
      </c>
      <c r="L167" s="23"/>
    </row>
    <row r="168" spans="1:12">
      <c r="A168" s="151" t="s">
        <v>490</v>
      </c>
      <c r="B168" s="154">
        <v>2588285.7025000001</v>
      </c>
      <c r="C168" s="154">
        <v>1222059.45</v>
      </c>
      <c r="D168" s="154">
        <v>-333324.09999999998</v>
      </c>
      <c r="E168" s="154">
        <v>160542.9</v>
      </c>
      <c r="F168" s="154">
        <v>3637563.9525000001</v>
      </c>
      <c r="G168" s="154">
        <v>3417562.7030000002</v>
      </c>
      <c r="H168" s="154">
        <v>2904928.2975499998</v>
      </c>
      <c r="I168" s="154">
        <v>732635.65494999895</v>
      </c>
      <c r="J168" s="154">
        <v>512844.95846499997</v>
      </c>
      <c r="K168" s="155">
        <v>1.1499999999999999</v>
      </c>
      <c r="L168" s="23"/>
    </row>
    <row r="169" spans="1:12">
      <c r="A169" s="151" t="s">
        <v>491</v>
      </c>
      <c r="B169" s="154">
        <v>56575.8825</v>
      </c>
      <c r="C169" s="154">
        <v>16986.400000000001</v>
      </c>
      <c r="D169" s="154">
        <v>-6057.95</v>
      </c>
      <c r="E169" s="154">
        <v>2405.5</v>
      </c>
      <c r="F169" s="154">
        <v>69909.832500000004</v>
      </c>
      <c r="G169" s="154">
        <v>57703.082999999999</v>
      </c>
      <c r="H169" s="154">
        <v>49047.62055</v>
      </c>
      <c r="I169" s="154">
        <v>20862.211950000001</v>
      </c>
      <c r="J169" s="154">
        <v>14603.548365000001</v>
      </c>
      <c r="K169" s="155">
        <v>1.2529999999999999</v>
      </c>
      <c r="L169" s="23"/>
    </row>
    <row r="170" spans="1:12">
      <c r="A170" s="151" t="s">
        <v>492</v>
      </c>
      <c r="B170" s="154">
        <v>26510.415000000001</v>
      </c>
      <c r="C170" s="154">
        <v>16294.5</v>
      </c>
      <c r="D170" s="154">
        <v>-1753.55</v>
      </c>
      <c r="E170" s="154">
        <v>2837.3</v>
      </c>
      <c r="F170" s="154">
        <v>43888.665000000001</v>
      </c>
      <c r="G170" s="154">
        <v>49756.067999999999</v>
      </c>
      <c r="H170" s="154">
        <v>42292.657800000001</v>
      </c>
      <c r="I170" s="154">
        <v>1596.0072</v>
      </c>
      <c r="J170" s="154">
        <v>1117.2050400000001</v>
      </c>
      <c r="K170" s="155">
        <v>1.022</v>
      </c>
      <c r="L170" s="23"/>
    </row>
    <row r="171" spans="1:12">
      <c r="A171" s="151" t="s">
        <v>493</v>
      </c>
      <c r="B171" s="154">
        <v>46260.2425</v>
      </c>
      <c r="C171" s="154">
        <v>4434.45</v>
      </c>
      <c r="D171" s="154">
        <v>-17358.7</v>
      </c>
      <c r="E171" s="154">
        <v>3331.32</v>
      </c>
      <c r="F171" s="154">
        <v>36667.3125</v>
      </c>
      <c r="G171" s="154">
        <v>54834.959000000003</v>
      </c>
      <c r="H171" s="154">
        <v>46609.715150000004</v>
      </c>
      <c r="I171" s="154">
        <v>-9942.4026500000109</v>
      </c>
      <c r="J171" s="154">
        <v>-6959.6818550000098</v>
      </c>
      <c r="K171" s="155">
        <v>0.873</v>
      </c>
      <c r="L171" s="23"/>
    </row>
    <row r="172" spans="1:12">
      <c r="A172" s="151" t="s">
        <v>494</v>
      </c>
      <c r="B172" s="154">
        <v>117875.125</v>
      </c>
      <c r="C172" s="154">
        <v>59249.25</v>
      </c>
      <c r="D172" s="154">
        <v>-7633</v>
      </c>
      <c r="E172" s="154">
        <v>9017.65</v>
      </c>
      <c r="F172" s="154">
        <v>178509.02499999999</v>
      </c>
      <c r="G172" s="154">
        <v>212563.31099999999</v>
      </c>
      <c r="H172" s="154">
        <v>180678.81435</v>
      </c>
      <c r="I172" s="154">
        <v>-2169.78934999998</v>
      </c>
      <c r="J172" s="154">
        <v>-1518.85254499998</v>
      </c>
      <c r="K172" s="155">
        <v>0.99299999999999999</v>
      </c>
      <c r="L172" s="23"/>
    </row>
    <row r="173" spans="1:12">
      <c r="A173" s="151" t="s">
        <v>495</v>
      </c>
      <c r="B173" s="154">
        <v>28515.615000000002</v>
      </c>
      <c r="C173" s="154">
        <v>7780.9</v>
      </c>
      <c r="D173" s="154">
        <v>-10132.85</v>
      </c>
      <c r="E173" s="154">
        <v>500.65</v>
      </c>
      <c r="F173" s="154">
        <v>26664.314999999999</v>
      </c>
      <c r="G173" s="154">
        <v>26493.958999999999</v>
      </c>
      <c r="H173" s="154">
        <v>22519.865150000001</v>
      </c>
      <c r="I173" s="154">
        <v>4144.44985</v>
      </c>
      <c r="J173" s="154">
        <v>2901.1148950000002</v>
      </c>
      <c r="K173" s="155">
        <v>1.1100000000000001</v>
      </c>
      <c r="L173" s="23"/>
    </row>
    <row r="174" spans="1:12">
      <c r="A174" s="151" t="s">
        <v>496</v>
      </c>
      <c r="B174" s="154">
        <v>231255.26</v>
      </c>
      <c r="C174" s="154">
        <v>59803.45</v>
      </c>
      <c r="D174" s="154">
        <v>-10489</v>
      </c>
      <c r="E174" s="154">
        <v>5228.8599999999997</v>
      </c>
      <c r="F174" s="154">
        <v>285798.57</v>
      </c>
      <c r="G174" s="154">
        <v>254186.897</v>
      </c>
      <c r="H174" s="154">
        <v>216058.86244999999</v>
      </c>
      <c r="I174" s="154">
        <v>69739.707550000006</v>
      </c>
      <c r="J174" s="154">
        <v>48817.795285</v>
      </c>
      <c r="K174" s="155">
        <v>1.1919999999999999</v>
      </c>
      <c r="L174" s="23"/>
    </row>
    <row r="175" spans="1:12">
      <c r="A175" s="151" t="s">
        <v>497</v>
      </c>
      <c r="B175" s="154">
        <v>105125.395</v>
      </c>
      <c r="C175" s="154">
        <v>63204.3</v>
      </c>
      <c r="D175" s="154">
        <v>-424.15</v>
      </c>
      <c r="E175" s="154">
        <v>11259.27</v>
      </c>
      <c r="F175" s="154">
        <v>179164.815</v>
      </c>
      <c r="G175" s="154">
        <v>212468.867</v>
      </c>
      <c r="H175" s="154">
        <v>180598.53695000001</v>
      </c>
      <c r="I175" s="154">
        <v>-1433.7219499999801</v>
      </c>
      <c r="J175" s="154">
        <v>-1003.60536499998</v>
      </c>
      <c r="K175" s="155">
        <v>0.995</v>
      </c>
      <c r="L175" s="23"/>
    </row>
    <row r="176" spans="1:12">
      <c r="A176" s="151" t="s">
        <v>498</v>
      </c>
      <c r="B176" s="154">
        <v>233834.17</v>
      </c>
      <c r="C176" s="154">
        <v>27165.15</v>
      </c>
      <c r="D176" s="154">
        <v>-32464.05</v>
      </c>
      <c r="E176" s="154">
        <v>6952.32</v>
      </c>
      <c r="F176" s="154">
        <v>235487.59</v>
      </c>
      <c r="G176" s="154">
        <v>270053.67300000001</v>
      </c>
      <c r="H176" s="154">
        <v>229545.62205000001</v>
      </c>
      <c r="I176" s="154">
        <v>5941.9679500000202</v>
      </c>
      <c r="J176" s="154">
        <v>4159.3775650000098</v>
      </c>
      <c r="K176" s="155">
        <v>1.0149999999999999</v>
      </c>
      <c r="L176" s="23"/>
    </row>
    <row r="177" spans="1:12">
      <c r="A177" s="151" t="s">
        <v>499</v>
      </c>
      <c r="B177" s="154">
        <v>51699.347500000003</v>
      </c>
      <c r="C177" s="154">
        <v>31898.799999999999</v>
      </c>
      <c r="D177" s="154">
        <v>-8823</v>
      </c>
      <c r="E177" s="154">
        <v>3397.45</v>
      </c>
      <c r="F177" s="154">
        <v>78172.597500000003</v>
      </c>
      <c r="G177" s="154">
        <v>73627.006999999998</v>
      </c>
      <c r="H177" s="154">
        <v>62582.955950000003</v>
      </c>
      <c r="I177" s="154">
        <v>15589.64155</v>
      </c>
      <c r="J177" s="154">
        <v>10912.749084999999</v>
      </c>
      <c r="K177" s="155">
        <v>1.1479999999999999</v>
      </c>
      <c r="L177" s="23"/>
    </row>
    <row r="178" spans="1:12">
      <c r="A178" s="151" t="s">
        <v>500</v>
      </c>
      <c r="B178" s="154">
        <v>81237.057499999995</v>
      </c>
      <c r="C178" s="154">
        <v>19202.349999999999</v>
      </c>
      <c r="D178" s="154">
        <v>-6297.65</v>
      </c>
      <c r="E178" s="154">
        <v>5553.73</v>
      </c>
      <c r="F178" s="154">
        <v>99695.487500000003</v>
      </c>
      <c r="G178" s="154">
        <v>102460.469</v>
      </c>
      <c r="H178" s="154">
        <v>87091.398650000003</v>
      </c>
      <c r="I178" s="154">
        <v>12604.08885</v>
      </c>
      <c r="J178" s="154">
        <v>8822.8621950000106</v>
      </c>
      <c r="K178" s="155">
        <v>1.0860000000000001</v>
      </c>
      <c r="L178" s="23"/>
    </row>
    <row r="179" spans="1:12">
      <c r="A179" s="151" t="s">
        <v>501</v>
      </c>
      <c r="B179" s="154">
        <v>142832.9025</v>
      </c>
      <c r="C179" s="154">
        <v>6194.8</v>
      </c>
      <c r="D179" s="154">
        <v>-24454.5</v>
      </c>
      <c r="E179" s="154">
        <v>5856.84</v>
      </c>
      <c r="F179" s="154">
        <v>130430.0425</v>
      </c>
      <c r="G179" s="154">
        <v>182200.38099999999</v>
      </c>
      <c r="H179" s="154">
        <v>154870.32384999999</v>
      </c>
      <c r="I179" s="154">
        <v>-24440.281350000001</v>
      </c>
      <c r="J179" s="154">
        <v>-17108.196945</v>
      </c>
      <c r="K179" s="155">
        <v>0.90600000000000003</v>
      </c>
      <c r="L179" s="23"/>
    </row>
    <row r="180" spans="1:12">
      <c r="A180" s="151" t="s">
        <v>502</v>
      </c>
      <c r="B180" s="154">
        <v>174405.05499999999</v>
      </c>
      <c r="C180" s="154">
        <v>38908.75</v>
      </c>
      <c r="D180" s="154">
        <v>-13446.15</v>
      </c>
      <c r="E180" s="154">
        <v>14721.66</v>
      </c>
      <c r="F180" s="154">
        <v>214589.315</v>
      </c>
      <c r="G180" s="154">
        <v>213109.682</v>
      </c>
      <c r="H180" s="154">
        <v>181143.2297</v>
      </c>
      <c r="I180" s="154">
        <v>33446.085299999999</v>
      </c>
      <c r="J180" s="154">
        <v>23412.259709999998</v>
      </c>
      <c r="K180" s="155">
        <v>1.1100000000000001</v>
      </c>
      <c r="L180" s="23"/>
    </row>
    <row r="181" spans="1:12">
      <c r="A181" s="151" t="s">
        <v>503</v>
      </c>
      <c r="B181" s="154">
        <v>64901.64</v>
      </c>
      <c r="C181" s="154">
        <v>7926.25</v>
      </c>
      <c r="D181" s="154">
        <v>-9888.0499999999993</v>
      </c>
      <c r="E181" s="154">
        <v>1687.59</v>
      </c>
      <c r="F181" s="154">
        <v>64627.43</v>
      </c>
      <c r="G181" s="154">
        <v>85592.911999999997</v>
      </c>
      <c r="H181" s="154">
        <v>72753.975200000001</v>
      </c>
      <c r="I181" s="154">
        <v>-8126.5451999999896</v>
      </c>
      <c r="J181" s="154">
        <v>-5688.5816399999903</v>
      </c>
      <c r="K181" s="155">
        <v>0.93400000000000005</v>
      </c>
      <c r="L181" s="23"/>
    </row>
    <row r="182" spans="1:12">
      <c r="A182" s="151" t="s">
        <v>504</v>
      </c>
      <c r="B182" s="154">
        <v>42471.25</v>
      </c>
      <c r="C182" s="154">
        <v>13492.9</v>
      </c>
      <c r="D182" s="154">
        <v>-4458.25</v>
      </c>
      <c r="E182" s="154">
        <v>2722.55</v>
      </c>
      <c r="F182" s="154">
        <v>54228.45</v>
      </c>
      <c r="G182" s="154">
        <v>68545.589000000007</v>
      </c>
      <c r="H182" s="154">
        <v>58263.750650000002</v>
      </c>
      <c r="I182" s="154">
        <v>-4035.3006500000001</v>
      </c>
      <c r="J182" s="154">
        <v>-2824.7104549999999</v>
      </c>
      <c r="K182" s="155">
        <v>0.95899999999999996</v>
      </c>
      <c r="L182" s="23"/>
    </row>
    <row r="183" spans="1:12">
      <c r="A183" s="151" t="s">
        <v>505</v>
      </c>
      <c r="B183" s="154">
        <v>329306.755</v>
      </c>
      <c r="C183" s="154">
        <v>104267.8</v>
      </c>
      <c r="D183" s="154">
        <v>-44794.15</v>
      </c>
      <c r="E183" s="154">
        <v>18698.810000000001</v>
      </c>
      <c r="F183" s="154">
        <v>407479.21500000003</v>
      </c>
      <c r="G183" s="154">
        <v>401127.32799999998</v>
      </c>
      <c r="H183" s="154">
        <v>340958.22879999998</v>
      </c>
      <c r="I183" s="154">
        <v>66520.986199999999</v>
      </c>
      <c r="J183" s="154">
        <v>46564.690340000001</v>
      </c>
      <c r="K183" s="155">
        <v>1.1160000000000001</v>
      </c>
      <c r="L183" s="23"/>
    </row>
    <row r="184" spans="1:12">
      <c r="A184" s="151" t="s">
        <v>506</v>
      </c>
      <c r="B184" s="154">
        <v>73381.964999999997</v>
      </c>
      <c r="C184" s="154">
        <v>13057.7</v>
      </c>
      <c r="D184" s="154">
        <v>-9162.15</v>
      </c>
      <c r="E184" s="154">
        <v>1648.49</v>
      </c>
      <c r="F184" s="154">
        <v>78926.005000000005</v>
      </c>
      <c r="G184" s="154">
        <v>78065.544999999998</v>
      </c>
      <c r="H184" s="154">
        <v>66355.713250000001</v>
      </c>
      <c r="I184" s="154">
        <v>12570.29175</v>
      </c>
      <c r="J184" s="154">
        <v>8799.2042249999995</v>
      </c>
      <c r="K184" s="155">
        <v>1.113</v>
      </c>
      <c r="L184" s="23"/>
    </row>
    <row r="185" spans="1:12">
      <c r="A185" s="151" t="s">
        <v>507</v>
      </c>
      <c r="B185" s="154">
        <v>177896.05249999999</v>
      </c>
      <c r="C185" s="154">
        <v>29398.95</v>
      </c>
      <c r="D185" s="154">
        <v>-34626.449999999997</v>
      </c>
      <c r="E185" s="154">
        <v>7587.61</v>
      </c>
      <c r="F185" s="154">
        <v>180256.16250000001</v>
      </c>
      <c r="G185" s="154">
        <v>222529.56299999999</v>
      </c>
      <c r="H185" s="154">
        <v>189150.12854999999</v>
      </c>
      <c r="I185" s="154">
        <v>-8893.9660499999609</v>
      </c>
      <c r="J185" s="154">
        <v>-6225.7762349999703</v>
      </c>
      <c r="K185" s="155">
        <v>0.97199999999999998</v>
      </c>
      <c r="L185" s="23"/>
    </row>
    <row r="186" spans="1:12">
      <c r="A186" s="151" t="s">
        <v>508</v>
      </c>
      <c r="B186" s="154">
        <v>112976.31</v>
      </c>
      <c r="C186" s="154">
        <v>14924.3</v>
      </c>
      <c r="D186" s="154">
        <v>-27158.35</v>
      </c>
      <c r="E186" s="154">
        <v>5623.43</v>
      </c>
      <c r="F186" s="154">
        <v>106365.69</v>
      </c>
      <c r="G186" s="154">
        <v>113998.22</v>
      </c>
      <c r="H186" s="154">
        <v>96898.486999999994</v>
      </c>
      <c r="I186" s="154">
        <v>9467.2030000000104</v>
      </c>
      <c r="J186" s="154">
        <v>6627.0421000000097</v>
      </c>
      <c r="K186" s="155">
        <v>1.0580000000000001</v>
      </c>
      <c r="L186" s="23"/>
    </row>
    <row r="187" spans="1:12">
      <c r="A187" s="151" t="s">
        <v>509</v>
      </c>
      <c r="B187" s="154">
        <v>330245.3</v>
      </c>
      <c r="C187" s="154">
        <v>43747.8</v>
      </c>
      <c r="D187" s="154">
        <v>-66895</v>
      </c>
      <c r="E187" s="154">
        <v>15587.64</v>
      </c>
      <c r="F187" s="154">
        <v>322685.74</v>
      </c>
      <c r="G187" s="154">
        <v>416178.67800000001</v>
      </c>
      <c r="H187" s="154">
        <v>353751.8763</v>
      </c>
      <c r="I187" s="154">
        <v>-31066.136299999998</v>
      </c>
      <c r="J187" s="154">
        <v>-21746.295409999999</v>
      </c>
      <c r="K187" s="155">
        <v>0.94799999999999995</v>
      </c>
      <c r="L187" s="23"/>
    </row>
    <row r="188" spans="1:12">
      <c r="A188" s="151" t="s">
        <v>510</v>
      </c>
      <c r="B188" s="154">
        <v>24925.75</v>
      </c>
      <c r="C188" s="154">
        <v>8399.7000000000007</v>
      </c>
      <c r="D188" s="154">
        <v>-3711.1</v>
      </c>
      <c r="E188" s="154">
        <v>2604.23</v>
      </c>
      <c r="F188" s="154">
        <v>32218.58</v>
      </c>
      <c r="G188" s="154">
        <v>38028.639999999999</v>
      </c>
      <c r="H188" s="154">
        <v>32324.344000000001</v>
      </c>
      <c r="I188" s="154">
        <v>-105.763999999999</v>
      </c>
      <c r="J188" s="154">
        <v>-74.034799999999393</v>
      </c>
      <c r="K188" s="155">
        <v>0.998</v>
      </c>
      <c r="L188" s="23"/>
    </row>
    <row r="189" spans="1:12">
      <c r="A189" s="151" t="s">
        <v>511</v>
      </c>
      <c r="B189" s="154">
        <v>119264.84</v>
      </c>
      <c r="C189" s="154">
        <v>34983.449999999997</v>
      </c>
      <c r="D189" s="154">
        <v>-19670.7</v>
      </c>
      <c r="E189" s="154">
        <v>4630.8</v>
      </c>
      <c r="F189" s="154">
        <v>139208.39000000001</v>
      </c>
      <c r="G189" s="154">
        <v>160363.68100000001</v>
      </c>
      <c r="H189" s="154">
        <v>136309.12885000001</v>
      </c>
      <c r="I189" s="154">
        <v>2899.2611499999798</v>
      </c>
      <c r="J189" s="154">
        <v>2029.4828049999801</v>
      </c>
      <c r="K189" s="155">
        <v>1.0129999999999999</v>
      </c>
      <c r="L189" s="23"/>
    </row>
    <row r="190" spans="1:12">
      <c r="A190" s="151" t="s">
        <v>512</v>
      </c>
      <c r="B190" s="154">
        <v>57039.584999999999</v>
      </c>
      <c r="C190" s="154">
        <v>8314.7000000000007</v>
      </c>
      <c r="D190" s="154">
        <v>-9922.0499999999993</v>
      </c>
      <c r="E190" s="154">
        <v>4165.34</v>
      </c>
      <c r="F190" s="154">
        <v>59597.574999999997</v>
      </c>
      <c r="G190" s="154">
        <v>75112.2</v>
      </c>
      <c r="H190" s="154">
        <v>63845.37</v>
      </c>
      <c r="I190" s="154">
        <v>-4247.7950000000001</v>
      </c>
      <c r="J190" s="154">
        <v>-2973.4564999999998</v>
      </c>
      <c r="K190" s="155">
        <v>0.96</v>
      </c>
      <c r="L190" s="23"/>
    </row>
    <row r="191" spans="1:12">
      <c r="A191" s="151" t="s">
        <v>513</v>
      </c>
      <c r="B191" s="154">
        <v>45068.262499999997</v>
      </c>
      <c r="C191" s="154">
        <v>12752.55</v>
      </c>
      <c r="D191" s="154">
        <v>-5037.95</v>
      </c>
      <c r="E191" s="154">
        <v>4307.97</v>
      </c>
      <c r="F191" s="154">
        <v>57090.832499999997</v>
      </c>
      <c r="G191" s="154">
        <v>53426.021000000001</v>
      </c>
      <c r="H191" s="154">
        <v>45412.117850000002</v>
      </c>
      <c r="I191" s="154">
        <v>11678.71465</v>
      </c>
      <c r="J191" s="154">
        <v>8175.1002550000003</v>
      </c>
      <c r="K191" s="155">
        <v>1.153</v>
      </c>
      <c r="L191" s="23"/>
    </row>
    <row r="192" spans="1:12">
      <c r="A192" s="151" t="s">
        <v>514</v>
      </c>
      <c r="B192" s="154">
        <v>66398.577499999999</v>
      </c>
      <c r="C192" s="154">
        <v>13666.3</v>
      </c>
      <c r="D192" s="154">
        <v>-7862.5</v>
      </c>
      <c r="E192" s="154">
        <v>1117.24</v>
      </c>
      <c r="F192" s="154">
        <v>73319.617499999993</v>
      </c>
      <c r="G192" s="154">
        <v>63015.999000000003</v>
      </c>
      <c r="H192" s="154">
        <v>53563.599150000002</v>
      </c>
      <c r="I192" s="154">
        <v>19756.018349999998</v>
      </c>
      <c r="J192" s="154">
        <v>13829.212845</v>
      </c>
      <c r="K192" s="155">
        <v>1.2190000000000001</v>
      </c>
      <c r="L192" s="23"/>
    </row>
    <row r="193" spans="1:12">
      <c r="A193" s="151" t="s">
        <v>515</v>
      </c>
      <c r="B193" s="154">
        <v>34366.9</v>
      </c>
      <c r="C193" s="154">
        <v>17347.650000000001</v>
      </c>
      <c r="D193" s="154">
        <v>-8473.65</v>
      </c>
      <c r="E193" s="154">
        <v>3499.11</v>
      </c>
      <c r="F193" s="154">
        <v>46740.01</v>
      </c>
      <c r="G193" s="154">
        <v>59191.639000000003</v>
      </c>
      <c r="H193" s="154">
        <v>50312.893150000004</v>
      </c>
      <c r="I193" s="154">
        <v>-3572.8831500000001</v>
      </c>
      <c r="J193" s="154">
        <v>-2501.0182049999999</v>
      </c>
      <c r="K193" s="155">
        <v>0.95799999999999996</v>
      </c>
      <c r="L193" s="23"/>
    </row>
    <row r="194" spans="1:12">
      <c r="A194" s="151" t="s">
        <v>516</v>
      </c>
      <c r="B194" s="154">
        <v>58600.577499999999</v>
      </c>
      <c r="C194" s="154">
        <v>13066.2</v>
      </c>
      <c r="D194" s="154">
        <v>-4274.6499999999996</v>
      </c>
      <c r="E194" s="154">
        <v>2890.68</v>
      </c>
      <c r="F194" s="154">
        <v>70282.807499999995</v>
      </c>
      <c r="G194" s="154">
        <v>91128.396999999997</v>
      </c>
      <c r="H194" s="154">
        <v>77459.137449999995</v>
      </c>
      <c r="I194" s="154">
        <v>-7176.3299500000003</v>
      </c>
      <c r="J194" s="154">
        <v>-5023.4309649999996</v>
      </c>
      <c r="K194" s="155">
        <v>0.94499999999999995</v>
      </c>
      <c r="L194" s="23"/>
    </row>
    <row r="195" spans="1:12">
      <c r="A195" s="151" t="s">
        <v>517</v>
      </c>
      <c r="B195" s="154">
        <v>68640.502500000002</v>
      </c>
      <c r="C195" s="154">
        <v>20043.849999999999</v>
      </c>
      <c r="D195" s="154">
        <v>-11900.85</v>
      </c>
      <c r="E195" s="154">
        <v>5495.76</v>
      </c>
      <c r="F195" s="154">
        <v>82279.262499999997</v>
      </c>
      <c r="G195" s="154">
        <v>96467.92</v>
      </c>
      <c r="H195" s="154">
        <v>81997.732000000004</v>
      </c>
      <c r="I195" s="154">
        <v>281.53049999999303</v>
      </c>
      <c r="J195" s="154">
        <v>197.07134999999499</v>
      </c>
      <c r="K195" s="155">
        <v>1.002</v>
      </c>
      <c r="L195" s="23"/>
    </row>
    <row r="196" spans="1:12">
      <c r="A196" s="151" t="s">
        <v>518</v>
      </c>
      <c r="B196" s="154">
        <v>61088.974999999999</v>
      </c>
      <c r="C196" s="154">
        <v>16795.150000000001</v>
      </c>
      <c r="D196" s="154">
        <v>-16726.3</v>
      </c>
      <c r="E196" s="154">
        <v>3969.67</v>
      </c>
      <c r="F196" s="154">
        <v>65127.495000000003</v>
      </c>
      <c r="G196" s="154">
        <v>80199.067999999999</v>
      </c>
      <c r="H196" s="154">
        <v>68169.207800000004</v>
      </c>
      <c r="I196" s="154">
        <v>-3041.7128000000098</v>
      </c>
      <c r="J196" s="154">
        <v>-2129.1989600000102</v>
      </c>
      <c r="K196" s="155">
        <v>0.97299999999999998</v>
      </c>
      <c r="L196" s="23"/>
    </row>
    <row r="197" spans="1:12">
      <c r="A197" s="151" t="s">
        <v>519</v>
      </c>
      <c r="B197" s="154">
        <v>303829.57500000001</v>
      </c>
      <c r="C197" s="154">
        <v>70004.3</v>
      </c>
      <c r="D197" s="154">
        <v>-47556.65</v>
      </c>
      <c r="E197" s="154">
        <v>17191.759999999998</v>
      </c>
      <c r="F197" s="154">
        <v>343468.98499999999</v>
      </c>
      <c r="G197" s="154">
        <v>365489.35600000003</v>
      </c>
      <c r="H197" s="154">
        <v>310665.95260000002</v>
      </c>
      <c r="I197" s="154">
        <v>32803.032399999996</v>
      </c>
      <c r="J197" s="154">
        <v>22962.12268</v>
      </c>
      <c r="K197" s="155">
        <v>1.0629999999999999</v>
      </c>
      <c r="L197" s="23"/>
    </row>
    <row r="198" spans="1:12">
      <c r="A198" s="151" t="s">
        <v>520</v>
      </c>
      <c r="B198" s="154">
        <v>81249.59</v>
      </c>
      <c r="C198" s="154">
        <v>4950.3999999999996</v>
      </c>
      <c r="D198" s="154">
        <v>-19289.05</v>
      </c>
      <c r="E198" s="154">
        <v>3256.52</v>
      </c>
      <c r="F198" s="154">
        <v>70167.460000000006</v>
      </c>
      <c r="G198" s="154">
        <v>98354.747000000003</v>
      </c>
      <c r="H198" s="154">
        <v>83601.534950000001</v>
      </c>
      <c r="I198" s="154">
        <v>-13434.07495</v>
      </c>
      <c r="J198" s="154">
        <v>-9403.8524649999999</v>
      </c>
      <c r="K198" s="155">
        <v>0.90400000000000003</v>
      </c>
      <c r="L198" s="23"/>
    </row>
    <row r="199" spans="1:12">
      <c r="A199" s="151" t="s">
        <v>521</v>
      </c>
      <c r="B199" s="154">
        <v>360915.11249999999</v>
      </c>
      <c r="C199" s="154">
        <v>74975.100000000006</v>
      </c>
      <c r="D199" s="154">
        <v>-49665.5</v>
      </c>
      <c r="E199" s="154">
        <v>12337.92</v>
      </c>
      <c r="F199" s="154">
        <v>398562.63250000001</v>
      </c>
      <c r="G199" s="154">
        <v>464069.10100000002</v>
      </c>
      <c r="H199" s="154">
        <v>394458.73585</v>
      </c>
      <c r="I199" s="154">
        <v>4103.8966500000097</v>
      </c>
      <c r="J199" s="154">
        <v>2872.7276550000101</v>
      </c>
      <c r="K199" s="155">
        <v>1.006</v>
      </c>
      <c r="L199" s="23"/>
    </row>
    <row r="200" spans="1:12">
      <c r="A200" s="151" t="s">
        <v>522</v>
      </c>
      <c r="B200" s="154">
        <v>122526.075</v>
      </c>
      <c r="C200" s="154">
        <v>25674.25</v>
      </c>
      <c r="D200" s="154">
        <v>-12024.1</v>
      </c>
      <c r="E200" s="154">
        <v>11361.78</v>
      </c>
      <c r="F200" s="154">
        <v>147538.005</v>
      </c>
      <c r="G200" s="154">
        <v>169423.834</v>
      </c>
      <c r="H200" s="154">
        <v>144010.25889999999</v>
      </c>
      <c r="I200" s="154">
        <v>3527.7461000000199</v>
      </c>
      <c r="J200" s="154">
        <v>2469.42227000001</v>
      </c>
      <c r="K200" s="155">
        <v>1.0149999999999999</v>
      </c>
      <c r="L200" s="23"/>
    </row>
    <row r="201" spans="1:12">
      <c r="A201" s="151" t="s">
        <v>523</v>
      </c>
      <c r="B201" s="154">
        <v>96035.154999999999</v>
      </c>
      <c r="C201" s="154">
        <v>12080.2</v>
      </c>
      <c r="D201" s="154">
        <v>-14459.35</v>
      </c>
      <c r="E201" s="154">
        <v>1729.24</v>
      </c>
      <c r="F201" s="154">
        <v>95385.244999999995</v>
      </c>
      <c r="G201" s="154">
        <v>115961.114</v>
      </c>
      <c r="H201" s="154">
        <v>98566.946899999995</v>
      </c>
      <c r="I201" s="154">
        <v>-3181.7019</v>
      </c>
      <c r="J201" s="154">
        <v>-2227.1913300000001</v>
      </c>
      <c r="K201" s="155">
        <v>0.98099999999999998</v>
      </c>
      <c r="L201" s="23"/>
    </row>
    <row r="202" spans="1:12">
      <c r="A202" s="151" t="s">
        <v>524</v>
      </c>
      <c r="B202" s="154">
        <v>50000.497499999998</v>
      </c>
      <c r="C202" s="154">
        <v>19117.349999999999</v>
      </c>
      <c r="D202" s="154">
        <v>-12435.5</v>
      </c>
      <c r="E202" s="154">
        <v>3923.6</v>
      </c>
      <c r="F202" s="154">
        <v>60605.947500000002</v>
      </c>
      <c r="G202" s="154">
        <v>61988.171999999999</v>
      </c>
      <c r="H202" s="154">
        <v>52689.946199999998</v>
      </c>
      <c r="I202" s="154">
        <v>7916.0012999999999</v>
      </c>
      <c r="J202" s="154">
        <v>5541.2009099999996</v>
      </c>
      <c r="K202" s="155">
        <v>1.089</v>
      </c>
      <c r="L202" s="23"/>
    </row>
    <row r="203" spans="1:12">
      <c r="A203" s="151" t="s">
        <v>525</v>
      </c>
      <c r="B203" s="154">
        <v>242370.19500000001</v>
      </c>
      <c r="C203" s="154">
        <v>35056.550000000003</v>
      </c>
      <c r="D203" s="154">
        <v>-17487.05</v>
      </c>
      <c r="E203" s="154">
        <v>9860.68</v>
      </c>
      <c r="F203" s="154">
        <v>269800.375</v>
      </c>
      <c r="G203" s="154">
        <v>283966.17200000002</v>
      </c>
      <c r="H203" s="154">
        <v>241371.24619999999</v>
      </c>
      <c r="I203" s="154">
        <v>28429.128799999999</v>
      </c>
      <c r="J203" s="154">
        <v>19900.390159999999</v>
      </c>
      <c r="K203" s="155">
        <v>1.07</v>
      </c>
      <c r="L203" s="23"/>
    </row>
    <row r="204" spans="1:12">
      <c r="A204" s="151" t="s">
        <v>526</v>
      </c>
      <c r="B204" s="154">
        <v>98608.494999999995</v>
      </c>
      <c r="C204" s="154">
        <v>8071.6</v>
      </c>
      <c r="D204" s="154">
        <v>-15639.15</v>
      </c>
      <c r="E204" s="154">
        <v>1013.37</v>
      </c>
      <c r="F204" s="154">
        <v>92054.315000000002</v>
      </c>
      <c r="G204" s="154">
        <v>110198.393</v>
      </c>
      <c r="H204" s="154">
        <v>93668.634049999993</v>
      </c>
      <c r="I204" s="154">
        <v>-1614.3190499999801</v>
      </c>
      <c r="J204" s="154">
        <v>-1130.0233349999801</v>
      </c>
      <c r="K204" s="155">
        <v>0.99</v>
      </c>
      <c r="L204" s="23"/>
    </row>
    <row r="205" spans="1:12">
      <c r="A205" s="151" t="s">
        <v>527</v>
      </c>
      <c r="B205" s="154">
        <v>66333.13</v>
      </c>
      <c r="C205" s="154">
        <v>11843.9</v>
      </c>
      <c r="D205" s="154">
        <v>-4223.6499999999996</v>
      </c>
      <c r="E205" s="154">
        <v>2241.11</v>
      </c>
      <c r="F205" s="154">
        <v>76194.490000000005</v>
      </c>
      <c r="G205" s="154">
        <v>71695.817999999999</v>
      </c>
      <c r="H205" s="154">
        <v>60941.445299999999</v>
      </c>
      <c r="I205" s="154">
        <v>15253.0447</v>
      </c>
      <c r="J205" s="154">
        <v>10677.131289999999</v>
      </c>
      <c r="K205" s="155">
        <v>1.149</v>
      </c>
      <c r="L205" s="23"/>
    </row>
    <row r="206" spans="1:12" ht="18.75" customHeight="1">
      <c r="A206" s="145" t="s">
        <v>528</v>
      </c>
      <c r="B206" s="154"/>
      <c r="C206" s="154"/>
      <c r="D206" s="154"/>
      <c r="E206" s="154"/>
      <c r="F206" s="154"/>
      <c r="G206" s="154"/>
      <c r="H206" s="154"/>
      <c r="I206" s="154"/>
      <c r="J206" s="154"/>
      <c r="K206" s="155"/>
      <c r="L206" s="23"/>
    </row>
    <row r="207" spans="1:12">
      <c r="A207" s="151" t="s">
        <v>529</v>
      </c>
      <c r="B207" s="154">
        <v>118231.605</v>
      </c>
      <c r="C207" s="154">
        <v>27778.85</v>
      </c>
      <c r="D207" s="154">
        <v>-27936.1</v>
      </c>
      <c r="E207" s="154">
        <v>4051.95</v>
      </c>
      <c r="F207" s="154">
        <v>122126.30499999999</v>
      </c>
      <c r="G207" s="154">
        <v>161147.85399999999</v>
      </c>
      <c r="H207" s="154">
        <v>136975.6759</v>
      </c>
      <c r="I207" s="154">
        <v>-14849.3709</v>
      </c>
      <c r="J207" s="154">
        <v>-10394.55963</v>
      </c>
      <c r="K207" s="155">
        <v>0.93500000000000005</v>
      </c>
      <c r="L207" s="23"/>
    </row>
    <row r="208" spans="1:12">
      <c r="A208" s="151" t="s">
        <v>530</v>
      </c>
      <c r="B208" s="154">
        <v>25656.8125</v>
      </c>
      <c r="C208" s="154">
        <v>17729.3</v>
      </c>
      <c r="D208" s="154">
        <v>-152.15</v>
      </c>
      <c r="E208" s="154">
        <v>3728.95</v>
      </c>
      <c r="F208" s="154">
        <v>46962.912499999999</v>
      </c>
      <c r="G208" s="154">
        <v>58632.739000000001</v>
      </c>
      <c r="H208" s="154">
        <v>49837.828150000001</v>
      </c>
      <c r="I208" s="154">
        <v>-2874.9156499999999</v>
      </c>
      <c r="J208" s="154">
        <v>-2012.440955</v>
      </c>
      <c r="K208" s="155">
        <v>0.96599999999999997</v>
      </c>
      <c r="L208" s="23"/>
    </row>
    <row r="209" spans="1:12">
      <c r="A209" s="151" t="s">
        <v>531</v>
      </c>
      <c r="B209" s="154">
        <v>61779.654999999999</v>
      </c>
      <c r="C209" s="154">
        <v>8372.5</v>
      </c>
      <c r="D209" s="154">
        <v>-14336.1</v>
      </c>
      <c r="E209" s="154">
        <v>1180.99</v>
      </c>
      <c r="F209" s="154">
        <v>56997.044999999998</v>
      </c>
      <c r="G209" s="154">
        <v>60919.305999999997</v>
      </c>
      <c r="H209" s="154">
        <v>51781.410100000001</v>
      </c>
      <c r="I209" s="154">
        <v>5215.6349</v>
      </c>
      <c r="J209" s="154">
        <v>3650.94443</v>
      </c>
      <c r="K209" s="155">
        <v>1.06</v>
      </c>
      <c r="L209" s="23"/>
    </row>
    <row r="210" spans="1:12">
      <c r="A210" s="151" t="s">
        <v>532</v>
      </c>
      <c r="B210" s="154">
        <v>69835.267500000002</v>
      </c>
      <c r="C210" s="154">
        <v>10128.6</v>
      </c>
      <c r="D210" s="154">
        <v>-18772.25</v>
      </c>
      <c r="E210" s="154">
        <v>2350.25</v>
      </c>
      <c r="F210" s="154">
        <v>63541.8675</v>
      </c>
      <c r="G210" s="154">
        <v>68247.929999999993</v>
      </c>
      <c r="H210" s="154">
        <v>58010.7405</v>
      </c>
      <c r="I210" s="154">
        <v>5531.1270000000104</v>
      </c>
      <c r="J210" s="154">
        <v>3871.78890000001</v>
      </c>
      <c r="K210" s="155">
        <v>1.0569999999999999</v>
      </c>
      <c r="L210" s="23"/>
    </row>
    <row r="211" spans="1:12">
      <c r="A211" s="151" t="s">
        <v>533</v>
      </c>
      <c r="B211" s="154">
        <v>55077.552499999998</v>
      </c>
      <c r="C211" s="154">
        <v>7515.7</v>
      </c>
      <c r="D211" s="154">
        <v>-20748.5</v>
      </c>
      <c r="E211" s="154">
        <v>2598.2800000000002</v>
      </c>
      <c r="F211" s="154">
        <v>44443.032500000001</v>
      </c>
      <c r="G211" s="154">
        <v>64841.417000000001</v>
      </c>
      <c r="H211" s="154">
        <v>55115.204449999997</v>
      </c>
      <c r="I211" s="154">
        <v>-10672.17195</v>
      </c>
      <c r="J211" s="154">
        <v>-7470.5203650000003</v>
      </c>
      <c r="K211" s="155">
        <v>0.88500000000000001</v>
      </c>
      <c r="L211" s="23"/>
    </row>
    <row r="212" spans="1:12">
      <c r="A212" s="151" t="s">
        <v>534</v>
      </c>
      <c r="B212" s="154">
        <v>85967.38</v>
      </c>
      <c r="C212" s="154">
        <v>11773.35</v>
      </c>
      <c r="D212" s="154">
        <v>-25008.7</v>
      </c>
      <c r="E212" s="154">
        <v>1657.33</v>
      </c>
      <c r="F212" s="154">
        <v>74389.36</v>
      </c>
      <c r="G212" s="154">
        <v>68594.721000000005</v>
      </c>
      <c r="H212" s="154">
        <v>58305.512849999999</v>
      </c>
      <c r="I212" s="154">
        <v>16083.84715</v>
      </c>
      <c r="J212" s="154">
        <v>11258.693004999999</v>
      </c>
      <c r="K212" s="155">
        <v>1.1639999999999999</v>
      </c>
      <c r="L212" s="23"/>
    </row>
    <row r="213" spans="1:12">
      <c r="A213" s="151" t="s">
        <v>535</v>
      </c>
      <c r="B213" s="154">
        <v>106005.455</v>
      </c>
      <c r="C213" s="154">
        <v>15640</v>
      </c>
      <c r="D213" s="154">
        <v>-25972.6</v>
      </c>
      <c r="E213" s="154">
        <v>1824.61</v>
      </c>
      <c r="F213" s="154">
        <v>97497.464999999997</v>
      </c>
      <c r="G213" s="154">
        <v>94328.076000000001</v>
      </c>
      <c r="H213" s="154">
        <v>80178.864600000001</v>
      </c>
      <c r="I213" s="154">
        <v>17318.600399999999</v>
      </c>
      <c r="J213" s="154">
        <v>12123.020280000001</v>
      </c>
      <c r="K213" s="155">
        <v>1.129</v>
      </c>
      <c r="L213" s="23"/>
    </row>
    <row r="214" spans="1:12">
      <c r="A214" s="151" t="s">
        <v>536</v>
      </c>
      <c r="B214" s="154">
        <v>281662.36749999999</v>
      </c>
      <c r="C214" s="154">
        <v>122626.1</v>
      </c>
      <c r="D214" s="154">
        <v>-18391.45</v>
      </c>
      <c r="E214" s="154">
        <v>36908.870000000003</v>
      </c>
      <c r="F214" s="154">
        <v>422805.88750000001</v>
      </c>
      <c r="G214" s="154">
        <v>559326.58100000001</v>
      </c>
      <c r="H214" s="154">
        <v>475427.59385</v>
      </c>
      <c r="I214" s="154">
        <v>-52621.706350000102</v>
      </c>
      <c r="J214" s="154">
        <v>-36835.194445000001</v>
      </c>
      <c r="K214" s="155">
        <v>0.93400000000000005</v>
      </c>
      <c r="L214" s="23"/>
    </row>
    <row r="215" spans="1:12">
      <c r="A215" s="151" t="s">
        <v>537</v>
      </c>
      <c r="B215" s="154">
        <v>66522.509999999995</v>
      </c>
      <c r="C215" s="154">
        <v>12676.05</v>
      </c>
      <c r="D215" s="154">
        <v>-18642.2</v>
      </c>
      <c r="E215" s="154">
        <v>1633.19</v>
      </c>
      <c r="F215" s="154">
        <v>62189.55</v>
      </c>
      <c r="G215" s="154">
        <v>76054.691000000006</v>
      </c>
      <c r="H215" s="154">
        <v>64646.487350000003</v>
      </c>
      <c r="I215" s="154">
        <v>-2456.9373499999901</v>
      </c>
      <c r="J215" s="154">
        <v>-1719.85614499999</v>
      </c>
      <c r="K215" s="155">
        <v>0.97699999999999998</v>
      </c>
      <c r="L215" s="23"/>
    </row>
    <row r="216" spans="1:12">
      <c r="A216" s="151" t="s">
        <v>538</v>
      </c>
      <c r="B216" s="154">
        <v>105366.2975</v>
      </c>
      <c r="C216" s="154">
        <v>23849.3</v>
      </c>
      <c r="D216" s="154">
        <v>-16870.8</v>
      </c>
      <c r="E216" s="154">
        <v>6773.82</v>
      </c>
      <c r="F216" s="154">
        <v>119118.61749999999</v>
      </c>
      <c r="G216" s="154">
        <v>147230.42499999999</v>
      </c>
      <c r="H216" s="154">
        <v>125145.86125</v>
      </c>
      <c r="I216" s="154">
        <v>-6027.2437499999796</v>
      </c>
      <c r="J216" s="154">
        <v>-4219.0706249999903</v>
      </c>
      <c r="K216" s="155">
        <v>0.97099999999999997</v>
      </c>
      <c r="L216" s="23"/>
    </row>
    <row r="217" spans="1:12">
      <c r="A217" s="151" t="s">
        <v>539</v>
      </c>
      <c r="B217" s="154">
        <v>29519.607499999998</v>
      </c>
      <c r="C217" s="154">
        <v>2754.85</v>
      </c>
      <c r="D217" s="154">
        <v>-5252.15</v>
      </c>
      <c r="E217" s="154">
        <v>422.79</v>
      </c>
      <c r="F217" s="154">
        <v>27445.0975</v>
      </c>
      <c r="G217" s="154">
        <v>32670.018</v>
      </c>
      <c r="H217" s="154">
        <v>27769.515299999999</v>
      </c>
      <c r="I217" s="154">
        <v>-324.41779999999602</v>
      </c>
      <c r="J217" s="154">
        <v>-227.092459999997</v>
      </c>
      <c r="K217" s="155">
        <v>0.99299999999999999</v>
      </c>
      <c r="L217" s="23"/>
    </row>
    <row r="218" spans="1:12">
      <c r="A218" s="151" t="s">
        <v>540</v>
      </c>
      <c r="B218" s="154">
        <v>17669.432499999999</v>
      </c>
      <c r="C218" s="154">
        <v>6035</v>
      </c>
      <c r="D218" s="154">
        <v>-6465.95</v>
      </c>
      <c r="E218" s="154">
        <v>374</v>
      </c>
      <c r="F218" s="154">
        <v>17612.482499999998</v>
      </c>
      <c r="G218" s="154">
        <v>11577.133</v>
      </c>
      <c r="H218" s="154">
        <v>9840.5630500000007</v>
      </c>
      <c r="I218" s="154">
        <v>7771.9194500000003</v>
      </c>
      <c r="J218" s="154">
        <v>5440.3436149999998</v>
      </c>
      <c r="K218" s="155">
        <v>1.47</v>
      </c>
      <c r="L218" s="23"/>
    </row>
    <row r="219" spans="1:12">
      <c r="A219" s="151" t="s">
        <v>541</v>
      </c>
      <c r="B219" s="154">
        <v>84799.072499999995</v>
      </c>
      <c r="C219" s="154">
        <v>11628.85</v>
      </c>
      <c r="D219" s="154">
        <v>-18994.95</v>
      </c>
      <c r="E219" s="154">
        <v>2591.31</v>
      </c>
      <c r="F219" s="154">
        <v>80024.282500000001</v>
      </c>
      <c r="G219" s="154">
        <v>109066.68700000001</v>
      </c>
      <c r="H219" s="154">
        <v>92706.683950000006</v>
      </c>
      <c r="I219" s="154">
        <v>-12682.401449999999</v>
      </c>
      <c r="J219" s="154">
        <v>-8877.6810149999892</v>
      </c>
      <c r="K219" s="155">
        <v>0.91900000000000004</v>
      </c>
      <c r="L219" s="23"/>
    </row>
    <row r="220" spans="1:12">
      <c r="A220" s="151" t="s">
        <v>542</v>
      </c>
      <c r="B220" s="154">
        <v>60685.15</v>
      </c>
      <c r="C220" s="154">
        <v>15397.75</v>
      </c>
      <c r="D220" s="154">
        <v>-44.2</v>
      </c>
      <c r="E220" s="154">
        <v>5592.15</v>
      </c>
      <c r="F220" s="154">
        <v>81630.850000000006</v>
      </c>
      <c r="G220" s="154">
        <v>108508.056</v>
      </c>
      <c r="H220" s="154">
        <v>92231.847599999994</v>
      </c>
      <c r="I220" s="154">
        <v>-10600.997600000001</v>
      </c>
      <c r="J220" s="154">
        <v>-7420.6983200000004</v>
      </c>
      <c r="K220" s="155">
        <v>0.93200000000000005</v>
      </c>
      <c r="L220" s="23"/>
    </row>
    <row r="221" spans="1:12">
      <c r="A221" s="151" t="s">
        <v>543</v>
      </c>
      <c r="B221" s="154">
        <v>63577.372499999998</v>
      </c>
      <c r="C221" s="154">
        <v>9691.7000000000007</v>
      </c>
      <c r="D221" s="154">
        <v>-3089.75</v>
      </c>
      <c r="E221" s="154">
        <v>2459.39</v>
      </c>
      <c r="F221" s="154">
        <v>72638.712499999994</v>
      </c>
      <c r="G221" s="154">
        <v>78735.256999999998</v>
      </c>
      <c r="H221" s="154">
        <v>66924.96845</v>
      </c>
      <c r="I221" s="154">
        <v>5713.7440500000102</v>
      </c>
      <c r="J221" s="154">
        <v>3999.6208350000102</v>
      </c>
      <c r="K221" s="155">
        <v>1.0509999999999999</v>
      </c>
      <c r="L221" s="23"/>
    </row>
    <row r="222" spans="1:12">
      <c r="A222" s="151" t="s">
        <v>544</v>
      </c>
      <c r="B222" s="154">
        <v>56073.19</v>
      </c>
      <c r="C222" s="154">
        <v>14389.65</v>
      </c>
      <c r="D222" s="154">
        <v>-20479.900000000001</v>
      </c>
      <c r="E222" s="154">
        <v>1319.88</v>
      </c>
      <c r="F222" s="154">
        <v>51302.82</v>
      </c>
      <c r="G222" s="154">
        <v>57780.936000000002</v>
      </c>
      <c r="H222" s="154">
        <v>49113.795599999998</v>
      </c>
      <c r="I222" s="154">
        <v>2189.0243999999998</v>
      </c>
      <c r="J222" s="154">
        <v>1532.31708</v>
      </c>
      <c r="K222" s="155">
        <v>1.0269999999999999</v>
      </c>
      <c r="L222" s="23"/>
    </row>
    <row r="223" spans="1:12" ht="18.75" customHeight="1">
      <c r="A223" s="145" t="s">
        <v>545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5"/>
      <c r="L223" s="23"/>
    </row>
    <row r="224" spans="1:12">
      <c r="A224" s="151" t="s">
        <v>546</v>
      </c>
      <c r="B224" s="154">
        <v>54895.135000000002</v>
      </c>
      <c r="C224" s="154">
        <v>9708.7000000000007</v>
      </c>
      <c r="D224" s="154">
        <v>-6083.45</v>
      </c>
      <c r="E224" s="154">
        <v>1955.17</v>
      </c>
      <c r="F224" s="154">
        <v>60475.555</v>
      </c>
      <c r="G224" s="154">
        <v>64046.133000000002</v>
      </c>
      <c r="H224" s="154">
        <v>54439.213049999998</v>
      </c>
      <c r="I224" s="154">
        <v>6036.34195</v>
      </c>
      <c r="J224" s="154">
        <v>4225.4393650000002</v>
      </c>
      <c r="K224" s="155">
        <v>1.0660000000000001</v>
      </c>
      <c r="L224" s="23"/>
    </row>
    <row r="225" spans="1:12">
      <c r="A225" s="151" t="s">
        <v>547</v>
      </c>
      <c r="B225" s="154">
        <v>43288.647499999999</v>
      </c>
      <c r="C225" s="154">
        <v>7424.75</v>
      </c>
      <c r="D225" s="154">
        <v>-77.349999999999994</v>
      </c>
      <c r="E225" s="154">
        <v>3417.85</v>
      </c>
      <c r="F225" s="154">
        <v>54053.897499999999</v>
      </c>
      <c r="G225" s="154">
        <v>65445.608999999997</v>
      </c>
      <c r="H225" s="154">
        <v>55628.767650000002</v>
      </c>
      <c r="I225" s="154">
        <v>-1574.87015</v>
      </c>
      <c r="J225" s="154">
        <v>-1102.409105</v>
      </c>
      <c r="K225" s="155">
        <v>0.98299999999999998</v>
      </c>
      <c r="L225" s="23"/>
    </row>
    <row r="226" spans="1:12">
      <c r="A226" s="151" t="s">
        <v>548</v>
      </c>
      <c r="B226" s="154">
        <v>74575.337499999994</v>
      </c>
      <c r="C226" s="154">
        <v>20758.7</v>
      </c>
      <c r="D226" s="154">
        <v>-19050.2</v>
      </c>
      <c r="E226" s="154">
        <v>2640.44</v>
      </c>
      <c r="F226" s="154">
        <v>78924.277499999997</v>
      </c>
      <c r="G226" s="154">
        <v>80677.285999999993</v>
      </c>
      <c r="H226" s="154">
        <v>68575.693100000004</v>
      </c>
      <c r="I226" s="154">
        <v>10348.5844</v>
      </c>
      <c r="J226" s="154">
        <v>7244.0090800000098</v>
      </c>
      <c r="K226" s="155">
        <v>1.0900000000000001</v>
      </c>
      <c r="L226" s="23"/>
    </row>
    <row r="227" spans="1:12">
      <c r="A227" s="151" t="s">
        <v>549</v>
      </c>
      <c r="B227" s="154">
        <v>44126.932500000003</v>
      </c>
      <c r="C227" s="154">
        <v>8279.85</v>
      </c>
      <c r="D227" s="154">
        <v>-15182.7</v>
      </c>
      <c r="E227" s="154">
        <v>-498.95</v>
      </c>
      <c r="F227" s="154">
        <v>36725.1325</v>
      </c>
      <c r="G227" s="154">
        <v>42172.805999999997</v>
      </c>
      <c r="H227" s="154">
        <v>35846.8851</v>
      </c>
      <c r="I227" s="154">
        <v>878.24740000000702</v>
      </c>
      <c r="J227" s="154">
        <v>614.77318000000503</v>
      </c>
      <c r="K227" s="155">
        <v>1.0149999999999999</v>
      </c>
      <c r="L227" s="23"/>
    </row>
    <row r="228" spans="1:12">
      <c r="A228" s="151" t="s">
        <v>550</v>
      </c>
      <c r="B228" s="154">
        <v>143985.89249999999</v>
      </c>
      <c r="C228" s="154">
        <v>24723.95</v>
      </c>
      <c r="D228" s="154">
        <v>-17374</v>
      </c>
      <c r="E228" s="154">
        <v>8349.7199999999993</v>
      </c>
      <c r="F228" s="154">
        <v>159685.5625</v>
      </c>
      <c r="G228" s="154">
        <v>196738.334</v>
      </c>
      <c r="H228" s="154">
        <v>167227.5839</v>
      </c>
      <c r="I228" s="154">
        <v>-7542.0213999999696</v>
      </c>
      <c r="J228" s="154">
        <v>-5279.4149799999796</v>
      </c>
      <c r="K228" s="155">
        <v>0.97299999999999998</v>
      </c>
      <c r="L228" s="23"/>
    </row>
    <row r="229" spans="1:12">
      <c r="A229" s="151" t="s">
        <v>551</v>
      </c>
      <c r="B229" s="154">
        <v>133774.69</v>
      </c>
      <c r="C229" s="154">
        <v>19985.2</v>
      </c>
      <c r="D229" s="154">
        <v>-17303.45</v>
      </c>
      <c r="E229" s="154">
        <v>4078.81</v>
      </c>
      <c r="F229" s="154">
        <v>140535.25</v>
      </c>
      <c r="G229" s="154">
        <v>158997.64799999999</v>
      </c>
      <c r="H229" s="154">
        <v>135148.00080000001</v>
      </c>
      <c r="I229" s="154">
        <v>5387.2492000000202</v>
      </c>
      <c r="J229" s="154">
        <v>3771.0744400000099</v>
      </c>
      <c r="K229" s="155">
        <v>1.024</v>
      </c>
      <c r="L229" s="23"/>
    </row>
    <row r="230" spans="1:12">
      <c r="A230" s="151" t="s">
        <v>552</v>
      </c>
      <c r="B230" s="154">
        <v>23040.305</v>
      </c>
      <c r="C230" s="154">
        <v>9611.7999999999993</v>
      </c>
      <c r="D230" s="154">
        <v>-1620.95</v>
      </c>
      <c r="E230" s="154">
        <v>1152.26</v>
      </c>
      <c r="F230" s="154">
        <v>32183.415000000001</v>
      </c>
      <c r="G230" s="154">
        <v>36097.449999999997</v>
      </c>
      <c r="H230" s="154">
        <v>30682.8325</v>
      </c>
      <c r="I230" s="154">
        <v>1500.5825</v>
      </c>
      <c r="J230" s="154">
        <v>1050.4077500000001</v>
      </c>
      <c r="K230" s="155">
        <v>1.0289999999999999</v>
      </c>
      <c r="L230" s="23"/>
    </row>
    <row r="231" spans="1:12">
      <c r="A231" s="151" t="s">
        <v>553</v>
      </c>
      <c r="B231" s="154">
        <v>38771.377500000002</v>
      </c>
      <c r="C231" s="154">
        <v>13118.9</v>
      </c>
      <c r="D231" s="154">
        <v>-4841.6000000000004</v>
      </c>
      <c r="E231" s="154">
        <v>2138.2600000000002</v>
      </c>
      <c r="F231" s="154">
        <v>49186.9375</v>
      </c>
      <c r="G231" s="154">
        <v>50642.699000000001</v>
      </c>
      <c r="H231" s="154">
        <v>43046.294150000002</v>
      </c>
      <c r="I231" s="154">
        <v>6140.6433500000103</v>
      </c>
      <c r="J231" s="154">
        <v>4298.4503450000002</v>
      </c>
      <c r="K231" s="155">
        <v>1.085</v>
      </c>
      <c r="L231" s="23"/>
    </row>
    <row r="232" spans="1:12">
      <c r="A232" s="151" t="s">
        <v>554</v>
      </c>
      <c r="B232" s="154">
        <v>141823.34</v>
      </c>
      <c r="C232" s="154">
        <v>35360</v>
      </c>
      <c r="D232" s="154">
        <v>-25707.4</v>
      </c>
      <c r="E232" s="154">
        <v>6844.2</v>
      </c>
      <c r="F232" s="154">
        <v>158320.14000000001</v>
      </c>
      <c r="G232" s="154">
        <v>201570.17</v>
      </c>
      <c r="H232" s="154">
        <v>171334.64449999999</v>
      </c>
      <c r="I232" s="154">
        <v>-13014.504499999999</v>
      </c>
      <c r="J232" s="154">
        <v>-9110.1531499999892</v>
      </c>
      <c r="K232" s="155">
        <v>0.95499999999999996</v>
      </c>
      <c r="L232" s="23"/>
    </row>
    <row r="233" spans="1:12">
      <c r="A233" s="151" t="s">
        <v>555</v>
      </c>
      <c r="B233" s="154">
        <v>10273.865</v>
      </c>
      <c r="C233" s="154">
        <v>9480.9</v>
      </c>
      <c r="D233" s="154">
        <v>0</v>
      </c>
      <c r="E233" s="154">
        <v>1831.75</v>
      </c>
      <c r="F233" s="154">
        <v>21586.514999999999</v>
      </c>
      <c r="G233" s="154">
        <v>25273.878000000001</v>
      </c>
      <c r="H233" s="154">
        <v>21482.796300000002</v>
      </c>
      <c r="I233" s="154">
        <v>103.71870000000099</v>
      </c>
      <c r="J233" s="154">
        <v>72.603090000000904</v>
      </c>
      <c r="K233" s="155">
        <v>1.0029999999999999</v>
      </c>
      <c r="L233" s="23"/>
    </row>
    <row r="234" spans="1:12">
      <c r="A234" s="151" t="s">
        <v>556</v>
      </c>
      <c r="B234" s="154">
        <v>40354.65</v>
      </c>
      <c r="C234" s="154">
        <v>13590.65</v>
      </c>
      <c r="D234" s="154">
        <v>-4709.8500000000004</v>
      </c>
      <c r="E234" s="154">
        <v>5368.43</v>
      </c>
      <c r="F234" s="154">
        <v>54603.88</v>
      </c>
      <c r="G234" s="154">
        <v>84797.035999999993</v>
      </c>
      <c r="H234" s="154">
        <v>72077.480599999995</v>
      </c>
      <c r="I234" s="154">
        <v>-17473.600600000002</v>
      </c>
      <c r="J234" s="154">
        <v>-12231.520420000001</v>
      </c>
      <c r="K234" s="155">
        <v>0.85599999999999998</v>
      </c>
      <c r="L234" s="23"/>
    </row>
    <row r="235" spans="1:12">
      <c r="A235" s="151" t="s">
        <v>557</v>
      </c>
      <c r="B235" s="154">
        <v>804934.625</v>
      </c>
      <c r="C235" s="154">
        <v>729532.9</v>
      </c>
      <c r="D235" s="154">
        <v>-588177.05000000005</v>
      </c>
      <c r="E235" s="154">
        <v>52627.41</v>
      </c>
      <c r="F235" s="154">
        <v>998917.88500000001</v>
      </c>
      <c r="G235" s="154">
        <v>1145880.6340000001</v>
      </c>
      <c r="H235" s="154">
        <v>973998.53890000004</v>
      </c>
      <c r="I235" s="154">
        <v>24919.346099999999</v>
      </c>
      <c r="J235" s="154">
        <v>17443.542270000002</v>
      </c>
      <c r="K235" s="155">
        <v>1.0149999999999999</v>
      </c>
      <c r="L235" s="23"/>
    </row>
    <row r="236" spans="1:12" ht="18.75" customHeight="1">
      <c r="A236" s="145" t="s">
        <v>558</v>
      </c>
      <c r="B236" s="154"/>
      <c r="C236" s="154"/>
      <c r="D236" s="154"/>
      <c r="E236" s="154"/>
      <c r="F236" s="154"/>
      <c r="G236" s="154"/>
      <c r="H236" s="154"/>
      <c r="I236" s="154"/>
      <c r="J236" s="154"/>
      <c r="K236" s="155"/>
      <c r="L236" s="23"/>
    </row>
    <row r="237" spans="1:12">
      <c r="A237" s="151" t="s">
        <v>559</v>
      </c>
      <c r="B237" s="154">
        <v>51621.3675</v>
      </c>
      <c r="C237" s="154">
        <v>8017.2</v>
      </c>
      <c r="D237" s="154">
        <v>-1180.6500000000001</v>
      </c>
      <c r="E237" s="154">
        <v>6497.91</v>
      </c>
      <c r="F237" s="154">
        <v>64955.827499999999</v>
      </c>
      <c r="G237" s="154">
        <v>83509.907999999996</v>
      </c>
      <c r="H237" s="154">
        <v>70983.421799999996</v>
      </c>
      <c r="I237" s="154">
        <v>-6027.5942999999997</v>
      </c>
      <c r="J237" s="154">
        <v>-4219.3160099999996</v>
      </c>
      <c r="K237" s="155">
        <v>0.94899999999999995</v>
      </c>
      <c r="L237" s="23"/>
    </row>
    <row r="238" spans="1:12">
      <c r="A238" s="151" t="s">
        <v>560</v>
      </c>
      <c r="B238" s="154">
        <v>58154.977500000001</v>
      </c>
      <c r="C238" s="154">
        <v>10568.9</v>
      </c>
      <c r="D238" s="154">
        <v>-9098.4</v>
      </c>
      <c r="E238" s="154">
        <v>3433.32</v>
      </c>
      <c r="F238" s="154">
        <v>63058.797500000001</v>
      </c>
      <c r="G238" s="154">
        <v>86557.471999999994</v>
      </c>
      <c r="H238" s="154">
        <v>73573.851200000005</v>
      </c>
      <c r="I238" s="154">
        <v>-10515.0537</v>
      </c>
      <c r="J238" s="154">
        <v>-7360.5375899999899</v>
      </c>
      <c r="K238" s="155">
        <v>0.91500000000000004</v>
      </c>
      <c r="L238" s="23"/>
    </row>
    <row r="239" spans="1:12">
      <c r="A239" s="151" t="s">
        <v>561</v>
      </c>
      <c r="B239" s="154">
        <v>93410.292499999996</v>
      </c>
      <c r="C239" s="154">
        <v>19870.45</v>
      </c>
      <c r="D239" s="154">
        <v>-5132.3</v>
      </c>
      <c r="E239" s="154">
        <v>4717.67</v>
      </c>
      <c r="F239" s="154">
        <v>112866.1125</v>
      </c>
      <c r="G239" s="154">
        <v>138732.23800000001</v>
      </c>
      <c r="H239" s="154">
        <v>117922.4023</v>
      </c>
      <c r="I239" s="154">
        <v>-5056.2897999999996</v>
      </c>
      <c r="J239" s="154">
        <v>-3539.4028600000001</v>
      </c>
      <c r="K239" s="155">
        <v>0.97399999999999998</v>
      </c>
      <c r="L239" s="23"/>
    </row>
    <row r="240" spans="1:12">
      <c r="A240" s="151" t="s">
        <v>562</v>
      </c>
      <c r="B240" s="154">
        <v>61424.567499999997</v>
      </c>
      <c r="C240" s="154">
        <v>16762.849999999999</v>
      </c>
      <c r="D240" s="154">
        <v>-3224.9</v>
      </c>
      <c r="E240" s="154">
        <v>1845.86</v>
      </c>
      <c r="F240" s="154">
        <v>76808.377500000002</v>
      </c>
      <c r="G240" s="154">
        <v>81271.444000000003</v>
      </c>
      <c r="H240" s="154">
        <v>69080.727400000003</v>
      </c>
      <c r="I240" s="154">
        <v>7727.6501000000098</v>
      </c>
      <c r="J240" s="154">
        <v>5409.3550700000096</v>
      </c>
      <c r="K240" s="155">
        <v>1.0669999999999999</v>
      </c>
      <c r="L240" s="23"/>
    </row>
    <row r="241" spans="1:12">
      <c r="A241" s="151" t="s">
        <v>563</v>
      </c>
      <c r="B241" s="154">
        <v>148525.4425</v>
      </c>
      <c r="C241" s="154">
        <v>17370.599999999999</v>
      </c>
      <c r="D241" s="154">
        <v>-19786.3</v>
      </c>
      <c r="E241" s="154">
        <v>4566.71</v>
      </c>
      <c r="F241" s="154">
        <v>150676.45250000001</v>
      </c>
      <c r="G241" s="154">
        <v>143097.78899999999</v>
      </c>
      <c r="H241" s="154">
        <v>121633.12065</v>
      </c>
      <c r="I241" s="154">
        <v>29043.331849999999</v>
      </c>
      <c r="J241" s="154">
        <v>20330.332295</v>
      </c>
      <c r="K241" s="155">
        <v>1.1419999999999999</v>
      </c>
      <c r="L241" s="23"/>
    </row>
    <row r="242" spans="1:12">
      <c r="A242" s="151" t="s">
        <v>564</v>
      </c>
      <c r="B242" s="154">
        <v>30110.0275</v>
      </c>
      <c r="C242" s="154">
        <v>6565.4</v>
      </c>
      <c r="D242" s="154">
        <v>-10269.700000000001</v>
      </c>
      <c r="E242" s="154">
        <v>883.15</v>
      </c>
      <c r="F242" s="154">
        <v>27288.877499999999</v>
      </c>
      <c r="G242" s="154">
        <v>23043.293000000001</v>
      </c>
      <c r="H242" s="154">
        <v>19586.799050000001</v>
      </c>
      <c r="I242" s="154">
        <v>7702.07845</v>
      </c>
      <c r="J242" s="154">
        <v>5391.4549150000003</v>
      </c>
      <c r="K242" s="155">
        <v>1.234</v>
      </c>
      <c r="L242" s="23"/>
    </row>
    <row r="243" spans="1:12">
      <c r="A243" s="151" t="s">
        <v>565</v>
      </c>
      <c r="B243" s="154">
        <v>90195.01</v>
      </c>
      <c r="C243" s="154">
        <v>17370.599999999999</v>
      </c>
      <c r="D243" s="154">
        <v>-5015.8500000000004</v>
      </c>
      <c r="E243" s="154">
        <v>6835.02</v>
      </c>
      <c r="F243" s="154">
        <v>109384.78</v>
      </c>
      <c r="G243" s="154">
        <v>154754.05499999999</v>
      </c>
      <c r="H243" s="154">
        <v>131540.94675</v>
      </c>
      <c r="I243" s="154">
        <v>-22156.16675</v>
      </c>
      <c r="J243" s="154">
        <v>-15509.316725000001</v>
      </c>
      <c r="K243" s="155">
        <v>0.9</v>
      </c>
      <c r="L243" s="23"/>
    </row>
    <row r="244" spans="1:12">
      <c r="A244" s="151" t="s">
        <v>566</v>
      </c>
      <c r="B244" s="154">
        <v>18659.5</v>
      </c>
      <c r="C244" s="154">
        <v>3553</v>
      </c>
      <c r="D244" s="154">
        <v>-3425.5</v>
      </c>
      <c r="E244" s="154">
        <v>767.89</v>
      </c>
      <c r="F244" s="154">
        <v>19554.89</v>
      </c>
      <c r="G244" s="154">
        <v>16378.191999999999</v>
      </c>
      <c r="H244" s="154">
        <v>13921.4632</v>
      </c>
      <c r="I244" s="154">
        <v>5633.4268000000002</v>
      </c>
      <c r="J244" s="154">
        <v>3943.39876</v>
      </c>
      <c r="K244" s="155">
        <v>1.2410000000000001</v>
      </c>
      <c r="L244" s="23"/>
    </row>
    <row r="245" spans="1:12">
      <c r="A245" s="151" t="s">
        <v>567</v>
      </c>
      <c r="B245" s="154">
        <v>39228.1175</v>
      </c>
      <c r="C245" s="154">
        <v>3577.65</v>
      </c>
      <c r="D245" s="154">
        <v>-6094.5</v>
      </c>
      <c r="E245" s="154">
        <v>2486.25</v>
      </c>
      <c r="F245" s="154">
        <v>39197.517500000002</v>
      </c>
      <c r="G245" s="154">
        <v>39783.682000000001</v>
      </c>
      <c r="H245" s="154">
        <v>33816.129699999998</v>
      </c>
      <c r="I245" s="154">
        <v>5381.3878000000004</v>
      </c>
      <c r="J245" s="154">
        <v>3766.9714600000002</v>
      </c>
      <c r="K245" s="155">
        <v>1.095</v>
      </c>
      <c r="L245" s="23"/>
    </row>
    <row r="246" spans="1:12">
      <c r="A246" s="151" t="s">
        <v>568</v>
      </c>
      <c r="B246" s="154">
        <v>406589.11249999999</v>
      </c>
      <c r="C246" s="154">
        <v>216051.3</v>
      </c>
      <c r="D246" s="154">
        <v>-639.20000000000005</v>
      </c>
      <c r="E246" s="154">
        <v>57509.3</v>
      </c>
      <c r="F246" s="154">
        <v>679510.51249999995</v>
      </c>
      <c r="G246" s="154">
        <v>890261.28500000003</v>
      </c>
      <c r="H246" s="154">
        <v>756722.09224999999</v>
      </c>
      <c r="I246" s="154">
        <v>-77211.579749999801</v>
      </c>
      <c r="J246" s="154">
        <v>-54048.105824999897</v>
      </c>
      <c r="K246" s="155">
        <v>0.93899999999999995</v>
      </c>
      <c r="L246" s="23"/>
    </row>
    <row r="247" spans="1:12" ht="18.75" customHeight="1">
      <c r="A247" s="145" t="s">
        <v>569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5"/>
      <c r="L247" s="23"/>
    </row>
    <row r="248" spans="1:12">
      <c r="A248" s="151" t="s">
        <v>570</v>
      </c>
      <c r="B248" s="154">
        <v>111462.66250000001</v>
      </c>
      <c r="C248" s="154">
        <v>18613.3</v>
      </c>
      <c r="D248" s="154">
        <v>-19012.8</v>
      </c>
      <c r="E248" s="154">
        <v>3592.27</v>
      </c>
      <c r="F248" s="154">
        <v>114655.4325</v>
      </c>
      <c r="G248" s="154">
        <v>125249.682</v>
      </c>
      <c r="H248" s="154">
        <v>106462.2297</v>
      </c>
      <c r="I248" s="154">
        <v>8193.20280000001</v>
      </c>
      <c r="J248" s="154">
        <v>5735.2419600000103</v>
      </c>
      <c r="K248" s="155">
        <v>1.046</v>
      </c>
      <c r="L248" s="23"/>
    </row>
    <row r="249" spans="1:12">
      <c r="A249" s="151" t="s">
        <v>571</v>
      </c>
      <c r="B249" s="154">
        <v>311527.315</v>
      </c>
      <c r="C249" s="154">
        <v>55982.7</v>
      </c>
      <c r="D249" s="154">
        <v>-59137.9</v>
      </c>
      <c r="E249" s="154">
        <v>22855.65</v>
      </c>
      <c r="F249" s="154">
        <v>331227.76500000001</v>
      </c>
      <c r="G249" s="154">
        <v>362823.46299999999</v>
      </c>
      <c r="H249" s="154">
        <v>308399.94355000003</v>
      </c>
      <c r="I249" s="154">
        <v>22827.821449999999</v>
      </c>
      <c r="J249" s="154">
        <v>15979.475015</v>
      </c>
      <c r="K249" s="155">
        <v>1.044</v>
      </c>
      <c r="L249" s="23"/>
    </row>
    <row r="250" spans="1:12">
      <c r="A250" s="151" t="s">
        <v>572</v>
      </c>
      <c r="B250" s="154">
        <v>240534.88</v>
      </c>
      <c r="C250" s="154">
        <v>81671.399999999994</v>
      </c>
      <c r="D250" s="154">
        <v>-10820.5</v>
      </c>
      <c r="E250" s="154">
        <v>27815.4</v>
      </c>
      <c r="F250" s="154">
        <v>339201.18</v>
      </c>
      <c r="G250" s="154">
        <v>377643.74800000002</v>
      </c>
      <c r="H250" s="154">
        <v>320997.18579999998</v>
      </c>
      <c r="I250" s="154">
        <v>18203.994200000001</v>
      </c>
      <c r="J250" s="154">
        <v>12742.79594</v>
      </c>
      <c r="K250" s="155">
        <v>1.034</v>
      </c>
      <c r="L250" s="23"/>
    </row>
    <row r="251" spans="1:12">
      <c r="A251" s="151" t="s">
        <v>573</v>
      </c>
      <c r="B251" s="154">
        <v>43161.93</v>
      </c>
      <c r="C251" s="154">
        <v>10820.5</v>
      </c>
      <c r="D251" s="154">
        <v>-955.4</v>
      </c>
      <c r="E251" s="154">
        <v>5439.15</v>
      </c>
      <c r="F251" s="154">
        <v>58466.18</v>
      </c>
      <c r="G251" s="154">
        <v>61281.337</v>
      </c>
      <c r="H251" s="154">
        <v>52089.136449999998</v>
      </c>
      <c r="I251" s="154">
        <v>6377.0435500000003</v>
      </c>
      <c r="J251" s="154">
        <v>4463.9304849999999</v>
      </c>
      <c r="K251" s="155">
        <v>1.073</v>
      </c>
      <c r="L251" s="23"/>
    </row>
    <row r="252" spans="1:12">
      <c r="A252" s="151" t="s">
        <v>574</v>
      </c>
      <c r="B252" s="154">
        <v>94017.422500000001</v>
      </c>
      <c r="C252" s="154">
        <v>7852.3</v>
      </c>
      <c r="D252" s="154">
        <v>-20321.8</v>
      </c>
      <c r="E252" s="154">
        <v>8600.1299999999992</v>
      </c>
      <c r="F252" s="154">
        <v>90148.052500000005</v>
      </c>
      <c r="G252" s="154">
        <v>94177.024999999994</v>
      </c>
      <c r="H252" s="154">
        <v>80050.471250000002</v>
      </c>
      <c r="I252" s="154">
        <v>10097.581249999999</v>
      </c>
      <c r="J252" s="154">
        <v>7068.3068750000102</v>
      </c>
      <c r="K252" s="155">
        <v>1.075</v>
      </c>
      <c r="L252" s="23"/>
    </row>
    <row r="253" spans="1:12">
      <c r="A253" s="151" t="s">
        <v>575</v>
      </c>
      <c r="B253" s="154">
        <v>51642.254999999997</v>
      </c>
      <c r="C253" s="154">
        <v>5215.6000000000004</v>
      </c>
      <c r="D253" s="154">
        <v>-7474.9</v>
      </c>
      <c r="E253" s="154">
        <v>2217.65</v>
      </c>
      <c r="F253" s="154">
        <v>51600.605000000003</v>
      </c>
      <c r="G253" s="154">
        <v>50920.665000000001</v>
      </c>
      <c r="H253" s="154">
        <v>43282.56525</v>
      </c>
      <c r="I253" s="154">
        <v>8318.0397499999999</v>
      </c>
      <c r="J253" s="154">
        <v>5822.6278249999996</v>
      </c>
      <c r="K253" s="155">
        <v>1.1140000000000001</v>
      </c>
      <c r="L253" s="23"/>
    </row>
    <row r="254" spans="1:12">
      <c r="A254" s="151" t="s">
        <v>576</v>
      </c>
      <c r="B254" s="154">
        <v>130435.47500000001</v>
      </c>
      <c r="C254" s="154">
        <v>46427.85</v>
      </c>
      <c r="D254" s="154">
        <v>-26905.9</v>
      </c>
      <c r="E254" s="154">
        <v>6313.46</v>
      </c>
      <c r="F254" s="154">
        <v>156270.88500000001</v>
      </c>
      <c r="G254" s="154">
        <v>168875.73499999999</v>
      </c>
      <c r="H254" s="154">
        <v>143544.37474999999</v>
      </c>
      <c r="I254" s="154">
        <v>12726.510249999999</v>
      </c>
      <c r="J254" s="154">
        <v>8908.5571750000108</v>
      </c>
      <c r="K254" s="155">
        <v>1.0529999999999999</v>
      </c>
      <c r="L254" s="23"/>
    </row>
    <row r="255" spans="1:12">
      <c r="A255" s="151" t="s">
        <v>577</v>
      </c>
      <c r="B255" s="154">
        <v>55830.894999999997</v>
      </c>
      <c r="C255" s="154">
        <v>8193.15</v>
      </c>
      <c r="D255" s="154">
        <v>-11193.65</v>
      </c>
      <c r="E255" s="154">
        <v>1763.58</v>
      </c>
      <c r="F255" s="154">
        <v>54593.974999999999</v>
      </c>
      <c r="G255" s="154">
        <v>50651.616999999998</v>
      </c>
      <c r="H255" s="154">
        <v>43053.874450000003</v>
      </c>
      <c r="I255" s="154">
        <v>11540.100549999999</v>
      </c>
      <c r="J255" s="154">
        <v>8078.07038500001</v>
      </c>
      <c r="K255" s="155">
        <v>1.159</v>
      </c>
      <c r="L255" s="23"/>
    </row>
    <row r="256" spans="1:12">
      <c r="A256" s="151" t="s">
        <v>578</v>
      </c>
      <c r="B256" s="154">
        <v>106251.92750000001</v>
      </c>
      <c r="C256" s="154">
        <v>28532.799999999999</v>
      </c>
      <c r="D256" s="154">
        <v>-6199.9</v>
      </c>
      <c r="E256" s="154">
        <v>10833.25</v>
      </c>
      <c r="F256" s="154">
        <v>139418.07750000001</v>
      </c>
      <c r="G256" s="154">
        <v>156111.05600000001</v>
      </c>
      <c r="H256" s="154">
        <v>132694.3976</v>
      </c>
      <c r="I256" s="154">
        <v>6723.6799000000201</v>
      </c>
      <c r="J256" s="154">
        <v>4706.57593000001</v>
      </c>
      <c r="K256" s="155">
        <v>1.03</v>
      </c>
      <c r="L256" s="23"/>
    </row>
    <row r="257" spans="1:12">
      <c r="A257" s="151" t="s">
        <v>579</v>
      </c>
      <c r="B257" s="154">
        <v>26674.73</v>
      </c>
      <c r="C257" s="154">
        <v>5593</v>
      </c>
      <c r="D257" s="154">
        <v>-6097.05</v>
      </c>
      <c r="E257" s="154">
        <v>2675.12</v>
      </c>
      <c r="F257" s="154">
        <v>28845.8</v>
      </c>
      <c r="G257" s="154">
        <v>35813.182999999997</v>
      </c>
      <c r="H257" s="154">
        <v>30441.205549999999</v>
      </c>
      <c r="I257" s="154">
        <v>-1595.4055499999999</v>
      </c>
      <c r="J257" s="154">
        <v>-1116.7838850000001</v>
      </c>
      <c r="K257" s="155">
        <v>0.96899999999999997</v>
      </c>
      <c r="L257" s="23"/>
    </row>
    <row r="258" spans="1:12">
      <c r="A258" s="151" t="s">
        <v>580</v>
      </c>
      <c r="B258" s="154">
        <v>51133.9925</v>
      </c>
      <c r="C258" s="154">
        <v>8518.7000000000007</v>
      </c>
      <c r="D258" s="154">
        <v>-462.4</v>
      </c>
      <c r="E258" s="154">
        <v>4770.2</v>
      </c>
      <c r="F258" s="154">
        <v>63960.4925</v>
      </c>
      <c r="G258" s="154">
        <v>70321.921000000002</v>
      </c>
      <c r="H258" s="154">
        <v>59773.632850000002</v>
      </c>
      <c r="I258" s="154">
        <v>4186.8596499999903</v>
      </c>
      <c r="J258" s="154">
        <v>2930.80175499999</v>
      </c>
      <c r="K258" s="155">
        <v>1.042</v>
      </c>
      <c r="L258" s="23"/>
    </row>
    <row r="259" spans="1:12">
      <c r="A259" s="151" t="s">
        <v>581</v>
      </c>
      <c r="B259" s="154">
        <v>36944.417500000003</v>
      </c>
      <c r="C259" s="154">
        <v>13130.8</v>
      </c>
      <c r="D259" s="154">
        <v>-189.55</v>
      </c>
      <c r="E259" s="154">
        <v>2528.75</v>
      </c>
      <c r="F259" s="154">
        <v>52414.417500000003</v>
      </c>
      <c r="G259" s="154">
        <v>62006.046999999999</v>
      </c>
      <c r="H259" s="154">
        <v>52705.139949999997</v>
      </c>
      <c r="I259" s="154">
        <v>-290.722450000001</v>
      </c>
      <c r="J259" s="154">
        <v>-203.505715000001</v>
      </c>
      <c r="K259" s="155">
        <v>0.997</v>
      </c>
      <c r="L259" s="23"/>
    </row>
    <row r="260" spans="1:12">
      <c r="A260" s="151" t="s">
        <v>582</v>
      </c>
      <c r="B260" s="154">
        <v>52976.27</v>
      </c>
      <c r="C260" s="154">
        <v>5569.2</v>
      </c>
      <c r="D260" s="154">
        <v>-8534.85</v>
      </c>
      <c r="E260" s="154">
        <v>2871.13</v>
      </c>
      <c r="F260" s="154">
        <v>52881.75</v>
      </c>
      <c r="G260" s="154">
        <v>63946.26</v>
      </c>
      <c r="H260" s="154">
        <v>54354.321000000004</v>
      </c>
      <c r="I260" s="154">
        <v>-1472.5709999999999</v>
      </c>
      <c r="J260" s="154">
        <v>-1030.7997</v>
      </c>
      <c r="K260" s="155">
        <v>0.98399999999999999</v>
      </c>
      <c r="L260" s="23"/>
    </row>
    <row r="261" spans="1:12">
      <c r="A261" s="151" t="s">
        <v>583</v>
      </c>
      <c r="B261" s="154">
        <v>29320.48</v>
      </c>
      <c r="C261" s="154">
        <v>16356.55</v>
      </c>
      <c r="D261" s="154">
        <v>-6387.75</v>
      </c>
      <c r="E261" s="154">
        <v>2064.48</v>
      </c>
      <c r="F261" s="154">
        <v>41353.760000000002</v>
      </c>
      <c r="G261" s="154">
        <v>43297.724999999999</v>
      </c>
      <c r="H261" s="154">
        <v>36803.066250000003</v>
      </c>
      <c r="I261" s="154">
        <v>4550.6937500000104</v>
      </c>
      <c r="J261" s="154">
        <v>3185.4856249999998</v>
      </c>
      <c r="K261" s="155">
        <v>1.0740000000000001</v>
      </c>
      <c r="L261" s="23"/>
    </row>
    <row r="262" spans="1:12">
      <c r="A262" s="151" t="s">
        <v>584</v>
      </c>
      <c r="B262" s="154">
        <v>18450.625</v>
      </c>
      <c r="C262" s="154">
        <v>3421.25</v>
      </c>
      <c r="D262" s="154">
        <v>-1184.9000000000001</v>
      </c>
      <c r="E262" s="154">
        <v>2459.39</v>
      </c>
      <c r="F262" s="154">
        <v>23146.365000000002</v>
      </c>
      <c r="G262" s="154">
        <v>30560.468000000001</v>
      </c>
      <c r="H262" s="154">
        <v>25976.397799999999</v>
      </c>
      <c r="I262" s="154">
        <v>-2830.0328</v>
      </c>
      <c r="J262" s="154">
        <v>-1981.02296</v>
      </c>
      <c r="K262" s="155">
        <v>0.93500000000000005</v>
      </c>
      <c r="L262" s="23"/>
    </row>
    <row r="263" spans="1:12" ht="18.75" customHeight="1">
      <c r="A263" s="145" t="s">
        <v>585</v>
      </c>
      <c r="B263" s="154"/>
      <c r="C263" s="154"/>
      <c r="D263" s="154"/>
      <c r="E263" s="154"/>
      <c r="F263" s="154"/>
      <c r="G263" s="154"/>
      <c r="H263" s="154"/>
      <c r="I263" s="154"/>
      <c r="J263" s="154"/>
      <c r="K263" s="155"/>
      <c r="L263" s="23"/>
    </row>
    <row r="264" spans="1:12">
      <c r="A264" s="151" t="s">
        <v>586</v>
      </c>
      <c r="B264" s="154">
        <v>116291.85249999999</v>
      </c>
      <c r="C264" s="154">
        <v>20142.45</v>
      </c>
      <c r="D264" s="154">
        <v>-15216.7</v>
      </c>
      <c r="E264" s="154">
        <v>9377.2000000000007</v>
      </c>
      <c r="F264" s="154">
        <v>130594.80250000001</v>
      </c>
      <c r="G264" s="154">
        <v>205911.14</v>
      </c>
      <c r="H264" s="154">
        <v>175024.46900000001</v>
      </c>
      <c r="I264" s="154">
        <v>-44429.666499999999</v>
      </c>
      <c r="J264" s="154">
        <v>-31100.76655</v>
      </c>
      <c r="K264" s="155">
        <v>0.84899999999999998</v>
      </c>
      <c r="L264" s="23"/>
    </row>
    <row r="265" spans="1:12">
      <c r="A265" s="151" t="s">
        <v>587</v>
      </c>
      <c r="B265" s="154">
        <v>421437.34</v>
      </c>
      <c r="C265" s="154">
        <v>136864.45000000001</v>
      </c>
      <c r="D265" s="154">
        <v>-55085.1</v>
      </c>
      <c r="E265" s="154">
        <v>27066.89</v>
      </c>
      <c r="F265" s="154">
        <v>530283.57999999996</v>
      </c>
      <c r="G265" s="154">
        <v>624202.07900000003</v>
      </c>
      <c r="H265" s="154">
        <v>530571.76714999997</v>
      </c>
      <c r="I265" s="154">
        <v>-288.18714999989601</v>
      </c>
      <c r="J265" s="154">
        <v>-201.73100499992699</v>
      </c>
      <c r="K265" s="155">
        <v>1</v>
      </c>
      <c r="L265" s="23"/>
    </row>
    <row r="266" spans="1:12">
      <c r="A266" s="151" t="s">
        <v>588</v>
      </c>
      <c r="B266" s="154">
        <v>64224.885000000002</v>
      </c>
      <c r="C266" s="154">
        <v>14146.55</v>
      </c>
      <c r="D266" s="154">
        <v>-20928.7</v>
      </c>
      <c r="E266" s="154">
        <v>2560.71</v>
      </c>
      <c r="F266" s="154">
        <v>60003.445</v>
      </c>
      <c r="G266" s="154">
        <v>53552.097999999998</v>
      </c>
      <c r="H266" s="154">
        <v>45519.283300000003</v>
      </c>
      <c r="I266" s="154">
        <v>14484.161700000001</v>
      </c>
      <c r="J266" s="154">
        <v>10138.913189999999</v>
      </c>
      <c r="K266" s="155">
        <v>1.1890000000000001</v>
      </c>
      <c r="L266" s="23"/>
    </row>
    <row r="267" spans="1:12">
      <c r="A267" s="151" t="s">
        <v>589</v>
      </c>
      <c r="B267" s="154">
        <v>227360.4375</v>
      </c>
      <c r="C267" s="154">
        <v>66481.899999999994</v>
      </c>
      <c r="D267" s="154">
        <v>-43713.8</v>
      </c>
      <c r="E267" s="154">
        <v>7454.33</v>
      </c>
      <c r="F267" s="154">
        <v>257582.86749999999</v>
      </c>
      <c r="G267" s="154">
        <v>283453.85100000002</v>
      </c>
      <c r="H267" s="154">
        <v>240935.77335</v>
      </c>
      <c r="I267" s="154">
        <v>16647.094150000001</v>
      </c>
      <c r="J267" s="154">
        <v>11652.965904999999</v>
      </c>
      <c r="K267" s="155">
        <v>1.0409999999999999</v>
      </c>
      <c r="L267" s="23"/>
    </row>
    <row r="268" spans="1:12">
      <c r="A268" s="151" t="s">
        <v>590</v>
      </c>
      <c r="B268" s="154">
        <v>104927.66</v>
      </c>
      <c r="C268" s="154">
        <v>27177.05</v>
      </c>
      <c r="D268" s="154">
        <v>-29101.45</v>
      </c>
      <c r="E268" s="154">
        <v>2338.69</v>
      </c>
      <c r="F268" s="154">
        <v>105341.95</v>
      </c>
      <c r="G268" s="154">
        <v>144398.31899999999</v>
      </c>
      <c r="H268" s="154">
        <v>122738.57115</v>
      </c>
      <c r="I268" s="154">
        <v>-17396.621149999999</v>
      </c>
      <c r="J268" s="154">
        <v>-12177.634805</v>
      </c>
      <c r="K268" s="155">
        <v>0.91600000000000004</v>
      </c>
      <c r="L268" s="23"/>
    </row>
    <row r="269" spans="1:12">
      <c r="A269" s="151" t="s">
        <v>591</v>
      </c>
      <c r="B269" s="154">
        <v>27212.235000000001</v>
      </c>
      <c r="C269" s="154">
        <v>15271.95</v>
      </c>
      <c r="D269" s="154">
        <v>-949.45</v>
      </c>
      <c r="E269" s="154">
        <v>5752.8</v>
      </c>
      <c r="F269" s="154">
        <v>47287.535000000003</v>
      </c>
      <c r="G269" s="154">
        <v>54420.387000000002</v>
      </c>
      <c r="H269" s="154">
        <v>46257.328950000003</v>
      </c>
      <c r="I269" s="154">
        <v>1030.20605</v>
      </c>
      <c r="J269" s="154">
        <v>721.14423499999998</v>
      </c>
      <c r="K269" s="155">
        <v>1.0129999999999999</v>
      </c>
      <c r="L269" s="23"/>
    </row>
    <row r="270" spans="1:12">
      <c r="A270" s="151" t="s">
        <v>592</v>
      </c>
      <c r="B270" s="154">
        <v>19202.575000000001</v>
      </c>
      <c r="C270" s="154">
        <v>6120.85</v>
      </c>
      <c r="D270" s="154">
        <v>-25.5</v>
      </c>
      <c r="E270" s="154">
        <v>5734.95</v>
      </c>
      <c r="F270" s="154">
        <v>31032.875</v>
      </c>
      <c r="G270" s="154">
        <v>42162.107000000004</v>
      </c>
      <c r="H270" s="154">
        <v>35837.790950000002</v>
      </c>
      <c r="I270" s="154">
        <v>-4804.9159499999996</v>
      </c>
      <c r="J270" s="154">
        <v>-3363.4411650000002</v>
      </c>
      <c r="K270" s="155">
        <v>0.92</v>
      </c>
      <c r="L270" s="23"/>
    </row>
    <row r="271" spans="1:12">
      <c r="A271" s="151" t="s">
        <v>593</v>
      </c>
      <c r="B271" s="154">
        <v>48393.552499999998</v>
      </c>
      <c r="C271" s="154">
        <v>6070.7</v>
      </c>
      <c r="D271" s="154">
        <v>-3301.4</v>
      </c>
      <c r="E271" s="154">
        <v>2042.72</v>
      </c>
      <c r="F271" s="154">
        <v>53205.572500000002</v>
      </c>
      <c r="G271" s="154">
        <v>84760.781000000003</v>
      </c>
      <c r="H271" s="154">
        <v>72046.663849999997</v>
      </c>
      <c r="I271" s="154">
        <v>-18841.091349999999</v>
      </c>
      <c r="J271" s="154">
        <v>-13188.763945000001</v>
      </c>
      <c r="K271" s="155">
        <v>0.84399999999999997</v>
      </c>
      <c r="L271" s="23"/>
    </row>
    <row r="272" spans="1:12">
      <c r="A272" s="151" t="s">
        <v>594</v>
      </c>
      <c r="B272" s="154">
        <v>138956.1825</v>
      </c>
      <c r="C272" s="154">
        <v>28716.400000000001</v>
      </c>
      <c r="D272" s="154">
        <v>-25981.95</v>
      </c>
      <c r="E272" s="154">
        <v>8754.32</v>
      </c>
      <c r="F272" s="154">
        <v>150444.95250000001</v>
      </c>
      <c r="G272" s="154">
        <v>200383.87</v>
      </c>
      <c r="H272" s="154">
        <v>170326.28950000001</v>
      </c>
      <c r="I272" s="154">
        <v>-19881.337</v>
      </c>
      <c r="J272" s="154">
        <v>-13916.9359</v>
      </c>
      <c r="K272" s="155">
        <v>0.93100000000000005</v>
      </c>
      <c r="L272" s="23"/>
    </row>
    <row r="273" spans="1:12">
      <c r="A273" s="151" t="s">
        <v>595</v>
      </c>
      <c r="B273" s="154">
        <v>125684.265</v>
      </c>
      <c r="C273" s="154">
        <v>32594.1</v>
      </c>
      <c r="D273" s="154">
        <v>-16069.25</v>
      </c>
      <c r="E273" s="154">
        <v>6057.78</v>
      </c>
      <c r="F273" s="154">
        <v>148266.89499999999</v>
      </c>
      <c r="G273" s="154">
        <v>193376.31700000001</v>
      </c>
      <c r="H273" s="154">
        <v>164369.86945</v>
      </c>
      <c r="I273" s="154">
        <v>-16102.97445</v>
      </c>
      <c r="J273" s="154">
        <v>-11272.082114999999</v>
      </c>
      <c r="K273" s="155">
        <v>0.94199999999999995</v>
      </c>
      <c r="L273" s="23"/>
    </row>
    <row r="274" spans="1:12" ht="18.75" customHeight="1">
      <c r="A274" s="145" t="s">
        <v>596</v>
      </c>
      <c r="B274" s="154"/>
      <c r="C274" s="154"/>
      <c r="D274" s="154"/>
      <c r="E274" s="154"/>
      <c r="F274" s="154"/>
      <c r="G274" s="154"/>
      <c r="H274" s="154"/>
      <c r="I274" s="154"/>
      <c r="J274" s="154"/>
      <c r="K274" s="155"/>
      <c r="L274" s="23"/>
    </row>
    <row r="275" spans="1:12">
      <c r="A275" s="151" t="s">
        <v>597</v>
      </c>
      <c r="B275" s="154">
        <v>135721.405</v>
      </c>
      <c r="C275" s="154">
        <v>35877.65</v>
      </c>
      <c r="D275" s="154">
        <v>-4854.3500000000004</v>
      </c>
      <c r="E275" s="154">
        <v>12142.25</v>
      </c>
      <c r="F275" s="154">
        <v>178886.95499999999</v>
      </c>
      <c r="G275" s="154">
        <v>215896.226</v>
      </c>
      <c r="H275" s="154">
        <v>183511.79209999999</v>
      </c>
      <c r="I275" s="154">
        <v>-4624.8370999999997</v>
      </c>
      <c r="J275" s="154">
        <v>-3237.3859699999998</v>
      </c>
      <c r="K275" s="155">
        <v>0.98499999999999999</v>
      </c>
      <c r="L275" s="23"/>
    </row>
    <row r="276" spans="1:12">
      <c r="A276" s="151" t="s">
        <v>598</v>
      </c>
      <c r="B276" s="154">
        <v>136859.07750000001</v>
      </c>
      <c r="C276" s="154">
        <v>10907.2</v>
      </c>
      <c r="D276" s="154">
        <v>-26821.75</v>
      </c>
      <c r="E276" s="154">
        <v>2545.75</v>
      </c>
      <c r="F276" s="154">
        <v>123490.2775</v>
      </c>
      <c r="G276" s="154">
        <v>141585.62599999999</v>
      </c>
      <c r="H276" s="154">
        <v>120347.7821</v>
      </c>
      <c r="I276" s="154">
        <v>3142.4954000000398</v>
      </c>
      <c r="J276" s="154">
        <v>2199.74678000003</v>
      </c>
      <c r="K276" s="155">
        <v>1.016</v>
      </c>
      <c r="L276" s="23"/>
    </row>
    <row r="277" spans="1:12">
      <c r="A277" s="151" t="s">
        <v>599</v>
      </c>
      <c r="B277" s="154">
        <v>79776.324999999997</v>
      </c>
      <c r="C277" s="154">
        <v>20925.3</v>
      </c>
      <c r="D277" s="154">
        <v>-215.05</v>
      </c>
      <c r="E277" s="154">
        <v>10919.1</v>
      </c>
      <c r="F277" s="154">
        <v>111405.675</v>
      </c>
      <c r="G277" s="154">
        <v>157787.258</v>
      </c>
      <c r="H277" s="154">
        <v>134119.16930000001</v>
      </c>
      <c r="I277" s="154">
        <v>-22713.494299999998</v>
      </c>
      <c r="J277" s="154">
        <v>-15899.44601</v>
      </c>
      <c r="K277" s="155">
        <v>0.89900000000000002</v>
      </c>
      <c r="L277" s="23"/>
    </row>
    <row r="278" spans="1:12">
      <c r="A278" s="151" t="s">
        <v>600</v>
      </c>
      <c r="B278" s="154">
        <v>439869.86249999999</v>
      </c>
      <c r="C278" s="154">
        <v>110285.8</v>
      </c>
      <c r="D278" s="154">
        <v>-50291.95</v>
      </c>
      <c r="E278" s="154">
        <v>31451.7</v>
      </c>
      <c r="F278" s="154">
        <v>531315.41249999998</v>
      </c>
      <c r="G278" s="154">
        <v>581156.45400000003</v>
      </c>
      <c r="H278" s="154">
        <v>493982.98590000003</v>
      </c>
      <c r="I278" s="154">
        <v>37332.426600000101</v>
      </c>
      <c r="J278" s="154">
        <v>26132.698619999999</v>
      </c>
      <c r="K278" s="155">
        <v>1.0449999999999999</v>
      </c>
      <c r="L278" s="23"/>
    </row>
    <row r="279" spans="1:12">
      <c r="A279" s="151" t="s">
        <v>601</v>
      </c>
      <c r="B279" s="154">
        <v>53057.035000000003</v>
      </c>
      <c r="C279" s="154">
        <v>15620.45</v>
      </c>
      <c r="D279" s="154">
        <v>-4914.7</v>
      </c>
      <c r="E279" s="154">
        <v>5669.16</v>
      </c>
      <c r="F279" s="154">
        <v>69431.945000000007</v>
      </c>
      <c r="G279" s="154">
        <v>99539.047000000006</v>
      </c>
      <c r="H279" s="154">
        <v>84608.18995</v>
      </c>
      <c r="I279" s="154">
        <v>-15176.24495</v>
      </c>
      <c r="J279" s="154">
        <v>-10623.371465</v>
      </c>
      <c r="K279" s="155">
        <v>0.89300000000000002</v>
      </c>
      <c r="L279" s="23"/>
    </row>
    <row r="280" spans="1:12">
      <c r="A280" s="151" t="s">
        <v>602</v>
      </c>
      <c r="B280" s="154">
        <v>42022.864999999998</v>
      </c>
      <c r="C280" s="154">
        <v>9852.35</v>
      </c>
      <c r="D280" s="154">
        <v>-6590.05</v>
      </c>
      <c r="E280" s="154">
        <v>2307.75</v>
      </c>
      <c r="F280" s="154">
        <v>47592.915000000001</v>
      </c>
      <c r="G280" s="154">
        <v>61757.48</v>
      </c>
      <c r="H280" s="154">
        <v>52493.858</v>
      </c>
      <c r="I280" s="154">
        <v>-4900.9430000000002</v>
      </c>
      <c r="J280" s="154">
        <v>-3430.6601000000001</v>
      </c>
      <c r="K280" s="155">
        <v>0.94399999999999995</v>
      </c>
      <c r="L280" s="23"/>
    </row>
    <row r="281" spans="1:12">
      <c r="A281" s="151" t="s">
        <v>603</v>
      </c>
      <c r="B281" s="154">
        <v>292260.685</v>
      </c>
      <c r="C281" s="154">
        <v>58726.5</v>
      </c>
      <c r="D281" s="154">
        <v>-51772.65</v>
      </c>
      <c r="E281" s="154">
        <v>13745.01</v>
      </c>
      <c r="F281" s="154">
        <v>312959.54499999998</v>
      </c>
      <c r="G281" s="154">
        <v>428833.83</v>
      </c>
      <c r="H281" s="154">
        <v>364508.75550000003</v>
      </c>
      <c r="I281" s="154">
        <v>-51549.210500000001</v>
      </c>
      <c r="J281" s="154">
        <v>-36084.447350000002</v>
      </c>
      <c r="K281" s="155">
        <v>0.91600000000000004</v>
      </c>
      <c r="L281" s="23"/>
    </row>
    <row r="282" spans="1:12" ht="18.75" customHeight="1">
      <c r="A282" s="145" t="s">
        <v>604</v>
      </c>
      <c r="B282" s="154"/>
      <c r="C282" s="154"/>
      <c r="D282" s="154"/>
      <c r="E282" s="154"/>
      <c r="F282" s="154"/>
      <c r="G282" s="154"/>
      <c r="H282" s="154"/>
      <c r="I282" s="154"/>
      <c r="J282" s="154"/>
      <c r="K282" s="155"/>
      <c r="L282" s="23"/>
    </row>
    <row r="283" spans="1:12">
      <c r="A283" s="151" t="s">
        <v>605</v>
      </c>
      <c r="B283" s="154">
        <v>45945.537499999999</v>
      </c>
      <c r="C283" s="154">
        <v>9221.65</v>
      </c>
      <c r="D283" s="154">
        <v>-7205.45</v>
      </c>
      <c r="E283" s="154">
        <v>1986.28</v>
      </c>
      <c r="F283" s="154">
        <v>49948.017500000002</v>
      </c>
      <c r="G283" s="154">
        <v>48431.466</v>
      </c>
      <c r="H283" s="154">
        <v>41166.746099999997</v>
      </c>
      <c r="I283" s="154">
        <v>8781.2714000000105</v>
      </c>
      <c r="J283" s="154">
        <v>6146.8899800000099</v>
      </c>
      <c r="K283" s="155">
        <v>1.127</v>
      </c>
      <c r="L283" s="23"/>
    </row>
    <row r="284" spans="1:12">
      <c r="A284" s="151" t="s">
        <v>606</v>
      </c>
      <c r="B284" s="154">
        <v>27727.46</v>
      </c>
      <c r="C284" s="154">
        <v>3320.95</v>
      </c>
      <c r="D284" s="154">
        <v>-4406.3999999999996</v>
      </c>
      <c r="E284" s="154">
        <v>2025.72</v>
      </c>
      <c r="F284" s="154">
        <v>28667.73</v>
      </c>
      <c r="G284" s="154">
        <v>34054.627</v>
      </c>
      <c r="H284" s="154">
        <v>28946.432949999999</v>
      </c>
      <c r="I284" s="154">
        <v>-278.70294999999498</v>
      </c>
      <c r="J284" s="154">
        <v>-195.09206499999701</v>
      </c>
      <c r="K284" s="155">
        <v>0.99399999999999999</v>
      </c>
      <c r="L284" s="23"/>
    </row>
    <row r="285" spans="1:12">
      <c r="A285" s="151" t="s">
        <v>607</v>
      </c>
      <c r="B285" s="154">
        <v>53523.522499999999</v>
      </c>
      <c r="C285" s="154">
        <v>8446.4500000000007</v>
      </c>
      <c r="D285" s="154">
        <v>-3530.05</v>
      </c>
      <c r="E285" s="154">
        <v>1788.06</v>
      </c>
      <c r="F285" s="154">
        <v>60227.982499999998</v>
      </c>
      <c r="G285" s="154">
        <v>56178.93</v>
      </c>
      <c r="H285" s="154">
        <v>47752.090499999998</v>
      </c>
      <c r="I285" s="154">
        <v>12475.892</v>
      </c>
      <c r="J285" s="154">
        <v>8733.1243999999897</v>
      </c>
      <c r="K285" s="155">
        <v>1.155</v>
      </c>
      <c r="L285" s="23"/>
    </row>
    <row r="286" spans="1:12">
      <c r="A286" s="151" t="s">
        <v>608</v>
      </c>
      <c r="B286" s="154">
        <v>88796.94</v>
      </c>
      <c r="C286" s="154">
        <v>17439.45</v>
      </c>
      <c r="D286" s="154">
        <v>-9111.15</v>
      </c>
      <c r="E286" s="154">
        <v>2154.2399999999998</v>
      </c>
      <c r="F286" s="154">
        <v>99279.48</v>
      </c>
      <c r="G286" s="154">
        <v>87497.907000000007</v>
      </c>
      <c r="H286" s="154">
        <v>74373.220950000003</v>
      </c>
      <c r="I286" s="154">
        <v>24906.259050000001</v>
      </c>
      <c r="J286" s="154">
        <v>17434.381334999998</v>
      </c>
      <c r="K286" s="155">
        <v>1.1990000000000001</v>
      </c>
      <c r="L286" s="23"/>
    </row>
    <row r="287" spans="1:12">
      <c r="A287" s="151" t="s">
        <v>609</v>
      </c>
      <c r="B287" s="154">
        <v>2232.1774999999998</v>
      </c>
      <c r="C287" s="154">
        <v>166.6</v>
      </c>
      <c r="D287" s="154">
        <v>0</v>
      </c>
      <c r="E287" s="154">
        <v>715.7</v>
      </c>
      <c r="F287" s="154">
        <v>3114.4775</v>
      </c>
      <c r="G287" s="154">
        <v>3779.3760000000002</v>
      </c>
      <c r="H287" s="154">
        <v>3212.4695999999999</v>
      </c>
      <c r="I287" s="154">
        <v>-97.992099999999894</v>
      </c>
      <c r="J287" s="154">
        <v>-68.594469999999902</v>
      </c>
      <c r="K287" s="155">
        <v>0.98199999999999998</v>
      </c>
      <c r="L287" s="23"/>
    </row>
    <row r="288" spans="1:12">
      <c r="A288" s="151" t="s">
        <v>610</v>
      </c>
      <c r="B288" s="154">
        <v>65209.3825</v>
      </c>
      <c r="C288" s="154">
        <v>15036.5</v>
      </c>
      <c r="D288" s="154">
        <v>-12946.35</v>
      </c>
      <c r="E288" s="154">
        <v>752.76</v>
      </c>
      <c r="F288" s="154">
        <v>68052.292499999996</v>
      </c>
      <c r="G288" s="154">
        <v>73494.993000000002</v>
      </c>
      <c r="H288" s="154">
        <v>62470.744050000001</v>
      </c>
      <c r="I288" s="154">
        <v>5581.5484499999902</v>
      </c>
      <c r="J288" s="154">
        <v>3907.0839150000002</v>
      </c>
      <c r="K288" s="155">
        <v>1.0529999999999999</v>
      </c>
      <c r="L288" s="23"/>
    </row>
    <row r="289" spans="1:12">
      <c r="A289" s="151" t="s">
        <v>611</v>
      </c>
      <c r="B289" s="154">
        <v>27733.03</v>
      </c>
      <c r="C289" s="154">
        <v>14204.35</v>
      </c>
      <c r="D289" s="154">
        <v>-5115.3</v>
      </c>
      <c r="E289" s="154">
        <v>986.34</v>
      </c>
      <c r="F289" s="154">
        <v>37808.42</v>
      </c>
      <c r="G289" s="154">
        <v>35129.652999999998</v>
      </c>
      <c r="H289" s="154">
        <v>29860.20505</v>
      </c>
      <c r="I289" s="154">
        <v>7948.2149499999996</v>
      </c>
      <c r="J289" s="154">
        <v>5563.7504650000001</v>
      </c>
      <c r="K289" s="155">
        <v>1.1579999999999999</v>
      </c>
      <c r="L289" s="23"/>
    </row>
    <row r="290" spans="1:12">
      <c r="A290" s="151" t="s">
        <v>612</v>
      </c>
      <c r="B290" s="154">
        <v>579465.20250000001</v>
      </c>
      <c r="C290" s="154">
        <v>102881.45</v>
      </c>
      <c r="D290" s="154">
        <v>-14956.6</v>
      </c>
      <c r="E290" s="154">
        <v>19406.86</v>
      </c>
      <c r="F290" s="154">
        <v>686796.91249999998</v>
      </c>
      <c r="G290" s="154">
        <v>767475.51</v>
      </c>
      <c r="H290" s="154">
        <v>652354.18350000004</v>
      </c>
      <c r="I290" s="154">
        <v>34442.728999999897</v>
      </c>
      <c r="J290" s="154">
        <v>24109.9103</v>
      </c>
      <c r="K290" s="155">
        <v>1.0309999999999999</v>
      </c>
      <c r="L290" s="23"/>
    </row>
    <row r="291" spans="1:12" ht="18.75" customHeight="1">
      <c r="A291" s="145" t="s">
        <v>613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5"/>
      <c r="L291" s="23"/>
    </row>
    <row r="292" spans="1:12">
      <c r="A292" s="151" t="s">
        <v>614</v>
      </c>
      <c r="B292" s="154">
        <v>639.15750000000003</v>
      </c>
      <c r="C292" s="154">
        <v>1117.75</v>
      </c>
      <c r="D292" s="154">
        <v>0</v>
      </c>
      <c r="E292" s="154">
        <v>0</v>
      </c>
      <c r="F292" s="154">
        <v>1756.9075</v>
      </c>
      <c r="G292" s="154">
        <v>5135.7259999999997</v>
      </c>
      <c r="H292" s="154">
        <v>4365.3671000000004</v>
      </c>
      <c r="I292" s="154">
        <v>-2608.4596000000001</v>
      </c>
      <c r="J292" s="154">
        <v>-1825.9217200000001</v>
      </c>
      <c r="K292" s="155">
        <v>0.64400000000000002</v>
      </c>
      <c r="L292" s="23"/>
    </row>
    <row r="293" spans="1:12">
      <c r="A293" s="151" t="s">
        <v>615</v>
      </c>
      <c r="B293" s="154">
        <v>7711.665</v>
      </c>
      <c r="C293" s="154">
        <v>1833.45</v>
      </c>
      <c r="D293" s="154">
        <v>-4.25</v>
      </c>
      <c r="E293" s="154">
        <v>891.65</v>
      </c>
      <c r="F293" s="154">
        <v>10432.514999999999</v>
      </c>
      <c r="G293" s="154">
        <v>11761.377</v>
      </c>
      <c r="H293" s="154">
        <v>9997.1704499999996</v>
      </c>
      <c r="I293" s="154">
        <v>435.34455000000003</v>
      </c>
      <c r="J293" s="154">
        <v>304.74118499999997</v>
      </c>
      <c r="K293" s="155">
        <v>1.026</v>
      </c>
      <c r="L293" s="23"/>
    </row>
    <row r="294" spans="1:12">
      <c r="A294" s="151" t="s">
        <v>616</v>
      </c>
      <c r="B294" s="154">
        <v>104638.02</v>
      </c>
      <c r="C294" s="154">
        <v>19861.099999999999</v>
      </c>
      <c r="D294" s="154">
        <v>-12829.05</v>
      </c>
      <c r="E294" s="154">
        <v>2355.52</v>
      </c>
      <c r="F294" s="154">
        <v>114025.59</v>
      </c>
      <c r="G294" s="154">
        <v>127339.451</v>
      </c>
      <c r="H294" s="154">
        <v>108238.53335</v>
      </c>
      <c r="I294" s="154">
        <v>5787.0566500000004</v>
      </c>
      <c r="J294" s="154">
        <v>4050.9396550000001</v>
      </c>
      <c r="K294" s="155">
        <v>1.032</v>
      </c>
      <c r="L294" s="23"/>
    </row>
    <row r="295" spans="1:12">
      <c r="A295" s="151" t="s">
        <v>617</v>
      </c>
      <c r="B295" s="154">
        <v>7427.5950000000003</v>
      </c>
      <c r="C295" s="154">
        <v>1927.8</v>
      </c>
      <c r="D295" s="154">
        <v>-1604.8</v>
      </c>
      <c r="E295" s="154">
        <v>335.24</v>
      </c>
      <c r="F295" s="154">
        <v>8085.835</v>
      </c>
      <c r="G295" s="154">
        <v>10797.718999999999</v>
      </c>
      <c r="H295" s="154">
        <v>9178.0611499999995</v>
      </c>
      <c r="I295" s="154">
        <v>-1092.22615</v>
      </c>
      <c r="J295" s="154">
        <v>-764.55830500000002</v>
      </c>
      <c r="K295" s="155">
        <v>0.92900000000000005</v>
      </c>
      <c r="L295" s="23"/>
    </row>
    <row r="296" spans="1:12">
      <c r="A296" s="151" t="s">
        <v>618</v>
      </c>
      <c r="B296" s="154">
        <v>31370.240000000002</v>
      </c>
      <c r="C296" s="154">
        <v>13144.4</v>
      </c>
      <c r="D296" s="154">
        <v>-143.65</v>
      </c>
      <c r="E296" s="154">
        <v>1458.6</v>
      </c>
      <c r="F296" s="154">
        <v>45829.59</v>
      </c>
      <c r="G296" s="154">
        <v>39952.669000000002</v>
      </c>
      <c r="H296" s="154">
        <v>33959.768649999998</v>
      </c>
      <c r="I296" s="154">
        <v>11869.82135</v>
      </c>
      <c r="J296" s="154">
        <v>8308.8749449999996</v>
      </c>
      <c r="K296" s="155">
        <v>1.208</v>
      </c>
      <c r="L296" s="23"/>
    </row>
    <row r="297" spans="1:12">
      <c r="A297" s="151" t="s">
        <v>619</v>
      </c>
      <c r="B297" s="154">
        <v>24871.442500000001</v>
      </c>
      <c r="C297" s="154">
        <v>3915.95</v>
      </c>
      <c r="D297" s="154">
        <v>-2243.15</v>
      </c>
      <c r="E297" s="154">
        <v>2378.13</v>
      </c>
      <c r="F297" s="154">
        <v>28922.372500000001</v>
      </c>
      <c r="G297" s="154">
        <v>29778.440999999999</v>
      </c>
      <c r="H297" s="154">
        <v>25311.674849999999</v>
      </c>
      <c r="I297" s="154">
        <v>3610.6976500000001</v>
      </c>
      <c r="J297" s="154">
        <v>2527.488355</v>
      </c>
      <c r="K297" s="155">
        <v>1.085</v>
      </c>
      <c r="L297" s="23"/>
    </row>
    <row r="298" spans="1:12">
      <c r="A298" s="151" t="s">
        <v>620</v>
      </c>
      <c r="B298" s="154">
        <v>32001.0425</v>
      </c>
      <c r="C298" s="154">
        <v>4345.2</v>
      </c>
      <c r="D298" s="154">
        <v>-6628.3</v>
      </c>
      <c r="E298" s="154">
        <v>22.1</v>
      </c>
      <c r="F298" s="154">
        <v>29740.0425</v>
      </c>
      <c r="G298" s="154">
        <v>30087.379000000001</v>
      </c>
      <c r="H298" s="154">
        <v>25574.272150000001</v>
      </c>
      <c r="I298" s="154">
        <v>4165.7703499999998</v>
      </c>
      <c r="J298" s="154">
        <v>2916.0392449999999</v>
      </c>
      <c r="K298" s="155">
        <v>1.097</v>
      </c>
      <c r="L298" s="23"/>
    </row>
    <row r="299" spans="1:12">
      <c r="A299" s="151" t="s">
        <v>621</v>
      </c>
      <c r="B299" s="154">
        <v>529442.42500000005</v>
      </c>
      <c r="C299" s="154">
        <v>52747.6</v>
      </c>
      <c r="D299" s="154">
        <v>-65314.85</v>
      </c>
      <c r="E299" s="154">
        <v>11552.69</v>
      </c>
      <c r="F299" s="154">
        <v>528427.86499999999</v>
      </c>
      <c r="G299" s="154">
        <v>637024.77500000002</v>
      </c>
      <c r="H299" s="154">
        <v>541471.05874999997</v>
      </c>
      <c r="I299" s="154">
        <v>-13043.19375</v>
      </c>
      <c r="J299" s="154">
        <v>-9130.2356249999793</v>
      </c>
      <c r="K299" s="155">
        <v>0.98599999999999999</v>
      </c>
      <c r="L299" s="23"/>
    </row>
    <row r="300" spans="1:12" ht="12.75" customHeight="1">
      <c r="A300" s="151" t="s">
        <v>622</v>
      </c>
      <c r="B300" s="154">
        <v>5531.01</v>
      </c>
      <c r="C300" s="154">
        <v>5376.25</v>
      </c>
      <c r="D300" s="154">
        <v>0</v>
      </c>
      <c r="E300" s="154">
        <v>0</v>
      </c>
      <c r="F300" s="154">
        <v>10907.26</v>
      </c>
      <c r="G300" s="154">
        <v>7733.2430000000004</v>
      </c>
      <c r="H300" s="154">
        <v>6573.2565500000001</v>
      </c>
      <c r="I300" s="154">
        <v>4334.0034500000002</v>
      </c>
      <c r="J300" s="154">
        <v>3033.8024150000001</v>
      </c>
      <c r="K300" s="155">
        <v>1.3919999999999999</v>
      </c>
      <c r="L300" s="23"/>
    </row>
    <row r="301" spans="1:12">
      <c r="A301" s="151" t="s">
        <v>623</v>
      </c>
      <c r="B301" s="154">
        <v>21241.195</v>
      </c>
      <c r="C301" s="154">
        <v>5687.35</v>
      </c>
      <c r="D301" s="154">
        <v>-3182.4</v>
      </c>
      <c r="E301" s="154">
        <v>909.33</v>
      </c>
      <c r="F301" s="154">
        <v>24655.474999999999</v>
      </c>
      <c r="G301" s="154">
        <v>28520.457999999999</v>
      </c>
      <c r="H301" s="154">
        <v>24242.389299999999</v>
      </c>
      <c r="I301" s="154">
        <v>413.08569999999997</v>
      </c>
      <c r="J301" s="154">
        <v>289.15998999999999</v>
      </c>
      <c r="K301" s="155">
        <v>1.01</v>
      </c>
    </row>
    <row r="302" spans="1:12">
      <c r="A302" s="151" t="s">
        <v>624</v>
      </c>
      <c r="B302" s="154">
        <v>724016.45</v>
      </c>
      <c r="C302" s="154">
        <v>197444.8</v>
      </c>
      <c r="D302" s="154">
        <v>-101269</v>
      </c>
      <c r="E302" s="154">
        <v>32280.959999999999</v>
      </c>
      <c r="F302" s="154">
        <v>852473.21</v>
      </c>
      <c r="G302" s="154">
        <v>994846.23499999999</v>
      </c>
      <c r="H302" s="154">
        <v>845619.29975000001</v>
      </c>
      <c r="I302" s="154">
        <v>6853.9102499999599</v>
      </c>
      <c r="J302" s="154">
        <v>4797.7371749999702</v>
      </c>
      <c r="K302" s="155">
        <v>1.0049999999999999</v>
      </c>
    </row>
    <row r="303" spans="1:12">
      <c r="A303" s="151" t="s">
        <v>625</v>
      </c>
      <c r="B303" s="154">
        <v>60266.0075</v>
      </c>
      <c r="C303" s="154">
        <v>2985.2</v>
      </c>
      <c r="D303" s="154">
        <v>-10896.15</v>
      </c>
      <c r="E303" s="154">
        <v>2132.48</v>
      </c>
      <c r="F303" s="154">
        <v>54487.537499999999</v>
      </c>
      <c r="G303" s="154">
        <v>53510.741999999998</v>
      </c>
      <c r="H303" s="154">
        <v>45484.130700000002</v>
      </c>
      <c r="I303" s="154">
        <v>9003.4068000000007</v>
      </c>
      <c r="J303" s="154">
        <v>6302.3847599999999</v>
      </c>
      <c r="K303" s="155">
        <v>1.1180000000000001</v>
      </c>
    </row>
    <row r="304" spans="1:12">
      <c r="A304" s="151" t="s">
        <v>626</v>
      </c>
      <c r="B304" s="154">
        <v>23118.285</v>
      </c>
      <c r="C304" s="154">
        <v>11499.65</v>
      </c>
      <c r="D304" s="154">
        <v>-328.95</v>
      </c>
      <c r="E304" s="154">
        <v>2137.75</v>
      </c>
      <c r="F304" s="154">
        <v>36426.735000000001</v>
      </c>
      <c r="G304" s="154">
        <v>29633.914000000001</v>
      </c>
      <c r="H304" s="154">
        <v>25188.8269</v>
      </c>
      <c r="I304" s="154">
        <v>11237.908100000001</v>
      </c>
      <c r="J304" s="154">
        <v>7866.5356700000002</v>
      </c>
      <c r="K304" s="155">
        <v>1.2649999999999999</v>
      </c>
    </row>
    <row r="305" spans="1:12">
      <c r="A305" s="151" t="s">
        <v>627</v>
      </c>
      <c r="B305" s="154">
        <v>92769.742499999993</v>
      </c>
      <c r="C305" s="154">
        <v>9491.9500000000007</v>
      </c>
      <c r="D305" s="154">
        <v>-21333.3</v>
      </c>
      <c r="E305" s="154">
        <v>1051.28</v>
      </c>
      <c r="F305" s="154">
        <v>81979.672500000001</v>
      </c>
      <c r="G305" s="154">
        <v>84839.751999999993</v>
      </c>
      <c r="H305" s="154">
        <v>72113.789199999999</v>
      </c>
      <c r="I305" s="154">
        <v>9865.8832999999995</v>
      </c>
      <c r="J305" s="154">
        <v>6906.1183099999998</v>
      </c>
      <c r="K305" s="155">
        <v>1.081</v>
      </c>
    </row>
    <row r="306" spans="1:12">
      <c r="A306" s="151" t="s">
        <v>628</v>
      </c>
      <c r="B306" s="154">
        <v>15167.11</v>
      </c>
      <c r="C306" s="154">
        <v>4235.55</v>
      </c>
      <c r="D306" s="154">
        <v>-87.55</v>
      </c>
      <c r="E306" s="154">
        <v>1087.1500000000001</v>
      </c>
      <c r="F306" s="154">
        <v>20402.259999999998</v>
      </c>
      <c r="G306" s="154">
        <v>16525.437999999998</v>
      </c>
      <c r="H306" s="154">
        <v>14046.622300000001</v>
      </c>
      <c r="I306" s="154">
        <v>6355.6377000000002</v>
      </c>
      <c r="J306" s="154">
        <v>4448.9463900000001</v>
      </c>
      <c r="K306" s="155">
        <v>1.2689999999999999</v>
      </c>
    </row>
    <row r="307" spans="1:12" ht="18.75" customHeight="1">
      <c r="A307" s="145" t="s">
        <v>629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5"/>
      <c r="L307" s="23"/>
    </row>
    <row r="308" spans="1:12">
      <c r="A308" s="151" t="s">
        <v>630</v>
      </c>
      <c r="B308" s="154">
        <v>21110.3</v>
      </c>
      <c r="C308" s="154">
        <v>2153.9</v>
      </c>
      <c r="D308" s="154">
        <v>-9086.5</v>
      </c>
      <c r="E308" s="154">
        <v>-23.97</v>
      </c>
      <c r="F308" s="154">
        <v>14153.73</v>
      </c>
      <c r="G308" s="154">
        <v>11287.652</v>
      </c>
      <c r="H308" s="154">
        <v>9594.5041999999994</v>
      </c>
      <c r="I308" s="154">
        <v>4559.2258000000002</v>
      </c>
      <c r="J308" s="154">
        <v>3191.4580599999999</v>
      </c>
      <c r="K308" s="155">
        <v>1.2829999999999999</v>
      </c>
    </row>
    <row r="309" spans="1:12">
      <c r="A309" s="151" t="s">
        <v>631</v>
      </c>
      <c r="B309" s="154">
        <v>45658.682500000003</v>
      </c>
      <c r="C309" s="154">
        <v>2870.45</v>
      </c>
      <c r="D309" s="154">
        <v>-10487.3</v>
      </c>
      <c r="E309" s="154">
        <v>1048.9000000000001</v>
      </c>
      <c r="F309" s="154">
        <v>39090.732499999998</v>
      </c>
      <c r="G309" s="154">
        <v>43119.245000000003</v>
      </c>
      <c r="H309" s="154">
        <v>36651.358249999997</v>
      </c>
      <c r="I309" s="154">
        <v>2439.3742499999998</v>
      </c>
      <c r="J309" s="154">
        <v>1707.5619750000001</v>
      </c>
      <c r="K309" s="155">
        <v>1.04</v>
      </c>
    </row>
    <row r="310" spans="1:12">
      <c r="A310" s="151" t="s">
        <v>632</v>
      </c>
      <c r="B310" s="154">
        <v>188930.2225</v>
      </c>
      <c r="C310" s="154">
        <v>21820.35</v>
      </c>
      <c r="D310" s="154">
        <v>-21097</v>
      </c>
      <c r="E310" s="154">
        <v>20599.580000000002</v>
      </c>
      <c r="F310" s="154">
        <v>210253.1525</v>
      </c>
      <c r="G310" s="154">
        <v>246685.644</v>
      </c>
      <c r="H310" s="154">
        <v>209682.79740000001</v>
      </c>
      <c r="I310" s="154">
        <v>570.35510000004399</v>
      </c>
      <c r="J310" s="154">
        <v>399.24857000003101</v>
      </c>
      <c r="K310" s="155">
        <v>1.002</v>
      </c>
    </row>
    <row r="311" spans="1:12">
      <c r="A311" s="151" t="s">
        <v>633</v>
      </c>
      <c r="B311" s="154">
        <v>113893.9675</v>
      </c>
      <c r="C311" s="154">
        <v>9978.15</v>
      </c>
      <c r="D311" s="154">
        <v>-17125.8</v>
      </c>
      <c r="E311" s="154">
        <v>3646.5</v>
      </c>
      <c r="F311" s="154">
        <v>110392.8175</v>
      </c>
      <c r="G311" s="154">
        <v>92447.188999999998</v>
      </c>
      <c r="H311" s="154">
        <v>78580.110650000002</v>
      </c>
      <c r="I311" s="154">
        <v>31812.706849999999</v>
      </c>
      <c r="J311" s="154">
        <v>22268.894795</v>
      </c>
      <c r="K311" s="155">
        <v>1.2410000000000001</v>
      </c>
    </row>
    <row r="312" spans="1:12">
      <c r="A312" s="151" t="s">
        <v>634</v>
      </c>
      <c r="B312" s="154">
        <v>69113.952499999999</v>
      </c>
      <c r="C312" s="154">
        <v>5954.25</v>
      </c>
      <c r="D312" s="154">
        <v>-17787.099999999999</v>
      </c>
      <c r="E312" s="154">
        <v>3252.44</v>
      </c>
      <c r="F312" s="154">
        <v>60533.542500000003</v>
      </c>
      <c r="G312" s="154">
        <v>91731.308000000005</v>
      </c>
      <c r="H312" s="154">
        <v>77971.611799999999</v>
      </c>
      <c r="I312" s="154">
        <v>-17438.069299999999</v>
      </c>
      <c r="J312" s="154">
        <v>-12206.648510000001</v>
      </c>
      <c r="K312" s="155">
        <v>0.86699999999999999</v>
      </c>
    </row>
    <row r="313" spans="1:12">
      <c r="A313" s="151" t="s">
        <v>635</v>
      </c>
      <c r="B313" s="154">
        <v>17397.895</v>
      </c>
      <c r="C313" s="154">
        <v>2006</v>
      </c>
      <c r="D313" s="154">
        <v>-2850.9</v>
      </c>
      <c r="E313" s="154">
        <v>560.32000000000005</v>
      </c>
      <c r="F313" s="154">
        <v>17113.314999999999</v>
      </c>
      <c r="G313" s="154">
        <v>19438.439999999999</v>
      </c>
      <c r="H313" s="154">
        <v>16522.673999999999</v>
      </c>
      <c r="I313" s="154">
        <v>590.64099999999996</v>
      </c>
      <c r="J313" s="154">
        <v>413.44869999999997</v>
      </c>
      <c r="K313" s="155">
        <v>1.0209999999999999</v>
      </c>
    </row>
    <row r="314" spans="1:12">
      <c r="A314" s="151" t="s">
        <v>636</v>
      </c>
      <c r="B314" s="154">
        <v>75586.292499999996</v>
      </c>
      <c r="C314" s="154">
        <v>6630</v>
      </c>
      <c r="D314" s="154">
        <v>-15237.95</v>
      </c>
      <c r="E314" s="154">
        <v>5403.45</v>
      </c>
      <c r="F314" s="154">
        <v>72381.792499999996</v>
      </c>
      <c r="G314" s="154">
        <v>119019.033</v>
      </c>
      <c r="H314" s="154">
        <v>101166.17805</v>
      </c>
      <c r="I314" s="154">
        <v>-28784.385549999999</v>
      </c>
      <c r="J314" s="154">
        <v>-20149.069885000001</v>
      </c>
      <c r="K314" s="155">
        <v>0.83099999999999996</v>
      </c>
    </row>
    <row r="315" spans="1:12">
      <c r="A315" s="151" t="s">
        <v>637</v>
      </c>
      <c r="B315" s="154">
        <v>109346.0625</v>
      </c>
      <c r="C315" s="154">
        <v>26882.95</v>
      </c>
      <c r="D315" s="154">
        <v>-27703.200000000001</v>
      </c>
      <c r="E315" s="154">
        <v>4537.13</v>
      </c>
      <c r="F315" s="154">
        <v>113062.9425</v>
      </c>
      <c r="G315" s="154">
        <v>127442.78599999999</v>
      </c>
      <c r="H315" s="154">
        <v>108326.36810000001</v>
      </c>
      <c r="I315" s="154">
        <v>4736.5744000000304</v>
      </c>
      <c r="J315" s="154">
        <v>3315.6020800000201</v>
      </c>
      <c r="K315" s="155">
        <v>1.026</v>
      </c>
    </row>
    <row r="316" spans="1:12">
      <c r="A316" s="151" t="s">
        <v>638</v>
      </c>
      <c r="B316" s="154">
        <v>409049.66</v>
      </c>
      <c r="C316" s="154">
        <v>69073.55</v>
      </c>
      <c r="D316" s="154">
        <v>-43201.25</v>
      </c>
      <c r="E316" s="154">
        <v>31254.67</v>
      </c>
      <c r="F316" s="154">
        <v>466176.63</v>
      </c>
      <c r="G316" s="154">
        <v>546338.07200000004</v>
      </c>
      <c r="H316" s="154">
        <v>464387.36119999998</v>
      </c>
      <c r="I316" s="154">
        <v>1789.2688000000801</v>
      </c>
      <c r="J316" s="154">
        <v>1252.4881600000499</v>
      </c>
      <c r="K316" s="155">
        <v>1.002</v>
      </c>
    </row>
    <row r="317" spans="1:12">
      <c r="A317" s="151" t="s">
        <v>639</v>
      </c>
      <c r="B317" s="154">
        <v>36899.857499999998</v>
      </c>
      <c r="C317" s="154">
        <v>1973.7</v>
      </c>
      <c r="D317" s="154">
        <v>-13406.2</v>
      </c>
      <c r="E317" s="154">
        <v>2472.9899999999998</v>
      </c>
      <c r="F317" s="154">
        <v>27940.3475</v>
      </c>
      <c r="G317" s="154">
        <v>40290.773000000001</v>
      </c>
      <c r="H317" s="154">
        <v>34247.157050000002</v>
      </c>
      <c r="I317" s="154">
        <v>-6306.8095499999999</v>
      </c>
      <c r="J317" s="154">
        <v>-4414.7666849999996</v>
      </c>
      <c r="K317" s="155">
        <v>0.89</v>
      </c>
    </row>
    <row r="318" spans="1:12">
      <c r="A318" s="151" t="s">
        <v>640</v>
      </c>
      <c r="B318" s="154">
        <v>261998.875</v>
      </c>
      <c r="C318" s="154">
        <v>31164.400000000001</v>
      </c>
      <c r="D318" s="154">
        <v>-76068.2</v>
      </c>
      <c r="E318" s="154">
        <v>10816.42</v>
      </c>
      <c r="F318" s="154">
        <v>227911.495</v>
      </c>
      <c r="G318" s="154">
        <v>297882.23100000003</v>
      </c>
      <c r="H318" s="154">
        <v>253199.89635</v>
      </c>
      <c r="I318" s="154">
        <v>-25288.40135</v>
      </c>
      <c r="J318" s="154">
        <v>-17701.880945000001</v>
      </c>
      <c r="K318" s="155">
        <v>0.94099999999999995</v>
      </c>
    </row>
    <row r="319" spans="1:12">
      <c r="A319" s="151" t="s">
        <v>641</v>
      </c>
      <c r="B319" s="154">
        <v>65730.177500000005</v>
      </c>
      <c r="C319" s="154">
        <v>4680.95</v>
      </c>
      <c r="D319" s="154">
        <v>-22942.35</v>
      </c>
      <c r="E319" s="154">
        <v>1402.67</v>
      </c>
      <c r="F319" s="154">
        <v>48871.447500000002</v>
      </c>
      <c r="G319" s="154">
        <v>63683.669000000002</v>
      </c>
      <c r="H319" s="154">
        <v>54131.118649999997</v>
      </c>
      <c r="I319" s="154">
        <v>-5259.6711499999901</v>
      </c>
      <c r="J319" s="154">
        <v>-3681.7698049999999</v>
      </c>
      <c r="K319" s="155">
        <v>0.94199999999999995</v>
      </c>
    </row>
    <row r="320" spans="1:12">
      <c r="A320" s="152" t="s">
        <v>642</v>
      </c>
      <c r="B320" s="154">
        <v>21358.165000000001</v>
      </c>
      <c r="C320" s="154">
        <v>3488.4</v>
      </c>
      <c r="D320" s="154">
        <v>-5579.4</v>
      </c>
      <c r="E320" s="154">
        <v>1105.8499999999999</v>
      </c>
      <c r="F320" s="154">
        <v>20373.014999999999</v>
      </c>
      <c r="G320" s="154">
        <v>21630.794000000002</v>
      </c>
      <c r="H320" s="154">
        <v>18386.174900000002</v>
      </c>
      <c r="I320" s="154">
        <v>1986.8400999999999</v>
      </c>
      <c r="J320" s="154">
        <v>1390.7880700000001</v>
      </c>
      <c r="K320" s="155">
        <v>1.0640000000000001</v>
      </c>
    </row>
    <row r="321" spans="1:11" ht="13.8" thickBot="1">
      <c r="A321" s="153" t="s">
        <v>643</v>
      </c>
      <c r="B321" s="156">
        <v>25958.985000000001</v>
      </c>
      <c r="C321" s="156">
        <v>3407.65</v>
      </c>
      <c r="D321" s="156">
        <v>-3598.9</v>
      </c>
      <c r="E321" s="156">
        <v>1323.79</v>
      </c>
      <c r="F321" s="156">
        <v>27091.525000000001</v>
      </c>
      <c r="G321" s="156">
        <v>40598.347999999998</v>
      </c>
      <c r="H321" s="156">
        <v>34508.595800000003</v>
      </c>
      <c r="I321" s="156">
        <v>-7417.0707999999904</v>
      </c>
      <c r="J321" s="156">
        <v>-5191.94956</v>
      </c>
      <c r="K321" s="157">
        <v>0.872</v>
      </c>
    </row>
    <row r="322" spans="1:11">
      <c r="A322" s="22"/>
    </row>
    <row r="323" spans="1:11">
      <c r="A323" s="22"/>
    </row>
    <row r="324" spans="1:11">
      <c r="A324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zeroHeight="1"/>
  <cols>
    <col min="1" max="1" width="19" style="11" customWidth="1"/>
    <col min="2" max="2" width="9.33203125" style="11" bestFit="1" customWidth="1"/>
    <col min="3" max="3" width="9.6640625" style="11" bestFit="1" customWidth="1"/>
    <col min="4" max="10" width="9.33203125" style="11" bestFit="1" customWidth="1"/>
    <col min="11" max="11" width="5" style="11" customWidth="1"/>
    <col min="12" max="16384" width="9.33203125" style="11" hidden="1"/>
  </cols>
  <sheetData>
    <row r="1" spans="1:10"/>
    <row r="2" spans="1:10" ht="15.6">
      <c r="A2" s="8" t="s">
        <v>117</v>
      </c>
    </row>
    <row r="3" spans="1:10" ht="16.2" thickBot="1">
      <c r="A3" s="8" t="s">
        <v>979</v>
      </c>
    </row>
    <row r="4" spans="1:10">
      <c r="A4" s="12" t="s">
        <v>5</v>
      </c>
      <c r="B4" s="45" t="s">
        <v>118</v>
      </c>
      <c r="C4" s="45" t="s">
        <v>119</v>
      </c>
      <c r="D4" s="45" t="s">
        <v>120</v>
      </c>
      <c r="E4" s="45" t="s">
        <v>121</v>
      </c>
      <c r="F4" s="45" t="s">
        <v>121</v>
      </c>
      <c r="G4" s="45" t="s">
        <v>122</v>
      </c>
      <c r="H4" s="45" t="s">
        <v>123</v>
      </c>
      <c r="I4" s="45" t="s">
        <v>123</v>
      </c>
      <c r="J4" s="13" t="s">
        <v>124</v>
      </c>
    </row>
    <row r="5" spans="1:10">
      <c r="B5" s="52" t="s">
        <v>125</v>
      </c>
      <c r="C5" s="39" t="s">
        <v>126</v>
      </c>
      <c r="D5" s="39" t="s">
        <v>127</v>
      </c>
      <c r="E5" s="34" t="s">
        <v>128</v>
      </c>
      <c r="F5" s="34" t="s">
        <v>128</v>
      </c>
      <c r="G5" s="50" t="s">
        <v>129</v>
      </c>
      <c r="H5" s="50" t="s">
        <v>130</v>
      </c>
      <c r="I5" s="50" t="s">
        <v>131</v>
      </c>
      <c r="J5" s="34" t="s">
        <v>132</v>
      </c>
    </row>
    <row r="6" spans="1:10">
      <c r="A6" s="11" t="s">
        <v>18</v>
      </c>
      <c r="B6" s="35"/>
      <c r="C6" s="52" t="s">
        <v>133</v>
      </c>
      <c r="D6" s="52" t="s">
        <v>134</v>
      </c>
      <c r="E6" s="50" t="s">
        <v>135</v>
      </c>
      <c r="F6" s="50" t="s">
        <v>135</v>
      </c>
      <c r="G6" s="52"/>
      <c r="H6" s="50" t="s">
        <v>136</v>
      </c>
      <c r="I6" s="50" t="s">
        <v>136</v>
      </c>
      <c r="J6" s="34" t="s">
        <v>54</v>
      </c>
    </row>
    <row r="7" spans="1:10">
      <c r="B7" s="64"/>
      <c r="C7" s="50" t="s">
        <v>137</v>
      </c>
      <c r="D7" s="50" t="s">
        <v>138</v>
      </c>
      <c r="E7" s="50" t="s">
        <v>139</v>
      </c>
      <c r="F7" s="50" t="s">
        <v>139</v>
      </c>
      <c r="G7" s="52"/>
      <c r="H7" s="50" t="s">
        <v>140</v>
      </c>
      <c r="I7" s="50" t="s">
        <v>140</v>
      </c>
      <c r="J7" s="34" t="s">
        <v>141</v>
      </c>
    </row>
    <row r="8" spans="1:10">
      <c r="A8" s="54"/>
      <c r="B8" s="52"/>
      <c r="C8" s="50" t="s">
        <v>142</v>
      </c>
      <c r="D8" s="50" t="s">
        <v>135</v>
      </c>
      <c r="E8" s="50" t="s">
        <v>143</v>
      </c>
      <c r="F8" s="50" t="s">
        <v>144</v>
      </c>
      <c r="G8" s="47"/>
      <c r="H8" s="50" t="s">
        <v>56</v>
      </c>
      <c r="I8" s="50" t="s">
        <v>56</v>
      </c>
      <c r="J8" s="34" t="s">
        <v>145</v>
      </c>
    </row>
    <row r="9" spans="1:10">
      <c r="A9" s="54"/>
      <c r="B9" s="52"/>
      <c r="C9" s="50"/>
      <c r="D9" s="50" t="s">
        <v>146</v>
      </c>
      <c r="E9" s="50" t="s">
        <v>147</v>
      </c>
      <c r="F9" s="50" t="s">
        <v>147</v>
      </c>
      <c r="G9" s="52"/>
      <c r="H9" s="50"/>
      <c r="I9" s="52"/>
      <c r="J9" s="34" t="s">
        <v>148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149</v>
      </c>
    </row>
    <row r="11" spans="1:10" ht="18.75" customHeight="1">
      <c r="A11" s="158" t="s">
        <v>334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9" t="s">
        <v>314</v>
      </c>
      <c r="B12" s="23">
        <v>259464</v>
      </c>
      <c r="C12" s="23">
        <v>154785</v>
      </c>
      <c r="D12" s="23">
        <v>10053</v>
      </c>
      <c r="E12" s="23">
        <v>31749</v>
      </c>
      <c r="F12" s="23">
        <v>0</v>
      </c>
      <c r="G12" s="23">
        <v>321</v>
      </c>
      <c r="H12" s="23">
        <v>52338</v>
      </c>
      <c r="I12" s="23">
        <v>56730</v>
      </c>
      <c r="J12" s="23">
        <v>2000</v>
      </c>
    </row>
    <row r="13" spans="1:10">
      <c r="A13" s="159" t="s">
        <v>335</v>
      </c>
      <c r="B13" s="23">
        <v>31508</v>
      </c>
      <c r="C13" s="23">
        <v>127217</v>
      </c>
      <c r="D13" s="23">
        <v>31132</v>
      </c>
      <c r="E13" s="23">
        <v>0</v>
      </c>
      <c r="F13" s="23">
        <v>6575</v>
      </c>
      <c r="G13" s="23">
        <v>26373</v>
      </c>
      <c r="H13" s="23">
        <v>9788</v>
      </c>
      <c r="I13" s="23">
        <v>8412</v>
      </c>
      <c r="J13" s="23">
        <v>1625</v>
      </c>
    </row>
    <row r="14" spans="1:10">
      <c r="A14" s="159" t="s">
        <v>336</v>
      </c>
      <c r="B14" s="23">
        <v>72707</v>
      </c>
      <c r="C14" s="23">
        <v>81568</v>
      </c>
      <c r="D14" s="23">
        <v>12704</v>
      </c>
      <c r="E14" s="23">
        <v>0</v>
      </c>
      <c r="F14" s="23">
        <v>12291</v>
      </c>
      <c r="G14" s="23">
        <v>11090</v>
      </c>
      <c r="H14" s="23">
        <v>9631</v>
      </c>
      <c r="I14" s="23">
        <v>8135</v>
      </c>
      <c r="J14" s="23">
        <v>0</v>
      </c>
    </row>
    <row r="15" spans="1:10">
      <c r="A15" s="159" t="s">
        <v>337</v>
      </c>
      <c r="B15" s="23">
        <v>186404</v>
      </c>
      <c r="C15" s="23">
        <v>213139</v>
      </c>
      <c r="D15" s="23">
        <v>189737</v>
      </c>
      <c r="E15" s="23">
        <v>0</v>
      </c>
      <c r="F15" s="23">
        <v>0</v>
      </c>
      <c r="G15" s="23">
        <v>174300</v>
      </c>
      <c r="H15" s="23">
        <v>74174</v>
      </c>
      <c r="I15" s="23">
        <v>42680</v>
      </c>
      <c r="J15" s="23">
        <v>1049</v>
      </c>
    </row>
    <row r="16" spans="1:10">
      <c r="A16" s="159" t="s">
        <v>338</v>
      </c>
      <c r="B16" s="23">
        <v>205627</v>
      </c>
      <c r="C16" s="23">
        <v>177492</v>
      </c>
      <c r="D16" s="23">
        <v>229676</v>
      </c>
      <c r="E16" s="23">
        <v>0</v>
      </c>
      <c r="F16" s="23">
        <v>18310</v>
      </c>
      <c r="G16" s="23">
        <v>226471</v>
      </c>
      <c r="H16" s="23">
        <v>40623</v>
      </c>
      <c r="I16" s="23">
        <v>48168</v>
      </c>
      <c r="J16" s="23">
        <v>6010</v>
      </c>
    </row>
    <row r="17" spans="1:10">
      <c r="A17" s="159" t="s">
        <v>339</v>
      </c>
      <c r="B17" s="23">
        <v>74203</v>
      </c>
      <c r="C17" s="23">
        <v>295338</v>
      </c>
      <c r="D17" s="23">
        <v>87043</v>
      </c>
      <c r="E17" s="23">
        <v>0</v>
      </c>
      <c r="F17" s="23">
        <v>3781</v>
      </c>
      <c r="G17" s="23">
        <v>79526</v>
      </c>
      <c r="H17" s="23">
        <v>0</v>
      </c>
      <c r="I17" s="23">
        <v>28299</v>
      </c>
      <c r="J17" s="23">
        <v>0</v>
      </c>
    </row>
    <row r="18" spans="1:10">
      <c r="A18" s="159" t="s">
        <v>340</v>
      </c>
      <c r="B18" s="23">
        <v>95052</v>
      </c>
      <c r="C18" s="23">
        <v>63930</v>
      </c>
      <c r="D18" s="23">
        <v>26123</v>
      </c>
      <c r="E18" s="23">
        <v>0</v>
      </c>
      <c r="F18" s="23">
        <v>2134</v>
      </c>
      <c r="G18" s="23">
        <v>6188</v>
      </c>
      <c r="H18" s="23">
        <v>0</v>
      </c>
      <c r="I18" s="23">
        <v>15326</v>
      </c>
      <c r="J18" s="23">
        <v>3352</v>
      </c>
    </row>
    <row r="19" spans="1:10">
      <c r="A19" s="159" t="s">
        <v>341</v>
      </c>
      <c r="B19" s="23">
        <v>120011</v>
      </c>
      <c r="C19" s="23">
        <v>303809</v>
      </c>
      <c r="D19" s="23">
        <v>70807</v>
      </c>
      <c r="E19" s="23">
        <v>5119</v>
      </c>
      <c r="F19" s="23">
        <v>0</v>
      </c>
      <c r="G19" s="23">
        <v>21691</v>
      </c>
      <c r="H19" s="23">
        <v>29765</v>
      </c>
      <c r="I19" s="23">
        <v>37754</v>
      </c>
      <c r="J19" s="23">
        <v>8163</v>
      </c>
    </row>
    <row r="20" spans="1:10">
      <c r="A20" s="159" t="s">
        <v>342</v>
      </c>
      <c r="B20" s="23">
        <v>582</v>
      </c>
      <c r="C20" s="23">
        <v>348329</v>
      </c>
      <c r="D20" s="23">
        <v>0</v>
      </c>
      <c r="E20" s="23">
        <v>0</v>
      </c>
      <c r="F20" s="23">
        <v>204</v>
      </c>
      <c r="G20" s="23">
        <v>0</v>
      </c>
      <c r="H20" s="23">
        <v>0</v>
      </c>
      <c r="I20" s="23">
        <v>0</v>
      </c>
      <c r="J20" s="23">
        <v>0</v>
      </c>
    </row>
    <row r="21" spans="1:10">
      <c r="A21" s="159" t="s">
        <v>343</v>
      </c>
      <c r="B21" s="23">
        <v>28722</v>
      </c>
      <c r="C21" s="23">
        <v>14618</v>
      </c>
      <c r="D21" s="23">
        <v>37948</v>
      </c>
      <c r="E21" s="23">
        <v>0</v>
      </c>
      <c r="F21" s="23">
        <v>3869</v>
      </c>
      <c r="G21" s="23">
        <v>36532</v>
      </c>
      <c r="H21" s="23">
        <v>0</v>
      </c>
      <c r="I21" s="23">
        <v>4439</v>
      </c>
      <c r="J21" s="23">
        <v>586</v>
      </c>
    </row>
    <row r="22" spans="1:10">
      <c r="A22" s="159" t="s">
        <v>344</v>
      </c>
      <c r="B22" s="23">
        <v>43908</v>
      </c>
      <c r="C22" s="23">
        <v>40738</v>
      </c>
      <c r="D22" s="23">
        <v>79849</v>
      </c>
      <c r="E22" s="23">
        <v>0</v>
      </c>
      <c r="F22" s="23">
        <v>6509</v>
      </c>
      <c r="G22" s="23">
        <v>75146</v>
      </c>
      <c r="H22" s="23">
        <v>0</v>
      </c>
      <c r="I22" s="23">
        <v>12735</v>
      </c>
      <c r="J22" s="23">
        <v>609</v>
      </c>
    </row>
    <row r="23" spans="1:10">
      <c r="A23" s="159" t="s">
        <v>345</v>
      </c>
      <c r="B23" s="23">
        <v>55609</v>
      </c>
      <c r="C23" s="23">
        <v>31014</v>
      </c>
      <c r="D23" s="23">
        <v>20149</v>
      </c>
      <c r="E23" s="23">
        <v>0</v>
      </c>
      <c r="F23" s="23">
        <v>4717</v>
      </c>
      <c r="G23" s="23">
        <v>20219</v>
      </c>
      <c r="H23" s="23">
        <v>17563</v>
      </c>
      <c r="I23" s="23">
        <v>7390</v>
      </c>
      <c r="J23" s="23">
        <v>4298</v>
      </c>
    </row>
    <row r="24" spans="1:10">
      <c r="A24" s="159" t="s">
        <v>346</v>
      </c>
      <c r="B24" s="23">
        <v>101242</v>
      </c>
      <c r="C24" s="23">
        <v>112897</v>
      </c>
      <c r="D24" s="23">
        <v>618</v>
      </c>
      <c r="E24" s="23">
        <v>0</v>
      </c>
      <c r="F24" s="23">
        <v>15735</v>
      </c>
      <c r="G24" s="23">
        <v>267</v>
      </c>
      <c r="H24" s="23">
        <v>20135</v>
      </c>
      <c r="I24" s="23">
        <v>16991</v>
      </c>
      <c r="J24" s="23">
        <v>0</v>
      </c>
    </row>
    <row r="25" spans="1:10">
      <c r="A25" s="159" t="s">
        <v>347</v>
      </c>
      <c r="B25" s="23">
        <v>15366</v>
      </c>
      <c r="C25" s="23">
        <v>303192</v>
      </c>
      <c r="D25" s="23">
        <v>6962</v>
      </c>
      <c r="E25" s="23">
        <v>0</v>
      </c>
      <c r="F25" s="23">
        <v>2241</v>
      </c>
      <c r="G25" s="23">
        <v>1622</v>
      </c>
      <c r="H25" s="23">
        <v>191</v>
      </c>
      <c r="I25" s="23">
        <v>31179</v>
      </c>
      <c r="J25" s="23">
        <v>239</v>
      </c>
    </row>
    <row r="26" spans="1:10">
      <c r="A26" s="159" t="s">
        <v>348</v>
      </c>
      <c r="B26" s="23">
        <v>54299</v>
      </c>
      <c r="C26" s="23">
        <v>157792</v>
      </c>
      <c r="D26" s="23">
        <v>1941</v>
      </c>
      <c r="E26" s="23">
        <v>0</v>
      </c>
      <c r="F26" s="23">
        <v>4969</v>
      </c>
      <c r="G26" s="23">
        <v>0</v>
      </c>
      <c r="H26" s="23">
        <v>22393</v>
      </c>
      <c r="I26" s="23">
        <v>21316</v>
      </c>
      <c r="J26" s="23">
        <v>1530</v>
      </c>
    </row>
    <row r="27" spans="1:10">
      <c r="A27" s="159" t="s">
        <v>349</v>
      </c>
      <c r="B27" s="23">
        <v>917793</v>
      </c>
      <c r="C27" s="23">
        <v>2331603</v>
      </c>
      <c r="D27" s="23">
        <v>220564</v>
      </c>
      <c r="E27" s="23">
        <v>0</v>
      </c>
      <c r="F27" s="23">
        <v>109941</v>
      </c>
      <c r="G27" s="23">
        <v>229833</v>
      </c>
      <c r="H27" s="23">
        <v>137817</v>
      </c>
      <c r="I27" s="23">
        <v>344420</v>
      </c>
      <c r="J27" s="23">
        <v>18680</v>
      </c>
    </row>
    <row r="28" spans="1:10">
      <c r="A28" s="159" t="s">
        <v>350</v>
      </c>
      <c r="B28" s="23">
        <v>65963</v>
      </c>
      <c r="C28" s="23">
        <v>70911</v>
      </c>
      <c r="D28" s="23">
        <v>4271</v>
      </c>
      <c r="E28" s="23">
        <v>0</v>
      </c>
      <c r="F28" s="23">
        <v>6321</v>
      </c>
      <c r="G28" s="23">
        <v>30</v>
      </c>
      <c r="H28" s="23">
        <v>10949</v>
      </c>
      <c r="I28" s="23">
        <v>16484</v>
      </c>
      <c r="J28" s="23">
        <v>0</v>
      </c>
    </row>
    <row r="29" spans="1:10">
      <c r="A29" s="159" t="s">
        <v>351</v>
      </c>
      <c r="B29" s="23">
        <v>199850</v>
      </c>
      <c r="C29" s="23">
        <v>393488</v>
      </c>
      <c r="D29" s="23">
        <v>232875</v>
      </c>
      <c r="E29" s="23">
        <v>0</v>
      </c>
      <c r="F29" s="23">
        <v>25508</v>
      </c>
      <c r="G29" s="23">
        <v>207613</v>
      </c>
      <c r="H29" s="23">
        <v>37798</v>
      </c>
      <c r="I29" s="23">
        <v>58667</v>
      </c>
      <c r="J29" s="23">
        <v>922</v>
      </c>
    </row>
    <row r="30" spans="1:10">
      <c r="A30" s="159" t="s">
        <v>352</v>
      </c>
      <c r="B30" s="23">
        <v>75777</v>
      </c>
      <c r="C30" s="23">
        <v>92224</v>
      </c>
      <c r="D30" s="23">
        <v>12267</v>
      </c>
      <c r="E30" s="23">
        <v>11553</v>
      </c>
      <c r="F30" s="23">
        <v>0</v>
      </c>
      <c r="G30" s="23">
        <v>6817</v>
      </c>
      <c r="H30" s="23">
        <v>0</v>
      </c>
      <c r="I30" s="23">
        <v>23503</v>
      </c>
      <c r="J30" s="23">
        <v>0</v>
      </c>
    </row>
    <row r="31" spans="1:10">
      <c r="A31" s="159" t="s">
        <v>353</v>
      </c>
      <c r="B31" s="23">
        <v>98526</v>
      </c>
      <c r="C31" s="23">
        <v>159533</v>
      </c>
      <c r="D31" s="23">
        <v>147393</v>
      </c>
      <c r="E31" s="23">
        <v>0</v>
      </c>
      <c r="F31" s="23">
        <v>2655</v>
      </c>
      <c r="G31" s="23">
        <v>134736</v>
      </c>
      <c r="H31" s="23">
        <v>0</v>
      </c>
      <c r="I31" s="23">
        <v>28284</v>
      </c>
      <c r="J31" s="23">
        <v>8369</v>
      </c>
    </row>
    <row r="32" spans="1:10">
      <c r="A32" s="159" t="s">
        <v>354</v>
      </c>
      <c r="B32" s="23">
        <v>104921</v>
      </c>
      <c r="C32" s="23">
        <v>105273</v>
      </c>
      <c r="D32" s="23">
        <v>138187</v>
      </c>
      <c r="E32" s="23">
        <v>0</v>
      </c>
      <c r="F32" s="23">
        <v>19299</v>
      </c>
      <c r="G32" s="23">
        <v>139836</v>
      </c>
      <c r="H32" s="23">
        <v>10081</v>
      </c>
      <c r="I32" s="23">
        <v>25251</v>
      </c>
      <c r="J32" s="23">
        <v>1047</v>
      </c>
    </row>
    <row r="33" spans="1:10">
      <c r="A33" s="159" t="s">
        <v>355</v>
      </c>
      <c r="B33" s="23">
        <v>56187</v>
      </c>
      <c r="C33" s="23">
        <v>33710</v>
      </c>
      <c r="D33" s="23">
        <v>9224</v>
      </c>
      <c r="E33" s="23">
        <v>0</v>
      </c>
      <c r="F33" s="23">
        <v>7103</v>
      </c>
      <c r="G33" s="23">
        <v>1186</v>
      </c>
      <c r="H33" s="23">
        <v>0</v>
      </c>
      <c r="I33" s="23">
        <v>15022</v>
      </c>
      <c r="J33" s="23">
        <v>0</v>
      </c>
    </row>
    <row r="34" spans="1:10">
      <c r="A34" s="159" t="s">
        <v>356</v>
      </c>
      <c r="B34" s="23">
        <v>57599</v>
      </c>
      <c r="C34" s="23">
        <v>95200</v>
      </c>
      <c r="D34" s="23">
        <v>2973</v>
      </c>
      <c r="E34" s="23">
        <v>0</v>
      </c>
      <c r="F34" s="23">
        <v>6896</v>
      </c>
      <c r="G34" s="23">
        <v>741</v>
      </c>
      <c r="H34" s="23">
        <v>0</v>
      </c>
      <c r="I34" s="23">
        <v>12696</v>
      </c>
      <c r="J34" s="23">
        <v>389</v>
      </c>
    </row>
    <row r="35" spans="1:10">
      <c r="A35" s="159" t="s">
        <v>357</v>
      </c>
      <c r="B35" s="23">
        <v>1625</v>
      </c>
      <c r="C35" s="23">
        <v>39464</v>
      </c>
      <c r="D35" s="23">
        <v>28</v>
      </c>
      <c r="E35" s="23">
        <v>0</v>
      </c>
      <c r="F35" s="23">
        <v>711</v>
      </c>
      <c r="G35" s="23">
        <v>0</v>
      </c>
      <c r="H35" s="23">
        <v>0</v>
      </c>
      <c r="I35" s="23">
        <v>2295</v>
      </c>
      <c r="J35" s="23">
        <v>0</v>
      </c>
    </row>
    <row r="36" spans="1:10">
      <c r="A36" s="159" t="s">
        <v>358</v>
      </c>
      <c r="B36" s="23">
        <v>86986</v>
      </c>
      <c r="C36" s="23">
        <v>77606</v>
      </c>
      <c r="D36" s="23">
        <v>87611</v>
      </c>
      <c r="E36" s="23">
        <v>0</v>
      </c>
      <c r="F36" s="23">
        <v>11100</v>
      </c>
      <c r="G36" s="23">
        <v>86268</v>
      </c>
      <c r="H36" s="23">
        <v>39146</v>
      </c>
      <c r="I36" s="23">
        <v>19543</v>
      </c>
      <c r="J36" s="23">
        <v>93</v>
      </c>
    </row>
    <row r="37" spans="1:10">
      <c r="A37" s="159" t="s">
        <v>359</v>
      </c>
      <c r="B37" s="23">
        <v>89609</v>
      </c>
      <c r="C37" s="23">
        <v>101784</v>
      </c>
      <c r="D37" s="23">
        <v>119057</v>
      </c>
      <c r="E37" s="23">
        <v>0</v>
      </c>
      <c r="F37" s="23">
        <v>2888</v>
      </c>
      <c r="G37" s="23">
        <v>98390</v>
      </c>
      <c r="H37" s="23">
        <v>16589</v>
      </c>
      <c r="I37" s="23">
        <v>9648</v>
      </c>
      <c r="J37" s="23">
        <v>3377</v>
      </c>
    </row>
    <row r="38" spans="1:10" ht="19.5" customHeight="1">
      <c r="A38" s="158" t="s">
        <v>360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9" t="s">
        <v>361</v>
      </c>
      <c r="B39" s="23">
        <v>148970</v>
      </c>
      <c r="C39" s="23">
        <v>49486</v>
      </c>
      <c r="D39" s="23">
        <v>1722</v>
      </c>
      <c r="E39" s="23">
        <v>0</v>
      </c>
      <c r="F39" s="23">
        <v>14718</v>
      </c>
      <c r="G39" s="23">
        <v>55</v>
      </c>
      <c r="H39" s="23">
        <v>14321</v>
      </c>
      <c r="I39" s="23">
        <v>20210</v>
      </c>
      <c r="J39" s="23">
        <v>1266</v>
      </c>
    </row>
    <row r="40" spans="1:10">
      <c r="A40" s="159" t="s">
        <v>362</v>
      </c>
      <c r="B40" s="23">
        <v>31923</v>
      </c>
      <c r="C40" s="23">
        <v>15967</v>
      </c>
      <c r="D40" s="23">
        <v>463</v>
      </c>
      <c r="E40" s="23">
        <v>0</v>
      </c>
      <c r="F40" s="23">
        <v>3780</v>
      </c>
      <c r="G40" s="23">
        <v>332</v>
      </c>
      <c r="H40" s="23">
        <v>0</v>
      </c>
      <c r="I40" s="23">
        <v>6823</v>
      </c>
      <c r="J40" s="23">
        <v>0</v>
      </c>
    </row>
    <row r="41" spans="1:10">
      <c r="A41" s="159" t="s">
        <v>363</v>
      </c>
      <c r="B41" s="23">
        <v>68982</v>
      </c>
      <c r="C41" s="23">
        <v>18896</v>
      </c>
      <c r="D41" s="23">
        <v>6901</v>
      </c>
      <c r="E41" s="23">
        <v>0</v>
      </c>
      <c r="F41" s="23">
        <v>5927</v>
      </c>
      <c r="G41" s="23">
        <v>8857</v>
      </c>
      <c r="H41" s="23">
        <v>19778</v>
      </c>
      <c r="I41" s="23">
        <v>7018</v>
      </c>
      <c r="J41" s="23">
        <v>0</v>
      </c>
    </row>
    <row r="42" spans="1:10">
      <c r="A42" s="159" t="s">
        <v>364</v>
      </c>
      <c r="B42" s="23">
        <v>21613</v>
      </c>
      <c r="C42" s="23">
        <v>52493</v>
      </c>
      <c r="D42" s="23">
        <v>1060</v>
      </c>
      <c r="E42" s="23">
        <v>0</v>
      </c>
      <c r="F42" s="23">
        <v>2904</v>
      </c>
      <c r="G42" s="23">
        <v>42</v>
      </c>
      <c r="H42" s="23">
        <v>9896</v>
      </c>
      <c r="I42" s="23">
        <v>5297</v>
      </c>
      <c r="J42" s="23">
        <v>8</v>
      </c>
    </row>
    <row r="43" spans="1:10">
      <c r="A43" s="159" t="s">
        <v>365</v>
      </c>
      <c r="B43" s="23">
        <v>87524</v>
      </c>
      <c r="C43" s="23">
        <v>15805</v>
      </c>
      <c r="D43" s="23">
        <v>1603</v>
      </c>
      <c r="E43" s="23">
        <v>0</v>
      </c>
      <c r="F43" s="23">
        <v>8295</v>
      </c>
      <c r="G43" s="23">
        <v>4935</v>
      </c>
      <c r="H43" s="23">
        <v>7974</v>
      </c>
      <c r="I43" s="23">
        <v>7566</v>
      </c>
      <c r="J43" s="23">
        <v>0</v>
      </c>
    </row>
    <row r="44" spans="1:10">
      <c r="A44" s="159" t="s">
        <v>366</v>
      </c>
      <c r="B44" s="23">
        <v>538499</v>
      </c>
      <c r="C44" s="23">
        <v>481146</v>
      </c>
      <c r="D44" s="23">
        <v>680701</v>
      </c>
      <c r="E44" s="23">
        <v>27168</v>
      </c>
      <c r="F44" s="23">
        <v>15874</v>
      </c>
      <c r="G44" s="23">
        <v>656486</v>
      </c>
      <c r="H44" s="23">
        <v>82516</v>
      </c>
      <c r="I44" s="23">
        <v>90831</v>
      </c>
      <c r="J44" s="23">
        <v>4087</v>
      </c>
    </row>
    <row r="45" spans="1:10">
      <c r="A45" s="159" t="s">
        <v>367</v>
      </c>
      <c r="B45" s="23">
        <v>29313</v>
      </c>
      <c r="C45" s="23">
        <v>4030</v>
      </c>
      <c r="D45" s="23">
        <v>553</v>
      </c>
      <c r="E45" s="23">
        <v>0</v>
      </c>
      <c r="F45" s="23">
        <v>2504</v>
      </c>
      <c r="G45" s="23">
        <v>118</v>
      </c>
      <c r="H45" s="23">
        <v>12790</v>
      </c>
      <c r="I45" s="23">
        <v>3947</v>
      </c>
      <c r="J45" s="23">
        <v>0</v>
      </c>
    </row>
    <row r="46" spans="1:10">
      <c r="A46" s="159" t="s">
        <v>368</v>
      </c>
      <c r="B46" s="23">
        <v>67805</v>
      </c>
      <c r="C46" s="23">
        <v>23357</v>
      </c>
      <c r="D46" s="23">
        <v>58005</v>
      </c>
      <c r="E46" s="23">
        <v>0</v>
      </c>
      <c r="F46" s="23">
        <v>4</v>
      </c>
      <c r="G46" s="23">
        <v>55401</v>
      </c>
      <c r="H46" s="23">
        <v>22275</v>
      </c>
      <c r="I46" s="23">
        <v>6738</v>
      </c>
      <c r="J46" s="23">
        <v>1144</v>
      </c>
    </row>
    <row r="47" spans="1:10" ht="22.5" customHeight="1">
      <c r="A47" s="158" t="s">
        <v>369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9" t="s">
        <v>370</v>
      </c>
      <c r="B48" s="23">
        <v>372153</v>
      </c>
      <c r="C48" s="23">
        <v>58364</v>
      </c>
      <c r="D48" s="23">
        <v>14626</v>
      </c>
      <c r="E48" s="23">
        <v>0</v>
      </c>
      <c r="F48" s="23">
        <v>31028</v>
      </c>
      <c r="G48" s="23">
        <v>2498</v>
      </c>
      <c r="H48" s="23">
        <v>128366</v>
      </c>
      <c r="I48" s="23">
        <v>74104</v>
      </c>
      <c r="J48" s="23">
        <v>140</v>
      </c>
    </row>
    <row r="49" spans="1:10">
      <c r="A49" s="159" t="s">
        <v>371</v>
      </c>
      <c r="B49" s="23">
        <v>69577</v>
      </c>
      <c r="C49" s="23">
        <v>23707</v>
      </c>
      <c r="D49" s="23">
        <v>1278</v>
      </c>
      <c r="E49" s="23">
        <v>0</v>
      </c>
      <c r="F49" s="23">
        <v>7496</v>
      </c>
      <c r="G49" s="23">
        <v>1038</v>
      </c>
      <c r="H49" s="23">
        <v>23838</v>
      </c>
      <c r="I49" s="23">
        <v>8164</v>
      </c>
      <c r="J49" s="23">
        <v>0</v>
      </c>
    </row>
    <row r="50" spans="1:10">
      <c r="A50" s="159" t="s">
        <v>372</v>
      </c>
      <c r="B50" s="23">
        <v>31800</v>
      </c>
      <c r="C50" s="23">
        <v>30154</v>
      </c>
      <c r="D50" s="23">
        <v>38032</v>
      </c>
      <c r="E50" s="23">
        <v>0</v>
      </c>
      <c r="F50" s="23">
        <v>6644</v>
      </c>
      <c r="G50" s="23">
        <v>36450</v>
      </c>
      <c r="H50" s="23">
        <v>5033</v>
      </c>
      <c r="I50" s="23">
        <v>4133</v>
      </c>
      <c r="J50" s="23">
        <v>753</v>
      </c>
    </row>
    <row r="51" spans="1:10">
      <c r="A51" s="159" t="s">
        <v>373</v>
      </c>
      <c r="B51" s="23">
        <v>146614</v>
      </c>
      <c r="C51" s="23">
        <v>33751</v>
      </c>
      <c r="D51" s="23">
        <v>6079</v>
      </c>
      <c r="E51" s="23">
        <v>0</v>
      </c>
      <c r="F51" s="23">
        <v>11126</v>
      </c>
      <c r="G51" s="23">
        <v>2189</v>
      </c>
      <c r="H51" s="23">
        <v>20585</v>
      </c>
      <c r="I51" s="23">
        <v>20850</v>
      </c>
      <c r="J51" s="23">
        <v>1618</v>
      </c>
    </row>
    <row r="52" spans="1:10">
      <c r="A52" s="159" t="s">
        <v>374</v>
      </c>
      <c r="B52" s="23">
        <v>182220</v>
      </c>
      <c r="C52" s="23">
        <v>110210</v>
      </c>
      <c r="D52" s="23">
        <v>6028</v>
      </c>
      <c r="E52" s="23">
        <v>0</v>
      </c>
      <c r="F52" s="23">
        <v>10543</v>
      </c>
      <c r="G52" s="23">
        <v>2022</v>
      </c>
      <c r="H52" s="23">
        <v>21828</v>
      </c>
      <c r="I52" s="23">
        <v>21060</v>
      </c>
      <c r="J52" s="23">
        <v>127</v>
      </c>
    </row>
    <row r="53" spans="1:10">
      <c r="A53" s="159" t="s">
        <v>375</v>
      </c>
      <c r="B53" s="23">
        <v>26363</v>
      </c>
      <c r="C53" s="23">
        <v>10185</v>
      </c>
      <c r="D53" s="23">
        <v>516</v>
      </c>
      <c r="E53" s="23">
        <v>455</v>
      </c>
      <c r="F53" s="23">
        <v>3808</v>
      </c>
      <c r="G53" s="23">
        <v>175</v>
      </c>
      <c r="H53" s="23">
        <v>0</v>
      </c>
      <c r="I53" s="23">
        <v>5006</v>
      </c>
      <c r="J53" s="23">
        <v>0</v>
      </c>
    </row>
    <row r="54" spans="1:10">
      <c r="A54" s="159" t="s">
        <v>376</v>
      </c>
      <c r="B54" s="23">
        <v>67559</v>
      </c>
      <c r="C54" s="23">
        <v>54609</v>
      </c>
      <c r="D54" s="23">
        <v>28212</v>
      </c>
      <c r="E54" s="23">
        <v>283</v>
      </c>
      <c r="F54" s="23">
        <v>9363</v>
      </c>
      <c r="G54" s="23">
        <v>2029</v>
      </c>
      <c r="H54" s="23">
        <v>15084</v>
      </c>
      <c r="I54" s="23">
        <v>10196</v>
      </c>
      <c r="J54" s="23">
        <v>230</v>
      </c>
    </row>
    <row r="55" spans="1:10">
      <c r="A55" s="159" t="s">
        <v>377</v>
      </c>
      <c r="B55" s="23">
        <v>16623</v>
      </c>
      <c r="C55" s="23">
        <v>31460</v>
      </c>
      <c r="D55" s="23">
        <v>208</v>
      </c>
      <c r="E55" s="23">
        <v>0</v>
      </c>
      <c r="F55" s="23">
        <v>1762</v>
      </c>
      <c r="G55" s="23">
        <v>2</v>
      </c>
      <c r="H55" s="23">
        <v>0</v>
      </c>
      <c r="I55" s="23">
        <v>5787</v>
      </c>
      <c r="J55" s="23">
        <v>130</v>
      </c>
    </row>
    <row r="56" spans="1:10">
      <c r="A56" s="159" t="s">
        <v>378</v>
      </c>
      <c r="B56" s="23">
        <v>34651</v>
      </c>
      <c r="C56" s="23">
        <v>10678</v>
      </c>
      <c r="D56" s="23">
        <v>1046</v>
      </c>
      <c r="E56" s="23">
        <v>0</v>
      </c>
      <c r="F56" s="23">
        <v>5192</v>
      </c>
      <c r="G56" s="23">
        <v>582</v>
      </c>
      <c r="H56" s="23">
        <v>12890</v>
      </c>
      <c r="I56" s="23">
        <v>5679</v>
      </c>
      <c r="J56" s="23">
        <v>0</v>
      </c>
    </row>
    <row r="57" spans="1:10" ht="22.5" customHeight="1">
      <c r="A57" s="158" t="s">
        <v>379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9" t="s">
        <v>380</v>
      </c>
      <c r="B58" s="23">
        <v>21963</v>
      </c>
      <c r="C58" s="23">
        <v>394</v>
      </c>
      <c r="D58" s="23">
        <v>1185</v>
      </c>
      <c r="E58" s="23">
        <v>0</v>
      </c>
      <c r="F58" s="23">
        <v>2635</v>
      </c>
      <c r="G58" s="23">
        <v>1147</v>
      </c>
      <c r="H58" s="23">
        <v>3148</v>
      </c>
      <c r="I58" s="23">
        <v>1396</v>
      </c>
      <c r="J58" s="23">
        <v>1137</v>
      </c>
    </row>
    <row r="59" spans="1:10">
      <c r="A59" s="159" t="s">
        <v>381</v>
      </c>
      <c r="B59" s="23">
        <v>84851</v>
      </c>
      <c r="C59" s="23">
        <v>22273</v>
      </c>
      <c r="D59" s="23">
        <v>5566</v>
      </c>
      <c r="E59" s="23">
        <v>0</v>
      </c>
      <c r="F59" s="23">
        <v>6559</v>
      </c>
      <c r="G59" s="23">
        <v>1604</v>
      </c>
      <c r="H59" s="23">
        <v>25782</v>
      </c>
      <c r="I59" s="23">
        <v>11108</v>
      </c>
      <c r="J59" s="23">
        <v>0</v>
      </c>
    </row>
    <row r="60" spans="1:10">
      <c r="A60" s="159" t="s">
        <v>382</v>
      </c>
      <c r="B60" s="23">
        <v>30695</v>
      </c>
      <c r="C60" s="23">
        <v>4425</v>
      </c>
      <c r="D60" s="23">
        <v>250</v>
      </c>
      <c r="E60" s="23">
        <v>0</v>
      </c>
      <c r="F60" s="23">
        <v>2483</v>
      </c>
      <c r="G60" s="23">
        <v>0</v>
      </c>
      <c r="H60" s="23">
        <v>3866</v>
      </c>
      <c r="I60" s="23">
        <v>2323</v>
      </c>
      <c r="J60" s="23">
        <v>1027</v>
      </c>
    </row>
    <row r="61" spans="1:10">
      <c r="A61" s="159" t="s">
        <v>383</v>
      </c>
      <c r="B61" s="23">
        <v>326735</v>
      </c>
      <c r="C61" s="23">
        <v>313421</v>
      </c>
      <c r="D61" s="23">
        <v>445284</v>
      </c>
      <c r="E61" s="23">
        <v>0</v>
      </c>
      <c r="F61" s="23">
        <v>14809</v>
      </c>
      <c r="G61" s="23">
        <v>428366</v>
      </c>
      <c r="H61" s="23">
        <v>41857</v>
      </c>
      <c r="I61" s="23">
        <v>63507</v>
      </c>
      <c r="J61" s="23">
        <v>4938</v>
      </c>
    </row>
    <row r="62" spans="1:10">
      <c r="A62" s="159" t="s">
        <v>384</v>
      </c>
      <c r="B62" s="23">
        <v>83822</v>
      </c>
      <c r="C62" s="23">
        <v>26720</v>
      </c>
      <c r="D62" s="23">
        <v>3788</v>
      </c>
      <c r="E62" s="23">
        <v>0</v>
      </c>
      <c r="F62" s="23">
        <v>4301</v>
      </c>
      <c r="G62" s="23">
        <v>759</v>
      </c>
      <c r="H62" s="23">
        <v>0</v>
      </c>
      <c r="I62" s="23">
        <v>9958</v>
      </c>
      <c r="J62" s="23">
        <v>127</v>
      </c>
    </row>
    <row r="63" spans="1:10">
      <c r="A63" s="159" t="s">
        <v>385</v>
      </c>
      <c r="B63" s="23">
        <v>139453</v>
      </c>
      <c r="C63" s="23">
        <v>47814</v>
      </c>
      <c r="D63" s="23">
        <v>6688</v>
      </c>
      <c r="E63" s="23">
        <v>0</v>
      </c>
      <c r="F63" s="23">
        <v>9555</v>
      </c>
      <c r="G63" s="23">
        <v>477</v>
      </c>
      <c r="H63" s="23">
        <v>18642</v>
      </c>
      <c r="I63" s="23">
        <v>26178</v>
      </c>
      <c r="J63" s="23">
        <v>1080</v>
      </c>
    </row>
    <row r="64" spans="1:10">
      <c r="A64" s="159" t="s">
        <v>386</v>
      </c>
      <c r="B64" s="23">
        <v>476068</v>
      </c>
      <c r="C64" s="23">
        <v>140499</v>
      </c>
      <c r="D64" s="23">
        <v>55814</v>
      </c>
      <c r="E64" s="23">
        <v>0</v>
      </c>
      <c r="F64" s="23">
        <v>10817</v>
      </c>
      <c r="G64" s="23">
        <v>20955</v>
      </c>
      <c r="H64" s="23">
        <v>33623</v>
      </c>
      <c r="I64" s="23">
        <v>62775</v>
      </c>
      <c r="J64" s="23">
        <v>845</v>
      </c>
    </row>
    <row r="65" spans="1:10">
      <c r="A65" s="159" t="s">
        <v>387</v>
      </c>
      <c r="B65" s="23">
        <v>50960</v>
      </c>
      <c r="C65" s="23">
        <v>29789</v>
      </c>
      <c r="D65" s="23">
        <v>1474</v>
      </c>
      <c r="E65" s="23">
        <v>0</v>
      </c>
      <c r="F65" s="23">
        <v>7172</v>
      </c>
      <c r="G65" s="23">
        <v>462</v>
      </c>
      <c r="H65" s="23">
        <v>4783</v>
      </c>
      <c r="I65" s="23">
        <v>6917</v>
      </c>
      <c r="J65" s="23">
        <v>0</v>
      </c>
    </row>
    <row r="66" spans="1:10">
      <c r="A66" s="159" t="s">
        <v>388</v>
      </c>
      <c r="B66" s="23">
        <v>38966</v>
      </c>
      <c r="C66" s="23">
        <v>11813</v>
      </c>
      <c r="D66" s="23">
        <v>3528</v>
      </c>
      <c r="E66" s="23">
        <v>0</v>
      </c>
      <c r="F66" s="23">
        <v>4999</v>
      </c>
      <c r="G66" s="23">
        <v>3131</v>
      </c>
      <c r="H66" s="23">
        <v>29664</v>
      </c>
      <c r="I66" s="23">
        <v>6484</v>
      </c>
      <c r="J66" s="23">
        <v>6395</v>
      </c>
    </row>
    <row r="67" spans="1:10">
      <c r="A67" s="159" t="s">
        <v>389</v>
      </c>
      <c r="B67" s="23">
        <v>33586</v>
      </c>
      <c r="C67" s="23">
        <v>11050</v>
      </c>
      <c r="D67" s="23">
        <v>198</v>
      </c>
      <c r="E67" s="23">
        <v>0</v>
      </c>
      <c r="F67" s="23">
        <v>2571</v>
      </c>
      <c r="G67" s="23">
        <v>44</v>
      </c>
      <c r="H67" s="23">
        <v>4155</v>
      </c>
      <c r="I67" s="23">
        <v>2061</v>
      </c>
      <c r="J67" s="23">
        <v>0</v>
      </c>
    </row>
    <row r="68" spans="1:10">
      <c r="A68" s="159" t="s">
        <v>390</v>
      </c>
      <c r="B68" s="23">
        <v>2808</v>
      </c>
      <c r="C68" s="23">
        <v>14651</v>
      </c>
      <c r="D68" s="23">
        <v>3</v>
      </c>
      <c r="E68" s="23">
        <v>0</v>
      </c>
      <c r="F68" s="23">
        <v>190</v>
      </c>
      <c r="G68" s="23">
        <v>0</v>
      </c>
      <c r="H68" s="23">
        <v>0</v>
      </c>
      <c r="I68" s="23">
        <v>0</v>
      </c>
      <c r="J68" s="23">
        <v>17</v>
      </c>
    </row>
    <row r="69" spans="1:10">
      <c r="A69" s="159" t="s">
        <v>391</v>
      </c>
      <c r="B69" s="23">
        <v>34037</v>
      </c>
      <c r="C69" s="23">
        <v>13782</v>
      </c>
      <c r="D69" s="23">
        <v>586</v>
      </c>
      <c r="E69" s="23">
        <v>0</v>
      </c>
      <c r="F69" s="23">
        <v>2686</v>
      </c>
      <c r="G69" s="23">
        <v>56</v>
      </c>
      <c r="H69" s="23">
        <v>8533</v>
      </c>
      <c r="I69" s="23">
        <v>3023</v>
      </c>
      <c r="J69" s="23">
        <v>0</v>
      </c>
    </row>
    <row r="70" spans="1:10">
      <c r="A70" s="159" t="s">
        <v>392</v>
      </c>
      <c r="B70" s="23">
        <v>15074</v>
      </c>
      <c r="C70" s="23">
        <v>9427</v>
      </c>
      <c r="D70" s="23">
        <v>63</v>
      </c>
      <c r="E70" s="23">
        <v>1489</v>
      </c>
      <c r="F70" s="23">
        <v>0</v>
      </c>
      <c r="G70" s="23">
        <v>10</v>
      </c>
      <c r="H70" s="23">
        <v>3995</v>
      </c>
      <c r="I70" s="23">
        <v>1464</v>
      </c>
      <c r="J70" s="23">
        <v>0</v>
      </c>
    </row>
    <row r="71" spans="1:10" ht="25.5" customHeight="1">
      <c r="A71" s="158" t="s">
        <v>393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9" t="s">
        <v>394</v>
      </c>
      <c r="B72" s="23">
        <v>21338</v>
      </c>
      <c r="C72" s="23">
        <v>3606</v>
      </c>
      <c r="D72" s="23">
        <v>973</v>
      </c>
      <c r="E72" s="23">
        <v>0</v>
      </c>
      <c r="F72" s="23">
        <v>1480</v>
      </c>
      <c r="G72" s="23">
        <v>0</v>
      </c>
      <c r="H72" s="23">
        <v>5223</v>
      </c>
      <c r="I72" s="23">
        <v>3325</v>
      </c>
      <c r="J72" s="23">
        <v>0</v>
      </c>
    </row>
    <row r="73" spans="1:10">
      <c r="A73" s="159" t="s">
        <v>395</v>
      </c>
      <c r="B73" s="23">
        <v>123236</v>
      </c>
      <c r="C73" s="23">
        <v>28147</v>
      </c>
      <c r="D73" s="23">
        <v>698</v>
      </c>
      <c r="E73" s="23">
        <v>0</v>
      </c>
      <c r="F73" s="23">
        <v>5233</v>
      </c>
      <c r="G73" s="23">
        <v>657</v>
      </c>
      <c r="H73" s="23">
        <v>76049</v>
      </c>
      <c r="I73" s="23">
        <v>14866</v>
      </c>
      <c r="J73" s="23">
        <v>455</v>
      </c>
    </row>
    <row r="74" spans="1:10">
      <c r="A74" s="159" t="s">
        <v>396</v>
      </c>
      <c r="B74" s="23">
        <v>73853</v>
      </c>
      <c r="C74" s="23">
        <v>82361</v>
      </c>
      <c r="D74" s="23">
        <v>5174</v>
      </c>
      <c r="E74" s="23">
        <v>0</v>
      </c>
      <c r="F74" s="23">
        <v>4087</v>
      </c>
      <c r="G74" s="23">
        <v>20</v>
      </c>
      <c r="H74" s="23">
        <v>15157</v>
      </c>
      <c r="I74" s="23">
        <v>7829</v>
      </c>
      <c r="J74" s="23">
        <v>0</v>
      </c>
    </row>
    <row r="75" spans="1:10">
      <c r="A75" s="159" t="s">
        <v>397</v>
      </c>
      <c r="B75" s="23">
        <v>36724</v>
      </c>
      <c r="C75" s="23">
        <v>3985</v>
      </c>
      <c r="D75" s="23">
        <v>2985</v>
      </c>
      <c r="E75" s="23">
        <v>0</v>
      </c>
      <c r="F75" s="23">
        <v>412</v>
      </c>
      <c r="G75" s="23">
        <v>1142</v>
      </c>
      <c r="H75" s="23">
        <v>14250</v>
      </c>
      <c r="I75" s="23">
        <v>2120</v>
      </c>
      <c r="J75" s="23">
        <v>0</v>
      </c>
    </row>
    <row r="76" spans="1:10">
      <c r="A76" s="159" t="s">
        <v>398</v>
      </c>
      <c r="B76" s="23">
        <v>26154</v>
      </c>
      <c r="C76" s="23">
        <v>6392</v>
      </c>
      <c r="D76" s="23">
        <v>1605</v>
      </c>
      <c r="E76" s="23">
        <v>0</v>
      </c>
      <c r="F76" s="23">
        <v>2228</v>
      </c>
      <c r="G76" s="23">
        <v>22</v>
      </c>
      <c r="H76" s="23">
        <v>3964</v>
      </c>
      <c r="I76" s="23">
        <v>3265</v>
      </c>
      <c r="J76" s="23">
        <v>323</v>
      </c>
    </row>
    <row r="77" spans="1:10">
      <c r="A77" s="159" t="s">
        <v>399</v>
      </c>
      <c r="B77" s="23">
        <v>547942</v>
      </c>
      <c r="C77" s="23">
        <v>139656</v>
      </c>
      <c r="D77" s="23">
        <v>26275</v>
      </c>
      <c r="E77" s="23">
        <v>0</v>
      </c>
      <c r="F77" s="23">
        <v>19444</v>
      </c>
      <c r="G77" s="23">
        <v>3432</v>
      </c>
      <c r="H77" s="23">
        <v>67906</v>
      </c>
      <c r="I77" s="23">
        <v>47822</v>
      </c>
      <c r="J77" s="23">
        <v>0</v>
      </c>
    </row>
    <row r="78" spans="1:10">
      <c r="A78" s="159" t="s">
        <v>400</v>
      </c>
      <c r="B78" s="23">
        <v>16710</v>
      </c>
      <c r="C78" s="23">
        <v>13464</v>
      </c>
      <c r="D78" s="23">
        <v>434</v>
      </c>
      <c r="E78" s="23">
        <v>0</v>
      </c>
      <c r="F78" s="23">
        <v>1606</v>
      </c>
      <c r="G78" s="23">
        <v>48</v>
      </c>
      <c r="H78" s="23">
        <v>4164</v>
      </c>
      <c r="I78" s="23">
        <v>1375</v>
      </c>
      <c r="J78" s="23">
        <v>76</v>
      </c>
    </row>
    <row r="79" spans="1:10">
      <c r="A79" s="159" t="s">
        <v>401</v>
      </c>
      <c r="B79" s="23">
        <v>163946</v>
      </c>
      <c r="C79" s="23">
        <v>34274</v>
      </c>
      <c r="D79" s="23">
        <v>3257</v>
      </c>
      <c r="E79" s="23">
        <v>-33</v>
      </c>
      <c r="F79" s="23">
        <v>9228</v>
      </c>
      <c r="G79" s="23">
        <v>1230</v>
      </c>
      <c r="H79" s="23">
        <v>55174</v>
      </c>
      <c r="I79" s="23">
        <v>19179</v>
      </c>
      <c r="J79" s="23">
        <v>0</v>
      </c>
    </row>
    <row r="80" spans="1:10">
      <c r="A80" s="159" t="s">
        <v>402</v>
      </c>
      <c r="B80" s="23">
        <v>58482</v>
      </c>
      <c r="C80" s="23">
        <v>9366</v>
      </c>
      <c r="D80" s="23">
        <v>2500</v>
      </c>
      <c r="E80" s="23">
        <v>0</v>
      </c>
      <c r="F80" s="23">
        <v>3342</v>
      </c>
      <c r="G80" s="23">
        <v>31</v>
      </c>
      <c r="H80" s="23">
        <v>23541</v>
      </c>
      <c r="I80" s="23">
        <v>5974</v>
      </c>
      <c r="J80" s="23">
        <v>496</v>
      </c>
    </row>
    <row r="81" spans="1:10">
      <c r="A81" s="159" t="s">
        <v>403</v>
      </c>
      <c r="B81" s="23">
        <v>81624</v>
      </c>
      <c r="C81" s="23">
        <v>24104</v>
      </c>
      <c r="D81" s="23">
        <v>1751</v>
      </c>
      <c r="E81" s="23">
        <v>0</v>
      </c>
      <c r="F81" s="23">
        <v>8595</v>
      </c>
      <c r="G81" s="23">
        <v>5</v>
      </c>
      <c r="H81" s="23">
        <v>22220</v>
      </c>
      <c r="I81" s="23">
        <v>8127</v>
      </c>
      <c r="J81" s="23">
        <v>137</v>
      </c>
    </row>
    <row r="82" spans="1:10">
      <c r="A82" s="159" t="s">
        <v>404</v>
      </c>
      <c r="B82" s="23">
        <v>42235</v>
      </c>
      <c r="C82" s="23">
        <v>12347</v>
      </c>
      <c r="D82" s="23">
        <v>595</v>
      </c>
      <c r="E82" s="23">
        <v>0</v>
      </c>
      <c r="F82" s="23">
        <v>2975</v>
      </c>
      <c r="G82" s="23">
        <v>287</v>
      </c>
      <c r="H82" s="23">
        <v>0</v>
      </c>
      <c r="I82" s="23">
        <v>4644</v>
      </c>
      <c r="J82" s="23">
        <v>0</v>
      </c>
    </row>
    <row r="83" spans="1:10">
      <c r="A83" s="159" t="s">
        <v>405</v>
      </c>
      <c r="B83" s="23">
        <v>85707</v>
      </c>
      <c r="C83" s="23">
        <v>41042</v>
      </c>
      <c r="D83" s="23">
        <v>6836</v>
      </c>
      <c r="E83" s="23">
        <v>0</v>
      </c>
      <c r="F83" s="23">
        <v>3803</v>
      </c>
      <c r="G83" s="23">
        <v>1368</v>
      </c>
      <c r="H83" s="23">
        <v>18485</v>
      </c>
      <c r="I83" s="23">
        <v>11244</v>
      </c>
      <c r="J83" s="23">
        <v>205</v>
      </c>
    </row>
    <row r="84" spans="1:10">
      <c r="A84" s="159" t="s">
        <v>406</v>
      </c>
      <c r="B84" s="23">
        <v>115135</v>
      </c>
      <c r="C84" s="23">
        <v>50803</v>
      </c>
      <c r="D84" s="23">
        <v>44272</v>
      </c>
      <c r="E84" s="23">
        <v>0</v>
      </c>
      <c r="F84" s="23">
        <v>10675</v>
      </c>
      <c r="G84" s="23">
        <v>36105</v>
      </c>
      <c r="H84" s="23">
        <v>9165</v>
      </c>
      <c r="I84" s="23">
        <v>5909</v>
      </c>
      <c r="J84" s="23">
        <v>26</v>
      </c>
    </row>
    <row r="85" spans="1:10" ht="24" customHeight="1">
      <c r="A85" s="158" t="s">
        <v>407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9" t="s">
        <v>408</v>
      </c>
      <c r="B86" s="23">
        <v>68539</v>
      </c>
      <c r="C86" s="23">
        <v>20863</v>
      </c>
      <c r="D86" s="23">
        <v>1931</v>
      </c>
      <c r="E86" s="23">
        <v>0</v>
      </c>
      <c r="F86" s="23">
        <v>4291</v>
      </c>
      <c r="G86" s="23">
        <v>668</v>
      </c>
      <c r="H86" s="23">
        <v>12549</v>
      </c>
      <c r="I86" s="23">
        <v>6949</v>
      </c>
      <c r="J86" s="23">
        <v>436</v>
      </c>
    </row>
    <row r="87" spans="1:10">
      <c r="A87" s="159" t="s">
        <v>409</v>
      </c>
      <c r="B87" s="23">
        <v>24943</v>
      </c>
      <c r="C87" s="23">
        <v>9255</v>
      </c>
      <c r="D87" s="23">
        <v>126</v>
      </c>
      <c r="E87" s="23">
        <v>6844</v>
      </c>
      <c r="F87" s="23">
        <v>1792</v>
      </c>
      <c r="G87" s="23">
        <v>202</v>
      </c>
      <c r="H87" s="23">
        <v>4567</v>
      </c>
      <c r="I87" s="23">
        <v>2524</v>
      </c>
      <c r="J87" s="23">
        <v>0</v>
      </c>
    </row>
    <row r="88" spans="1:10">
      <c r="A88" s="159" t="s">
        <v>410</v>
      </c>
      <c r="B88" s="23">
        <v>119449</v>
      </c>
      <c r="C88" s="23">
        <v>41577</v>
      </c>
      <c r="D88" s="23">
        <v>3456</v>
      </c>
      <c r="E88" s="23">
        <v>0</v>
      </c>
      <c r="F88" s="23">
        <v>6829</v>
      </c>
      <c r="G88" s="23">
        <v>1906</v>
      </c>
      <c r="H88" s="23">
        <v>38894</v>
      </c>
      <c r="I88" s="23">
        <v>12743</v>
      </c>
      <c r="J88" s="23">
        <v>15</v>
      </c>
    </row>
    <row r="89" spans="1:10">
      <c r="A89" s="159" t="s">
        <v>411</v>
      </c>
      <c r="B89" s="23">
        <v>33892</v>
      </c>
      <c r="C89" s="23">
        <v>13419</v>
      </c>
      <c r="D89" s="23">
        <v>412</v>
      </c>
      <c r="E89" s="23">
        <v>2636</v>
      </c>
      <c r="F89" s="23">
        <v>1</v>
      </c>
      <c r="G89" s="23">
        <v>530</v>
      </c>
      <c r="H89" s="23">
        <v>1746</v>
      </c>
      <c r="I89" s="23">
        <v>1975</v>
      </c>
      <c r="J89" s="23">
        <v>263</v>
      </c>
    </row>
    <row r="90" spans="1:10">
      <c r="A90" s="159" t="s">
        <v>412</v>
      </c>
      <c r="B90" s="23">
        <v>53280</v>
      </c>
      <c r="C90" s="23">
        <v>20408</v>
      </c>
      <c r="D90" s="23">
        <v>2482</v>
      </c>
      <c r="E90" s="23">
        <v>0</v>
      </c>
      <c r="F90" s="23">
        <v>2440</v>
      </c>
      <c r="G90" s="23">
        <v>1341</v>
      </c>
      <c r="H90" s="23">
        <v>8600</v>
      </c>
      <c r="I90" s="23">
        <v>4607</v>
      </c>
      <c r="J90" s="23">
        <v>0</v>
      </c>
    </row>
    <row r="91" spans="1:10">
      <c r="A91" s="159" t="s">
        <v>413</v>
      </c>
      <c r="B91" s="23">
        <v>32221</v>
      </c>
      <c r="C91" s="23">
        <v>3749</v>
      </c>
      <c r="D91" s="23">
        <v>496</v>
      </c>
      <c r="E91" s="23">
        <v>1185</v>
      </c>
      <c r="F91" s="23">
        <v>2927</v>
      </c>
      <c r="G91" s="23">
        <v>45</v>
      </c>
      <c r="H91" s="23">
        <v>2596</v>
      </c>
      <c r="I91" s="23">
        <v>1556</v>
      </c>
      <c r="J91" s="23">
        <v>927</v>
      </c>
    </row>
    <row r="92" spans="1:10">
      <c r="A92" s="159" t="s">
        <v>414</v>
      </c>
      <c r="B92" s="23">
        <v>318659</v>
      </c>
      <c r="C92" s="23">
        <v>127598</v>
      </c>
      <c r="D92" s="23">
        <v>14715</v>
      </c>
      <c r="E92" s="23">
        <v>0</v>
      </c>
      <c r="F92" s="23">
        <v>15556</v>
      </c>
      <c r="G92" s="23">
        <v>60</v>
      </c>
      <c r="H92" s="23">
        <v>48264</v>
      </c>
      <c r="I92" s="23">
        <v>37807</v>
      </c>
      <c r="J92" s="23">
        <v>413</v>
      </c>
    </row>
    <row r="93" spans="1:10">
      <c r="A93" s="159" t="s">
        <v>415</v>
      </c>
      <c r="B93" s="23">
        <v>61820</v>
      </c>
      <c r="C93" s="23">
        <v>1723</v>
      </c>
      <c r="D93" s="23">
        <v>1357</v>
      </c>
      <c r="E93" s="23">
        <v>0</v>
      </c>
      <c r="F93" s="23">
        <v>3906</v>
      </c>
      <c r="G93" s="23">
        <v>13</v>
      </c>
      <c r="H93" s="23">
        <v>12506</v>
      </c>
      <c r="I93" s="23">
        <v>5275</v>
      </c>
      <c r="J93" s="23">
        <v>3</v>
      </c>
    </row>
    <row r="94" spans="1:10" ht="24" customHeight="1">
      <c r="A94" s="158" t="s">
        <v>416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9" t="s">
        <v>417</v>
      </c>
      <c r="B95" s="23">
        <v>47054</v>
      </c>
      <c r="C95" s="23">
        <v>5606</v>
      </c>
      <c r="D95" s="23">
        <v>486</v>
      </c>
      <c r="E95" s="23">
        <v>0</v>
      </c>
      <c r="F95" s="23">
        <v>3587</v>
      </c>
      <c r="G95" s="23">
        <v>50</v>
      </c>
      <c r="H95" s="23">
        <v>10029</v>
      </c>
      <c r="I95" s="23">
        <v>3727</v>
      </c>
      <c r="J95" s="23">
        <v>0</v>
      </c>
    </row>
    <row r="96" spans="1:10">
      <c r="A96" s="159" t="s">
        <v>418</v>
      </c>
      <c r="B96" s="23">
        <v>53259</v>
      </c>
      <c r="C96" s="23">
        <v>655</v>
      </c>
      <c r="D96" s="23">
        <v>197</v>
      </c>
      <c r="E96" s="23">
        <v>0</v>
      </c>
      <c r="F96" s="23">
        <v>3242</v>
      </c>
      <c r="G96" s="23">
        <v>182</v>
      </c>
      <c r="H96" s="23">
        <v>12238</v>
      </c>
      <c r="I96" s="23">
        <v>3428</v>
      </c>
      <c r="J96" s="23">
        <v>0</v>
      </c>
    </row>
    <row r="97" spans="1:10">
      <c r="A97" s="159" t="s">
        <v>419</v>
      </c>
      <c r="B97" s="23">
        <v>65083</v>
      </c>
      <c r="C97" s="23">
        <v>24588</v>
      </c>
      <c r="D97" s="23">
        <v>397</v>
      </c>
      <c r="E97" s="23">
        <v>37</v>
      </c>
      <c r="F97" s="23">
        <v>353</v>
      </c>
      <c r="G97" s="23">
        <v>682</v>
      </c>
      <c r="H97" s="23">
        <v>2811</v>
      </c>
      <c r="I97" s="23">
        <v>6645</v>
      </c>
      <c r="J97" s="23">
        <v>1087</v>
      </c>
    </row>
    <row r="98" spans="1:10">
      <c r="A98" s="159" t="s">
        <v>420</v>
      </c>
      <c r="B98" s="23">
        <v>26743</v>
      </c>
      <c r="C98" s="23">
        <v>1463</v>
      </c>
      <c r="D98" s="23">
        <v>1010</v>
      </c>
      <c r="E98" s="23">
        <v>0</v>
      </c>
      <c r="F98" s="23">
        <v>2172</v>
      </c>
      <c r="G98" s="23">
        <v>2</v>
      </c>
      <c r="H98" s="23">
        <v>3057</v>
      </c>
      <c r="I98" s="23">
        <v>1496</v>
      </c>
      <c r="J98" s="23">
        <v>0</v>
      </c>
    </row>
    <row r="99" spans="1:10">
      <c r="A99" s="159" t="s">
        <v>421</v>
      </c>
      <c r="B99" s="23">
        <v>260302</v>
      </c>
      <c r="C99" s="23">
        <v>83086</v>
      </c>
      <c r="D99" s="23">
        <v>15634</v>
      </c>
      <c r="E99" s="23">
        <v>0</v>
      </c>
      <c r="F99" s="23">
        <v>17591</v>
      </c>
      <c r="G99" s="23">
        <v>1964</v>
      </c>
      <c r="H99" s="23">
        <v>0</v>
      </c>
      <c r="I99" s="23">
        <v>33974</v>
      </c>
      <c r="J99" s="23">
        <v>136</v>
      </c>
    </row>
    <row r="100" spans="1:10">
      <c r="A100" s="159" t="s">
        <v>422</v>
      </c>
      <c r="B100" s="23">
        <v>75963</v>
      </c>
      <c r="C100" s="23">
        <v>6098</v>
      </c>
      <c r="D100" s="23">
        <v>963</v>
      </c>
      <c r="E100" s="23">
        <v>0</v>
      </c>
      <c r="F100" s="23">
        <v>8455</v>
      </c>
      <c r="G100" s="23">
        <v>360</v>
      </c>
      <c r="H100" s="23">
        <v>33962</v>
      </c>
      <c r="I100" s="23">
        <v>8399</v>
      </c>
      <c r="J100" s="23">
        <v>0</v>
      </c>
    </row>
    <row r="101" spans="1:10">
      <c r="A101" s="159" t="s">
        <v>423</v>
      </c>
      <c r="B101" s="23">
        <v>57927</v>
      </c>
      <c r="C101" s="23">
        <v>15023</v>
      </c>
      <c r="D101" s="23">
        <v>7401</v>
      </c>
      <c r="E101" s="23">
        <v>0</v>
      </c>
      <c r="F101" s="23">
        <v>4320</v>
      </c>
      <c r="G101" s="23">
        <v>4619</v>
      </c>
      <c r="H101" s="23">
        <v>4645</v>
      </c>
      <c r="I101" s="23">
        <v>8781</v>
      </c>
      <c r="J101" s="23">
        <v>32</v>
      </c>
    </row>
    <row r="102" spans="1:10">
      <c r="A102" s="159" t="s">
        <v>424</v>
      </c>
      <c r="B102" s="23">
        <v>104309</v>
      </c>
      <c r="C102" s="23">
        <v>13409</v>
      </c>
      <c r="D102" s="23">
        <v>5324</v>
      </c>
      <c r="E102" s="23">
        <v>0</v>
      </c>
      <c r="F102" s="23">
        <v>7538</v>
      </c>
      <c r="G102" s="23">
        <v>1945</v>
      </c>
      <c r="H102" s="23">
        <v>27942</v>
      </c>
      <c r="I102" s="23">
        <v>10158</v>
      </c>
      <c r="J102" s="23">
        <v>166</v>
      </c>
    </row>
    <row r="103" spans="1:10">
      <c r="A103" s="159" t="s">
        <v>425</v>
      </c>
      <c r="B103" s="23">
        <v>87434</v>
      </c>
      <c r="C103" s="23">
        <v>28598</v>
      </c>
      <c r="D103" s="23">
        <v>3863</v>
      </c>
      <c r="E103" s="23">
        <v>0</v>
      </c>
      <c r="F103" s="23">
        <v>3374</v>
      </c>
      <c r="G103" s="23">
        <v>297</v>
      </c>
      <c r="H103" s="23">
        <v>17946</v>
      </c>
      <c r="I103" s="23">
        <v>12753</v>
      </c>
      <c r="J103" s="23">
        <v>0</v>
      </c>
    </row>
    <row r="104" spans="1:10">
      <c r="A104" s="159" t="s">
        <v>426</v>
      </c>
      <c r="B104" s="23">
        <v>20691</v>
      </c>
      <c r="C104" s="23">
        <v>2816</v>
      </c>
      <c r="D104" s="23">
        <v>321</v>
      </c>
      <c r="E104" s="23">
        <v>2485</v>
      </c>
      <c r="F104" s="23">
        <v>115</v>
      </c>
      <c r="G104" s="23">
        <v>0</v>
      </c>
      <c r="H104" s="23">
        <v>1708</v>
      </c>
      <c r="I104" s="23">
        <v>2779</v>
      </c>
      <c r="J104" s="23">
        <v>0</v>
      </c>
    </row>
    <row r="105" spans="1:10">
      <c r="A105" s="159" t="s">
        <v>427</v>
      </c>
      <c r="B105" s="23">
        <v>65093</v>
      </c>
      <c r="C105" s="23">
        <v>19405</v>
      </c>
      <c r="D105" s="23">
        <v>894</v>
      </c>
      <c r="E105" s="23">
        <v>0</v>
      </c>
      <c r="F105" s="23">
        <v>4405</v>
      </c>
      <c r="G105" s="23">
        <v>227</v>
      </c>
      <c r="H105" s="23">
        <v>8684</v>
      </c>
      <c r="I105" s="23">
        <v>5482</v>
      </c>
      <c r="J105" s="23">
        <v>0</v>
      </c>
    </row>
    <row r="106" spans="1:10">
      <c r="A106" s="159" t="s">
        <v>428</v>
      </c>
      <c r="B106" s="23">
        <v>124863</v>
      </c>
      <c r="C106" s="23">
        <v>61002</v>
      </c>
      <c r="D106" s="23">
        <v>8446</v>
      </c>
      <c r="E106" s="23">
        <v>0</v>
      </c>
      <c r="F106" s="23">
        <v>10966</v>
      </c>
      <c r="G106" s="23">
        <v>2570</v>
      </c>
      <c r="H106" s="23">
        <v>11986</v>
      </c>
      <c r="I106" s="23">
        <v>10851</v>
      </c>
      <c r="J106" s="23">
        <v>762</v>
      </c>
    </row>
    <row r="107" spans="1:10" ht="24" customHeight="1">
      <c r="A107" s="158" t="s">
        <v>429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9" t="s">
        <v>430</v>
      </c>
      <c r="B108" s="23">
        <v>134565</v>
      </c>
      <c r="C108" s="23">
        <v>79242</v>
      </c>
      <c r="D108" s="23">
        <v>5270</v>
      </c>
      <c r="E108" s="23">
        <v>0</v>
      </c>
      <c r="F108" s="23">
        <v>5582</v>
      </c>
      <c r="G108" s="23">
        <v>994</v>
      </c>
      <c r="H108" s="23">
        <v>0</v>
      </c>
      <c r="I108" s="23">
        <v>32598</v>
      </c>
      <c r="J108" s="23">
        <v>0</v>
      </c>
    </row>
    <row r="109" spans="1:10" ht="25.5" customHeight="1">
      <c r="A109" s="158" t="s">
        <v>431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9" t="s">
        <v>432</v>
      </c>
      <c r="B110" s="23">
        <v>107777</v>
      </c>
      <c r="C110" s="23">
        <v>70181</v>
      </c>
      <c r="D110" s="23">
        <v>2353</v>
      </c>
      <c r="E110" s="23">
        <v>7709</v>
      </c>
      <c r="F110" s="23">
        <v>0</v>
      </c>
      <c r="G110" s="23">
        <v>0</v>
      </c>
      <c r="H110" s="23">
        <v>1411</v>
      </c>
      <c r="I110" s="23">
        <v>10971</v>
      </c>
      <c r="J110" s="23">
        <v>270</v>
      </c>
    </row>
    <row r="111" spans="1:10">
      <c r="A111" s="159" t="s">
        <v>433</v>
      </c>
      <c r="B111" s="23">
        <v>293868</v>
      </c>
      <c r="C111" s="23">
        <v>58905</v>
      </c>
      <c r="D111" s="23">
        <v>13639</v>
      </c>
      <c r="E111" s="23">
        <v>0</v>
      </c>
      <c r="F111" s="23">
        <v>28181</v>
      </c>
      <c r="G111" s="23">
        <v>967</v>
      </c>
      <c r="H111" s="23">
        <v>51392</v>
      </c>
      <c r="I111" s="23">
        <v>27767</v>
      </c>
      <c r="J111" s="23">
        <v>572</v>
      </c>
    </row>
    <row r="112" spans="1:10">
      <c r="A112" s="159" t="s">
        <v>434</v>
      </c>
      <c r="B112" s="23">
        <v>60795</v>
      </c>
      <c r="C112" s="23">
        <v>17446</v>
      </c>
      <c r="D112" s="23">
        <v>3130</v>
      </c>
      <c r="E112" s="23">
        <v>0</v>
      </c>
      <c r="F112" s="23">
        <v>3106</v>
      </c>
      <c r="G112" s="23">
        <v>265</v>
      </c>
      <c r="H112" s="23">
        <v>15625</v>
      </c>
      <c r="I112" s="23">
        <v>7159</v>
      </c>
      <c r="J112" s="23">
        <v>0</v>
      </c>
    </row>
    <row r="113" spans="1:10">
      <c r="A113" s="159" t="s">
        <v>435</v>
      </c>
      <c r="B113" s="23">
        <v>96662</v>
      </c>
      <c r="C113" s="23">
        <v>41690</v>
      </c>
      <c r="D113" s="23">
        <v>1317</v>
      </c>
      <c r="E113" s="23">
        <v>0</v>
      </c>
      <c r="F113" s="23">
        <v>5345</v>
      </c>
      <c r="G113" s="23">
        <v>1776</v>
      </c>
      <c r="H113" s="23">
        <v>30997</v>
      </c>
      <c r="I113" s="23">
        <v>13445</v>
      </c>
      <c r="J113" s="23">
        <v>794</v>
      </c>
    </row>
    <row r="114" spans="1:10">
      <c r="A114" s="159" t="s">
        <v>436</v>
      </c>
      <c r="B114" s="23">
        <v>81378</v>
      </c>
      <c r="C114" s="23">
        <v>4479</v>
      </c>
      <c r="D114" s="23">
        <v>424</v>
      </c>
      <c r="E114" s="23">
        <v>0</v>
      </c>
      <c r="F114" s="23">
        <v>8089</v>
      </c>
      <c r="G114" s="23">
        <v>132</v>
      </c>
      <c r="H114" s="23">
        <v>27704</v>
      </c>
      <c r="I114" s="23">
        <v>8313</v>
      </c>
      <c r="J114" s="23">
        <v>2984</v>
      </c>
    </row>
    <row r="115" spans="1:10">
      <c r="A115" s="159" t="s">
        <v>437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9" t="s">
        <v>438</v>
      </c>
      <c r="B116" s="23">
        <v>1332</v>
      </c>
      <c r="C116" s="23">
        <v>66358</v>
      </c>
      <c r="D116" s="23">
        <v>75</v>
      </c>
      <c r="E116" s="23">
        <v>686</v>
      </c>
      <c r="F116" s="23">
        <v>9</v>
      </c>
      <c r="G116" s="23">
        <v>112</v>
      </c>
      <c r="H116" s="23">
        <v>18012</v>
      </c>
      <c r="I116" s="23">
        <v>7971</v>
      </c>
      <c r="J116" s="23">
        <v>0</v>
      </c>
    </row>
    <row r="117" spans="1:10">
      <c r="A117" s="159" t="s">
        <v>439</v>
      </c>
      <c r="B117" s="23">
        <v>38122</v>
      </c>
      <c r="C117" s="23">
        <v>5475</v>
      </c>
      <c r="D117" s="23">
        <v>129</v>
      </c>
      <c r="E117" s="23">
        <v>0</v>
      </c>
      <c r="F117" s="23">
        <v>2404</v>
      </c>
      <c r="G117" s="23">
        <v>0</v>
      </c>
      <c r="H117" s="23">
        <v>6480</v>
      </c>
      <c r="I117" s="23">
        <v>5052</v>
      </c>
      <c r="J117" s="23">
        <v>0</v>
      </c>
    </row>
    <row r="118" spans="1:10">
      <c r="A118" s="159" t="s">
        <v>440</v>
      </c>
      <c r="B118" s="23">
        <v>21374</v>
      </c>
      <c r="C118" s="23">
        <v>16777</v>
      </c>
      <c r="D118" s="23">
        <v>435</v>
      </c>
      <c r="E118" s="23">
        <v>1674</v>
      </c>
      <c r="F118" s="23">
        <v>2300</v>
      </c>
      <c r="G118" s="23">
        <v>490</v>
      </c>
      <c r="H118" s="23">
        <v>1023</v>
      </c>
      <c r="I118" s="23">
        <v>6744</v>
      </c>
      <c r="J118" s="23">
        <v>0</v>
      </c>
    </row>
    <row r="119" spans="1:10">
      <c r="A119" s="159" t="s">
        <v>441</v>
      </c>
      <c r="B119" s="23">
        <v>38586</v>
      </c>
      <c r="C119" s="23">
        <v>8803</v>
      </c>
      <c r="D119" s="23">
        <v>348</v>
      </c>
      <c r="E119" s="23">
        <v>0</v>
      </c>
      <c r="F119" s="23">
        <v>3420</v>
      </c>
      <c r="G119" s="23">
        <v>287</v>
      </c>
      <c r="H119" s="23">
        <v>12497</v>
      </c>
      <c r="I119" s="23">
        <v>5538</v>
      </c>
      <c r="J119" s="23">
        <v>28</v>
      </c>
    </row>
    <row r="120" spans="1:10">
      <c r="A120" s="159" t="s">
        <v>442</v>
      </c>
      <c r="B120" s="23">
        <v>144329</v>
      </c>
      <c r="C120" s="23">
        <v>23703</v>
      </c>
      <c r="D120" s="23">
        <v>7847</v>
      </c>
      <c r="E120" s="23">
        <v>0</v>
      </c>
      <c r="F120" s="23">
        <v>10187</v>
      </c>
      <c r="G120" s="23">
        <v>83</v>
      </c>
      <c r="H120" s="23">
        <v>35182</v>
      </c>
      <c r="I120" s="23">
        <v>15161</v>
      </c>
      <c r="J120" s="23">
        <v>771</v>
      </c>
    </row>
    <row r="121" spans="1:10">
      <c r="A121" s="159" t="s">
        <v>443</v>
      </c>
      <c r="B121" s="23">
        <v>312420</v>
      </c>
      <c r="C121" s="23">
        <v>174804</v>
      </c>
      <c r="D121" s="23">
        <v>38503</v>
      </c>
      <c r="E121" s="23">
        <v>0</v>
      </c>
      <c r="F121" s="23">
        <v>21865</v>
      </c>
      <c r="G121" s="23">
        <v>20754</v>
      </c>
      <c r="H121" s="23">
        <v>30240</v>
      </c>
      <c r="I121" s="23">
        <v>72312</v>
      </c>
      <c r="J121" s="23">
        <v>131</v>
      </c>
    </row>
    <row r="122" spans="1:10">
      <c r="A122" s="159" t="s">
        <v>444</v>
      </c>
      <c r="B122" s="23">
        <v>188612</v>
      </c>
      <c r="C122" s="23">
        <v>41708</v>
      </c>
      <c r="D122" s="23">
        <v>104462</v>
      </c>
      <c r="E122" s="23">
        <v>0</v>
      </c>
      <c r="F122" s="23">
        <v>9875</v>
      </c>
      <c r="G122" s="23">
        <v>100380</v>
      </c>
      <c r="H122" s="23">
        <v>16861</v>
      </c>
      <c r="I122" s="23">
        <v>21960</v>
      </c>
      <c r="J122" s="23">
        <v>265</v>
      </c>
    </row>
    <row r="123" spans="1:10">
      <c r="A123" s="159" t="s">
        <v>445</v>
      </c>
      <c r="B123" s="23">
        <v>3982</v>
      </c>
      <c r="C123" s="23">
        <v>146506</v>
      </c>
      <c r="D123" s="23">
        <v>1153</v>
      </c>
      <c r="E123" s="23">
        <v>4920</v>
      </c>
      <c r="F123" s="23">
        <v>0</v>
      </c>
      <c r="G123" s="23">
        <v>0</v>
      </c>
      <c r="H123" s="23">
        <v>35214</v>
      </c>
      <c r="I123" s="23">
        <v>10763</v>
      </c>
      <c r="J123" s="23">
        <v>0</v>
      </c>
    </row>
    <row r="124" spans="1:10">
      <c r="A124" s="159" t="s">
        <v>446</v>
      </c>
      <c r="B124" s="23">
        <v>43654</v>
      </c>
      <c r="C124" s="23">
        <v>7671</v>
      </c>
      <c r="D124" s="23">
        <v>806</v>
      </c>
      <c r="E124" s="23">
        <v>0</v>
      </c>
      <c r="F124" s="23">
        <v>6030</v>
      </c>
      <c r="G124" s="23">
        <v>131</v>
      </c>
      <c r="H124" s="23">
        <v>5346</v>
      </c>
      <c r="I124" s="23">
        <v>6099</v>
      </c>
      <c r="J124" s="23">
        <v>126</v>
      </c>
    </row>
    <row r="125" spans="1:10">
      <c r="A125" s="159" t="s">
        <v>447</v>
      </c>
      <c r="B125" s="23">
        <v>38874</v>
      </c>
      <c r="C125" s="23">
        <v>27225</v>
      </c>
      <c r="D125" s="23">
        <v>2476</v>
      </c>
      <c r="E125" s="23">
        <v>2761</v>
      </c>
      <c r="F125" s="23">
        <v>521</v>
      </c>
      <c r="G125" s="23">
        <v>1157</v>
      </c>
      <c r="H125" s="23">
        <v>14636</v>
      </c>
      <c r="I125" s="23">
        <v>8184</v>
      </c>
      <c r="J125" s="23">
        <v>257</v>
      </c>
    </row>
    <row r="126" spans="1:10">
      <c r="A126" s="159" t="s">
        <v>448</v>
      </c>
      <c r="B126" s="23">
        <v>47689</v>
      </c>
      <c r="C126" s="23">
        <v>28307</v>
      </c>
      <c r="D126" s="23">
        <v>2792</v>
      </c>
      <c r="E126" s="23">
        <v>0</v>
      </c>
      <c r="F126" s="23">
        <v>2940</v>
      </c>
      <c r="G126" s="23">
        <v>1326</v>
      </c>
      <c r="H126" s="23">
        <v>2019</v>
      </c>
      <c r="I126" s="23">
        <v>10438</v>
      </c>
      <c r="J126" s="23">
        <v>242</v>
      </c>
    </row>
    <row r="127" spans="1:10">
      <c r="A127" s="159" t="s">
        <v>449</v>
      </c>
      <c r="B127" s="23">
        <v>337099</v>
      </c>
      <c r="C127" s="23">
        <v>62999</v>
      </c>
      <c r="D127" s="23">
        <v>19210</v>
      </c>
      <c r="E127" s="23">
        <v>211</v>
      </c>
      <c r="F127" s="23">
        <v>11673</v>
      </c>
      <c r="G127" s="23">
        <v>3670</v>
      </c>
      <c r="H127" s="23">
        <v>56862</v>
      </c>
      <c r="I127" s="23">
        <v>47208</v>
      </c>
      <c r="J127" s="23">
        <v>0</v>
      </c>
    </row>
    <row r="128" spans="1:10">
      <c r="A128" s="159" t="s">
        <v>450</v>
      </c>
      <c r="B128" s="23">
        <v>50074</v>
      </c>
      <c r="C128" s="23">
        <v>31564</v>
      </c>
      <c r="D128" s="23">
        <v>75952</v>
      </c>
      <c r="E128" s="23">
        <v>0</v>
      </c>
      <c r="F128" s="23">
        <v>3738</v>
      </c>
      <c r="G128" s="23">
        <v>79878</v>
      </c>
      <c r="H128" s="23">
        <v>2270</v>
      </c>
      <c r="I128" s="23">
        <v>12283</v>
      </c>
      <c r="J128" s="23">
        <v>0</v>
      </c>
    </row>
    <row r="129" spans="1:10">
      <c r="A129" s="159" t="s">
        <v>451</v>
      </c>
      <c r="B129" s="23">
        <v>124232</v>
      </c>
      <c r="C129" s="23">
        <v>39873</v>
      </c>
      <c r="D129" s="23">
        <v>185603</v>
      </c>
      <c r="E129" s="23">
        <v>0</v>
      </c>
      <c r="F129" s="23">
        <v>17375</v>
      </c>
      <c r="G129" s="23">
        <v>176492</v>
      </c>
      <c r="H129" s="23">
        <v>18287</v>
      </c>
      <c r="I129" s="23">
        <v>20216</v>
      </c>
      <c r="J129" s="23">
        <v>0</v>
      </c>
    </row>
    <row r="130" spans="1:10">
      <c r="A130" s="159" t="s">
        <v>452</v>
      </c>
      <c r="B130" s="23">
        <v>29324</v>
      </c>
      <c r="C130" s="23">
        <v>23697</v>
      </c>
      <c r="D130" s="23">
        <v>566</v>
      </c>
      <c r="E130" s="23">
        <v>2504</v>
      </c>
      <c r="F130" s="23">
        <v>0</v>
      </c>
      <c r="G130" s="23">
        <v>-169</v>
      </c>
      <c r="H130" s="23">
        <v>0</v>
      </c>
      <c r="I130" s="23">
        <v>9849</v>
      </c>
      <c r="J130" s="23">
        <v>0</v>
      </c>
    </row>
    <row r="131" spans="1:10">
      <c r="A131" s="159" t="s">
        <v>453</v>
      </c>
      <c r="B131" s="23">
        <v>361903</v>
      </c>
      <c r="C131" s="23">
        <v>144156</v>
      </c>
      <c r="D131" s="23">
        <v>21951</v>
      </c>
      <c r="E131" s="23">
        <v>0</v>
      </c>
      <c r="F131" s="23">
        <v>9789</v>
      </c>
      <c r="G131" s="23">
        <v>1613</v>
      </c>
      <c r="H131" s="23">
        <v>0</v>
      </c>
      <c r="I131" s="23">
        <v>52068</v>
      </c>
      <c r="J131" s="23">
        <v>1776</v>
      </c>
    </row>
    <row r="132" spans="1:10">
      <c r="A132" s="159" t="s">
        <v>454</v>
      </c>
      <c r="B132" s="23">
        <v>1083162</v>
      </c>
      <c r="C132" s="23">
        <v>195337</v>
      </c>
      <c r="D132" s="23">
        <v>81186</v>
      </c>
      <c r="E132" s="23">
        <v>0</v>
      </c>
      <c r="F132" s="23">
        <v>18718</v>
      </c>
      <c r="G132" s="23">
        <v>40389</v>
      </c>
      <c r="H132" s="23">
        <v>75049</v>
      </c>
      <c r="I132" s="23">
        <v>134390</v>
      </c>
      <c r="J132" s="23">
        <v>486</v>
      </c>
    </row>
    <row r="133" spans="1:10">
      <c r="A133" s="159" t="s">
        <v>455</v>
      </c>
      <c r="B133" s="23">
        <v>42044</v>
      </c>
      <c r="C133" s="23">
        <v>3440</v>
      </c>
      <c r="D133" s="23">
        <v>258</v>
      </c>
      <c r="E133" s="23">
        <v>0</v>
      </c>
      <c r="F133" s="23">
        <v>3833</v>
      </c>
      <c r="G133" s="23">
        <v>0</v>
      </c>
      <c r="H133" s="23">
        <v>5501</v>
      </c>
      <c r="I133" s="23">
        <v>4240</v>
      </c>
      <c r="J133" s="23">
        <v>936</v>
      </c>
    </row>
    <row r="134" spans="1:10">
      <c r="A134" s="159" t="s">
        <v>456</v>
      </c>
      <c r="B134" s="23">
        <v>11493</v>
      </c>
      <c r="C134" s="23">
        <v>3644</v>
      </c>
      <c r="D134" s="23">
        <v>1145</v>
      </c>
      <c r="E134" s="23">
        <v>0</v>
      </c>
      <c r="F134" s="23">
        <v>2866</v>
      </c>
      <c r="G134" s="23">
        <v>0</v>
      </c>
      <c r="H134" s="23">
        <v>0</v>
      </c>
      <c r="I134" s="23">
        <v>2311</v>
      </c>
      <c r="J134" s="23">
        <v>0</v>
      </c>
    </row>
    <row r="135" spans="1:10">
      <c r="A135" s="159" t="s">
        <v>457</v>
      </c>
      <c r="B135" s="23">
        <v>52090</v>
      </c>
      <c r="C135" s="23">
        <v>12034</v>
      </c>
      <c r="D135" s="23">
        <v>5161</v>
      </c>
      <c r="E135" s="23">
        <v>0</v>
      </c>
      <c r="F135" s="23">
        <v>3423</v>
      </c>
      <c r="G135" s="23">
        <v>4590</v>
      </c>
      <c r="H135" s="23">
        <v>0</v>
      </c>
      <c r="I135" s="23">
        <v>10637</v>
      </c>
      <c r="J135" s="23">
        <v>751</v>
      </c>
    </row>
    <row r="136" spans="1:10">
      <c r="A136" s="159" t="s">
        <v>458</v>
      </c>
      <c r="B136" s="23">
        <v>58702</v>
      </c>
      <c r="C136" s="23">
        <v>10333</v>
      </c>
      <c r="D136" s="23">
        <v>4142</v>
      </c>
      <c r="E136" s="23">
        <v>0</v>
      </c>
      <c r="F136" s="23">
        <v>5159</v>
      </c>
      <c r="G136" s="23">
        <v>3825</v>
      </c>
      <c r="H136" s="23">
        <v>0</v>
      </c>
      <c r="I136" s="23">
        <v>5836</v>
      </c>
      <c r="J136" s="23">
        <v>297</v>
      </c>
    </row>
    <row r="137" spans="1:10">
      <c r="A137" s="159" t="s">
        <v>459</v>
      </c>
      <c r="B137" s="23">
        <v>33891</v>
      </c>
      <c r="C137" s="23">
        <v>7426</v>
      </c>
      <c r="D137" s="23">
        <v>799</v>
      </c>
      <c r="E137" s="23">
        <v>0</v>
      </c>
      <c r="F137" s="23">
        <v>4007</v>
      </c>
      <c r="G137" s="23">
        <v>0</v>
      </c>
      <c r="H137" s="23">
        <v>0</v>
      </c>
      <c r="I137" s="23">
        <v>6837</v>
      </c>
      <c r="J137" s="23">
        <v>277</v>
      </c>
    </row>
    <row r="138" spans="1:10">
      <c r="A138" s="159" t="s">
        <v>460</v>
      </c>
      <c r="B138" s="23">
        <v>8811</v>
      </c>
      <c r="C138" s="23">
        <v>68663</v>
      </c>
      <c r="D138" s="23">
        <v>1504</v>
      </c>
      <c r="E138" s="23">
        <v>2798</v>
      </c>
      <c r="F138" s="23">
        <v>0</v>
      </c>
      <c r="G138" s="23">
        <v>0</v>
      </c>
      <c r="H138" s="23">
        <v>6015</v>
      </c>
      <c r="I138" s="23">
        <v>9889</v>
      </c>
      <c r="J138" s="23">
        <v>0</v>
      </c>
    </row>
    <row r="139" spans="1:10">
      <c r="A139" s="159" t="s">
        <v>461</v>
      </c>
      <c r="B139" s="23">
        <v>39615</v>
      </c>
      <c r="C139" s="23">
        <v>15842</v>
      </c>
      <c r="D139" s="23">
        <v>647</v>
      </c>
      <c r="E139" s="23">
        <v>0</v>
      </c>
      <c r="F139" s="23">
        <v>4741</v>
      </c>
      <c r="G139" s="23">
        <v>57</v>
      </c>
      <c r="H139" s="23">
        <v>13029</v>
      </c>
      <c r="I139" s="23">
        <v>4902</v>
      </c>
      <c r="J139" s="23">
        <v>0</v>
      </c>
    </row>
    <row r="140" spans="1:10">
      <c r="A140" s="159" t="s">
        <v>462</v>
      </c>
      <c r="B140" s="23">
        <v>29925</v>
      </c>
      <c r="C140" s="23">
        <v>20008</v>
      </c>
      <c r="D140" s="23">
        <v>256</v>
      </c>
      <c r="E140" s="23">
        <v>0</v>
      </c>
      <c r="F140" s="23">
        <v>2808</v>
      </c>
      <c r="G140" s="23">
        <v>399</v>
      </c>
      <c r="H140" s="23">
        <v>407</v>
      </c>
      <c r="I140" s="23">
        <v>5146</v>
      </c>
      <c r="J140" s="23">
        <v>0</v>
      </c>
    </row>
    <row r="141" spans="1:10">
      <c r="A141" s="159" t="s">
        <v>463</v>
      </c>
      <c r="B141" s="23">
        <v>31630</v>
      </c>
      <c r="C141" s="23">
        <v>20772</v>
      </c>
      <c r="D141" s="23">
        <v>28611</v>
      </c>
      <c r="E141" s="23">
        <v>0</v>
      </c>
      <c r="F141" s="23">
        <v>4646</v>
      </c>
      <c r="G141" s="23">
        <v>28581</v>
      </c>
      <c r="H141" s="23">
        <v>0</v>
      </c>
      <c r="I141" s="23">
        <v>9646</v>
      </c>
      <c r="J141" s="23">
        <v>108</v>
      </c>
    </row>
    <row r="142" spans="1:10">
      <c r="A142" s="159" t="s">
        <v>464</v>
      </c>
      <c r="B142" s="23">
        <v>104983</v>
      </c>
      <c r="C142" s="23">
        <v>36463</v>
      </c>
      <c r="D142" s="23">
        <v>3684</v>
      </c>
      <c r="E142" s="23">
        <v>0</v>
      </c>
      <c r="F142" s="23">
        <v>8974</v>
      </c>
      <c r="G142" s="23">
        <v>18</v>
      </c>
      <c r="H142" s="23">
        <v>0</v>
      </c>
      <c r="I142" s="23">
        <v>21121</v>
      </c>
      <c r="J142" s="23">
        <v>489</v>
      </c>
    </row>
    <row r="143" spans="1:10">
      <c r="A143" s="159" t="s">
        <v>465</v>
      </c>
      <c r="B143" s="23">
        <v>27621</v>
      </c>
      <c r="C143" s="23">
        <v>52811</v>
      </c>
      <c r="D143" s="23">
        <v>54345</v>
      </c>
      <c r="E143" s="23">
        <v>0</v>
      </c>
      <c r="F143" s="23">
        <v>4179</v>
      </c>
      <c r="G143" s="23">
        <v>49911</v>
      </c>
      <c r="H143" s="23">
        <v>0</v>
      </c>
      <c r="I143" s="23">
        <v>15080</v>
      </c>
      <c r="J143" s="23">
        <v>98</v>
      </c>
    </row>
    <row r="144" spans="1:10">
      <c r="A144" s="159" t="s">
        <v>466</v>
      </c>
      <c r="B144" s="23">
        <v>102312</v>
      </c>
      <c r="C144" s="23">
        <v>24053</v>
      </c>
      <c r="D144" s="23">
        <v>15002</v>
      </c>
      <c r="E144" s="23">
        <v>0</v>
      </c>
      <c r="F144" s="23">
        <v>2528</v>
      </c>
      <c r="G144" s="23">
        <v>14089</v>
      </c>
      <c r="H144" s="23">
        <v>1707</v>
      </c>
      <c r="I144" s="23">
        <v>9854</v>
      </c>
      <c r="J144" s="23">
        <v>2528</v>
      </c>
    </row>
    <row r="145" spans="1:10">
      <c r="A145" s="159" t="s">
        <v>467</v>
      </c>
      <c r="B145" s="23">
        <v>26772</v>
      </c>
      <c r="C145" s="23">
        <v>5490</v>
      </c>
      <c r="D145" s="23">
        <v>344</v>
      </c>
      <c r="E145" s="23">
        <v>0</v>
      </c>
      <c r="F145" s="23">
        <v>1968</v>
      </c>
      <c r="G145" s="23">
        <v>63</v>
      </c>
      <c r="H145" s="23">
        <v>5412</v>
      </c>
      <c r="I145" s="23">
        <v>5566</v>
      </c>
      <c r="J145" s="23">
        <v>0</v>
      </c>
    </row>
    <row r="146" spans="1:10">
      <c r="A146" s="159" t="s">
        <v>468</v>
      </c>
      <c r="B146" s="23">
        <v>148707</v>
      </c>
      <c r="C146" s="23">
        <v>46162</v>
      </c>
      <c r="D146" s="23">
        <v>5793</v>
      </c>
      <c r="E146" s="23">
        <v>9811</v>
      </c>
      <c r="F146" s="23">
        <v>0</v>
      </c>
      <c r="G146" s="23">
        <v>0</v>
      </c>
      <c r="H146" s="23">
        <v>38866</v>
      </c>
      <c r="I146" s="23">
        <v>20888</v>
      </c>
      <c r="J146" s="23">
        <v>2562</v>
      </c>
    </row>
    <row r="147" spans="1:10">
      <c r="A147" s="159" t="s">
        <v>469</v>
      </c>
      <c r="B147" s="23">
        <v>33417</v>
      </c>
      <c r="C147" s="23">
        <v>5859</v>
      </c>
      <c r="D147" s="23">
        <v>796</v>
      </c>
      <c r="E147" s="23">
        <v>0</v>
      </c>
      <c r="F147" s="23">
        <v>3049</v>
      </c>
      <c r="G147" s="23">
        <v>25</v>
      </c>
      <c r="H147" s="23">
        <v>14330</v>
      </c>
      <c r="I147" s="23">
        <v>4761</v>
      </c>
      <c r="J147" s="23">
        <v>0</v>
      </c>
    </row>
    <row r="148" spans="1:10">
      <c r="A148" s="159" t="s">
        <v>470</v>
      </c>
      <c r="B148" s="23">
        <v>42376</v>
      </c>
      <c r="C148" s="23">
        <v>21512</v>
      </c>
      <c r="D148" s="23">
        <v>1368</v>
      </c>
      <c r="E148" s="23">
        <v>0</v>
      </c>
      <c r="F148" s="23">
        <v>7673</v>
      </c>
      <c r="G148" s="23">
        <v>9</v>
      </c>
      <c r="H148" s="23">
        <v>10956</v>
      </c>
      <c r="I148" s="23">
        <v>9585</v>
      </c>
      <c r="J148" s="23">
        <v>2</v>
      </c>
    </row>
    <row r="149" spans="1:10" ht="24.75" customHeight="1">
      <c r="A149" s="158" t="s">
        <v>471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9" t="s">
        <v>472</v>
      </c>
      <c r="B150" s="23">
        <v>85328</v>
      </c>
      <c r="C150" s="23">
        <v>143403</v>
      </c>
      <c r="D150" s="23">
        <v>2312</v>
      </c>
      <c r="E150" s="23">
        <v>0</v>
      </c>
      <c r="F150" s="23">
        <v>4976</v>
      </c>
      <c r="G150" s="23">
        <v>4</v>
      </c>
      <c r="H150" s="23">
        <v>0</v>
      </c>
      <c r="I150" s="23">
        <v>24684</v>
      </c>
      <c r="J150" s="23">
        <v>99</v>
      </c>
    </row>
    <row r="151" spans="1:10">
      <c r="A151" s="159" t="s">
        <v>473</v>
      </c>
      <c r="B151" s="23">
        <v>362246</v>
      </c>
      <c r="C151" s="23">
        <v>51819</v>
      </c>
      <c r="D151" s="23">
        <v>37432</v>
      </c>
      <c r="E151" s="23">
        <v>0</v>
      </c>
      <c r="F151" s="23">
        <v>19515</v>
      </c>
      <c r="G151" s="23">
        <v>9514</v>
      </c>
      <c r="H151" s="23">
        <v>29438</v>
      </c>
      <c r="I151" s="23">
        <v>36474</v>
      </c>
      <c r="J151" s="23">
        <v>383</v>
      </c>
    </row>
    <row r="152" spans="1:10">
      <c r="A152" s="159" t="s">
        <v>474</v>
      </c>
      <c r="B152" s="23">
        <v>25161</v>
      </c>
      <c r="C152" s="23">
        <v>18135</v>
      </c>
      <c r="D152" s="23">
        <v>1206</v>
      </c>
      <c r="E152" s="23">
        <v>0</v>
      </c>
      <c r="F152" s="23">
        <v>2300</v>
      </c>
      <c r="G152" s="23">
        <v>550</v>
      </c>
      <c r="H152" s="23">
        <v>3046</v>
      </c>
      <c r="I152" s="23">
        <v>2272</v>
      </c>
      <c r="J152" s="23">
        <v>363</v>
      </c>
    </row>
    <row r="153" spans="1:10">
      <c r="A153" s="159" t="s">
        <v>475</v>
      </c>
      <c r="B153" s="23">
        <v>269104</v>
      </c>
      <c r="C153" s="23">
        <v>99376</v>
      </c>
      <c r="D153" s="23">
        <v>7336</v>
      </c>
      <c r="E153" s="23">
        <v>13</v>
      </c>
      <c r="F153" s="23">
        <v>14437</v>
      </c>
      <c r="G153" s="23">
        <v>1230</v>
      </c>
      <c r="H153" s="23">
        <v>33524</v>
      </c>
      <c r="I153" s="23">
        <v>18999</v>
      </c>
      <c r="J153" s="23">
        <v>6175</v>
      </c>
    </row>
    <row r="154" spans="1:10">
      <c r="A154" s="159" t="s">
        <v>476</v>
      </c>
      <c r="B154" s="23">
        <v>81897</v>
      </c>
      <c r="C154" s="23">
        <v>16585</v>
      </c>
      <c r="D154" s="23">
        <v>2036</v>
      </c>
      <c r="E154" s="23">
        <v>6390</v>
      </c>
      <c r="F154" s="23">
        <v>4760</v>
      </c>
      <c r="G154" s="23">
        <v>166</v>
      </c>
      <c r="H154" s="23">
        <v>20067</v>
      </c>
      <c r="I154" s="23">
        <v>10723</v>
      </c>
      <c r="J154" s="23">
        <v>9</v>
      </c>
    </row>
    <row r="155" spans="1:10">
      <c r="A155" s="159" t="s">
        <v>477</v>
      </c>
      <c r="B155" s="23">
        <v>197150</v>
      </c>
      <c r="C155" s="23">
        <v>38318</v>
      </c>
      <c r="D155" s="23">
        <v>10929</v>
      </c>
      <c r="E155" s="23">
        <v>0</v>
      </c>
      <c r="F155" s="23">
        <v>7944</v>
      </c>
      <c r="G155" s="23">
        <v>3348</v>
      </c>
      <c r="H155" s="23">
        <v>26367</v>
      </c>
      <c r="I155" s="23">
        <v>23416</v>
      </c>
      <c r="J155" s="23">
        <v>83</v>
      </c>
    </row>
    <row r="156" spans="1:10" ht="24" customHeight="1">
      <c r="A156" s="158" t="s">
        <v>478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9" t="s">
        <v>479</v>
      </c>
      <c r="B157" s="23">
        <v>106076</v>
      </c>
      <c r="C157" s="23">
        <v>35864</v>
      </c>
      <c r="D157" s="23">
        <v>3663</v>
      </c>
      <c r="E157" s="23">
        <v>0</v>
      </c>
      <c r="F157" s="23">
        <v>11702</v>
      </c>
      <c r="G157" s="23">
        <v>223</v>
      </c>
      <c r="H157" s="23">
        <v>10718</v>
      </c>
      <c r="I157" s="23">
        <v>8059</v>
      </c>
      <c r="J157" s="23">
        <v>5276</v>
      </c>
    </row>
    <row r="158" spans="1:10">
      <c r="A158" s="159" t="s">
        <v>480</v>
      </c>
      <c r="B158" s="23">
        <v>218812</v>
      </c>
      <c r="C158" s="23">
        <v>34497</v>
      </c>
      <c r="D158" s="23">
        <v>10433</v>
      </c>
      <c r="E158" s="23">
        <v>0</v>
      </c>
      <c r="F158" s="23">
        <v>9828</v>
      </c>
      <c r="G158" s="23">
        <v>4431</v>
      </c>
      <c r="H158" s="23">
        <v>92412</v>
      </c>
      <c r="I158" s="23">
        <v>30646</v>
      </c>
      <c r="J158" s="23">
        <v>312</v>
      </c>
    </row>
    <row r="159" spans="1:10">
      <c r="A159" s="159" t="s">
        <v>481</v>
      </c>
      <c r="B159" s="23">
        <v>26719</v>
      </c>
      <c r="C159" s="23">
        <v>15916</v>
      </c>
      <c r="D159" s="23">
        <v>362</v>
      </c>
      <c r="E159" s="23">
        <v>0</v>
      </c>
      <c r="F159" s="23">
        <v>2410</v>
      </c>
      <c r="G159" s="23">
        <v>35</v>
      </c>
      <c r="H159" s="23">
        <v>12018</v>
      </c>
      <c r="I159" s="23">
        <v>6023</v>
      </c>
      <c r="J159" s="23">
        <v>198</v>
      </c>
    </row>
    <row r="160" spans="1:10">
      <c r="A160" s="159" t="s">
        <v>482</v>
      </c>
      <c r="B160" s="23">
        <v>26042</v>
      </c>
      <c r="C160" s="23">
        <v>14559</v>
      </c>
      <c r="D160" s="23">
        <v>859</v>
      </c>
      <c r="E160" s="23">
        <v>0</v>
      </c>
      <c r="F160" s="23">
        <v>3769</v>
      </c>
      <c r="G160" s="23">
        <v>543</v>
      </c>
      <c r="H160" s="23">
        <v>10729</v>
      </c>
      <c r="I160" s="23">
        <v>7234</v>
      </c>
      <c r="J160" s="23">
        <v>0</v>
      </c>
    </row>
    <row r="161" spans="1:10">
      <c r="A161" s="159" t="s">
        <v>483</v>
      </c>
      <c r="B161" s="23">
        <v>330871</v>
      </c>
      <c r="C161" s="23">
        <v>165722</v>
      </c>
      <c r="D161" s="23">
        <v>100196</v>
      </c>
      <c r="E161" s="23">
        <v>0</v>
      </c>
      <c r="F161" s="23">
        <v>1230</v>
      </c>
      <c r="G161" s="23">
        <v>75494</v>
      </c>
      <c r="H161" s="23">
        <v>85895</v>
      </c>
      <c r="I161" s="23">
        <v>59557</v>
      </c>
      <c r="J161" s="23">
        <v>3940</v>
      </c>
    </row>
    <row r="162" spans="1:10">
      <c r="A162" s="159" t="s">
        <v>484</v>
      </c>
      <c r="B162" s="23">
        <v>39536</v>
      </c>
      <c r="C162" s="23">
        <v>621</v>
      </c>
      <c r="D162" s="23">
        <v>4404</v>
      </c>
      <c r="E162" s="23">
        <v>0</v>
      </c>
      <c r="F162" s="23">
        <v>4428</v>
      </c>
      <c r="G162" s="23">
        <v>3088</v>
      </c>
      <c r="H162" s="23">
        <v>7341</v>
      </c>
      <c r="I162" s="23">
        <v>2458</v>
      </c>
      <c r="J162" s="23">
        <v>19157</v>
      </c>
    </row>
    <row r="163" spans="1:10">
      <c r="A163" s="159" t="s">
        <v>485</v>
      </c>
      <c r="B163" s="23">
        <v>27776</v>
      </c>
      <c r="C163" s="23">
        <v>2385</v>
      </c>
      <c r="D163" s="23">
        <v>4684</v>
      </c>
      <c r="E163" s="23">
        <v>0</v>
      </c>
      <c r="F163" s="23">
        <v>1773</v>
      </c>
      <c r="G163" s="23">
        <v>3121</v>
      </c>
      <c r="H163" s="23">
        <v>8730</v>
      </c>
      <c r="I163" s="23">
        <v>3278</v>
      </c>
      <c r="J163" s="23">
        <v>0</v>
      </c>
    </row>
    <row r="164" spans="1:10">
      <c r="A164" s="159" t="s">
        <v>486</v>
      </c>
      <c r="B164" s="23">
        <v>137206</v>
      </c>
      <c r="C164" s="23">
        <v>14418</v>
      </c>
      <c r="D164" s="23">
        <v>2608</v>
      </c>
      <c r="E164" s="23">
        <v>5518</v>
      </c>
      <c r="F164" s="23">
        <v>0</v>
      </c>
      <c r="G164" s="23">
        <v>5646</v>
      </c>
      <c r="H164" s="23">
        <v>51982</v>
      </c>
      <c r="I164" s="23">
        <v>24509</v>
      </c>
      <c r="J164" s="23">
        <v>1217</v>
      </c>
    </row>
    <row r="165" spans="1:10">
      <c r="A165" s="159" t="s">
        <v>487</v>
      </c>
      <c r="B165" s="23">
        <v>8731</v>
      </c>
      <c r="C165" s="23">
        <v>8320</v>
      </c>
      <c r="D165" s="23">
        <v>305</v>
      </c>
      <c r="E165" s="23">
        <v>0</v>
      </c>
      <c r="F165" s="23">
        <v>1303</v>
      </c>
      <c r="G165" s="23">
        <v>71</v>
      </c>
      <c r="H165" s="23">
        <v>666</v>
      </c>
      <c r="I165" s="23">
        <v>632</v>
      </c>
      <c r="J165" s="23">
        <v>0</v>
      </c>
    </row>
    <row r="166" spans="1:10">
      <c r="A166" s="159" t="s">
        <v>488</v>
      </c>
      <c r="B166" s="23">
        <v>33606</v>
      </c>
      <c r="C166" s="23">
        <v>5983</v>
      </c>
      <c r="D166" s="23">
        <v>244</v>
      </c>
      <c r="E166" s="23">
        <v>0</v>
      </c>
      <c r="F166" s="23">
        <v>4633</v>
      </c>
      <c r="G166" s="23">
        <v>4</v>
      </c>
      <c r="H166" s="23">
        <v>18411</v>
      </c>
      <c r="I166" s="23">
        <v>3800</v>
      </c>
      <c r="J166" s="23">
        <v>607</v>
      </c>
    </row>
    <row r="167" spans="1:10">
      <c r="A167" s="159" t="s">
        <v>489</v>
      </c>
      <c r="B167" s="23">
        <v>18285</v>
      </c>
      <c r="C167" s="23">
        <v>2329</v>
      </c>
      <c r="D167" s="23">
        <v>396</v>
      </c>
      <c r="E167" s="23">
        <v>0</v>
      </c>
      <c r="F167" s="23">
        <v>2833</v>
      </c>
      <c r="G167" s="23">
        <v>174</v>
      </c>
      <c r="H167" s="23">
        <v>2963</v>
      </c>
      <c r="I167" s="23">
        <v>1450</v>
      </c>
      <c r="J167" s="23">
        <v>0</v>
      </c>
    </row>
    <row r="168" spans="1:10">
      <c r="A168" s="159" t="s">
        <v>490</v>
      </c>
      <c r="B168" s="23">
        <v>1858733</v>
      </c>
      <c r="C168" s="23">
        <v>920463</v>
      </c>
      <c r="D168" s="23">
        <v>440582</v>
      </c>
      <c r="E168" s="23">
        <v>0</v>
      </c>
      <c r="F168" s="23">
        <v>76672</v>
      </c>
      <c r="G168" s="23">
        <v>258746</v>
      </c>
      <c r="H168" s="23">
        <v>124020</v>
      </c>
      <c r="I168" s="23">
        <v>213678</v>
      </c>
      <c r="J168" s="23">
        <v>9380</v>
      </c>
    </row>
    <row r="169" spans="1:10">
      <c r="A169" s="159" t="s">
        <v>491</v>
      </c>
      <c r="B169" s="23">
        <v>40629</v>
      </c>
      <c r="C169" s="23">
        <v>12739</v>
      </c>
      <c r="D169" s="23">
        <v>1116</v>
      </c>
      <c r="E169" s="23">
        <v>0</v>
      </c>
      <c r="F169" s="23">
        <v>6129</v>
      </c>
      <c r="G169" s="23">
        <v>881</v>
      </c>
      <c r="H169" s="23">
        <v>5320</v>
      </c>
      <c r="I169" s="23">
        <v>3894</v>
      </c>
      <c r="J169" s="23">
        <v>926</v>
      </c>
    </row>
    <row r="170" spans="1:10">
      <c r="A170" s="159" t="s">
        <v>492</v>
      </c>
      <c r="B170" s="23">
        <v>19038</v>
      </c>
      <c r="C170" s="23">
        <v>16037</v>
      </c>
      <c r="D170" s="23">
        <v>1075</v>
      </c>
      <c r="E170" s="23">
        <v>2058</v>
      </c>
      <c r="F170" s="23">
        <v>0</v>
      </c>
      <c r="G170" s="23">
        <v>33</v>
      </c>
      <c r="H170" s="23">
        <v>2030</v>
      </c>
      <c r="I170" s="23">
        <v>3744</v>
      </c>
      <c r="J170" s="23">
        <v>0</v>
      </c>
    </row>
    <row r="171" spans="1:10">
      <c r="A171" s="159" t="s">
        <v>493</v>
      </c>
      <c r="B171" s="23">
        <v>33221</v>
      </c>
      <c r="C171" s="23">
        <v>256</v>
      </c>
      <c r="D171" s="23">
        <v>893</v>
      </c>
      <c r="E171" s="23">
        <v>0</v>
      </c>
      <c r="F171" s="23">
        <v>4068</v>
      </c>
      <c r="G171" s="23">
        <v>768</v>
      </c>
      <c r="H171" s="23">
        <v>19604</v>
      </c>
      <c r="I171" s="23">
        <v>7840</v>
      </c>
      <c r="J171" s="23">
        <v>50</v>
      </c>
    </row>
    <row r="172" spans="1:10">
      <c r="A172" s="159" t="s">
        <v>494</v>
      </c>
      <c r="B172" s="23">
        <v>84650</v>
      </c>
      <c r="C172" s="23">
        <v>57084</v>
      </c>
      <c r="D172" s="23">
        <v>6136</v>
      </c>
      <c r="E172" s="23">
        <v>0</v>
      </c>
      <c r="F172" s="23">
        <v>6485</v>
      </c>
      <c r="G172" s="23">
        <v>768</v>
      </c>
      <c r="H172" s="23">
        <v>7455</v>
      </c>
      <c r="I172" s="23">
        <v>12100</v>
      </c>
      <c r="J172" s="23">
        <v>757</v>
      </c>
    </row>
    <row r="173" spans="1:10">
      <c r="A173" s="159" t="s">
        <v>495</v>
      </c>
      <c r="B173" s="23">
        <v>20478</v>
      </c>
      <c r="C173" s="23">
        <v>6119</v>
      </c>
      <c r="D173" s="23">
        <v>873</v>
      </c>
      <c r="E173" s="23">
        <v>0</v>
      </c>
      <c r="F173" s="23">
        <v>2162</v>
      </c>
      <c r="G173" s="23">
        <v>146</v>
      </c>
      <c r="H173" s="23">
        <v>11775</v>
      </c>
      <c r="I173" s="23">
        <v>2944</v>
      </c>
      <c r="J173" s="23">
        <v>0</v>
      </c>
    </row>
    <row r="174" spans="1:10">
      <c r="A174" s="159" t="s">
        <v>496</v>
      </c>
      <c r="B174" s="23">
        <v>166072</v>
      </c>
      <c r="C174" s="23">
        <v>58582</v>
      </c>
      <c r="D174" s="23">
        <v>4599</v>
      </c>
      <c r="E174" s="23">
        <v>0</v>
      </c>
      <c r="F174" s="23">
        <v>7176</v>
      </c>
      <c r="G174" s="23">
        <v>483</v>
      </c>
      <c r="H174" s="23">
        <v>11857</v>
      </c>
      <c r="I174" s="23">
        <v>8523</v>
      </c>
      <c r="J174" s="23">
        <v>0</v>
      </c>
    </row>
    <row r="175" spans="1:10">
      <c r="A175" s="159" t="s">
        <v>497</v>
      </c>
      <c r="B175" s="23">
        <v>75494</v>
      </c>
      <c r="C175" s="23">
        <v>64064</v>
      </c>
      <c r="D175" s="23">
        <v>4601</v>
      </c>
      <c r="E175" s="23">
        <v>501</v>
      </c>
      <c r="F175" s="23">
        <v>5192</v>
      </c>
      <c r="G175" s="23">
        <v>36</v>
      </c>
      <c r="H175" s="23">
        <v>19</v>
      </c>
      <c r="I175" s="23">
        <v>13250</v>
      </c>
      <c r="J175" s="23">
        <v>444</v>
      </c>
    </row>
    <row r="176" spans="1:10">
      <c r="A176" s="159" t="s">
        <v>498</v>
      </c>
      <c r="B176" s="23">
        <v>167924</v>
      </c>
      <c r="C176" s="23">
        <v>15464</v>
      </c>
      <c r="D176" s="23">
        <v>5476</v>
      </c>
      <c r="E176" s="23">
        <v>0</v>
      </c>
      <c r="F176" s="23">
        <v>11019</v>
      </c>
      <c r="G176" s="23">
        <v>1163</v>
      </c>
      <c r="H176" s="23">
        <v>37024</v>
      </c>
      <c r="I176" s="23">
        <v>15584</v>
      </c>
      <c r="J176" s="23">
        <v>6</v>
      </c>
    </row>
    <row r="177" spans="1:10">
      <c r="A177" s="159" t="s">
        <v>499</v>
      </c>
      <c r="B177" s="23">
        <v>37127</v>
      </c>
      <c r="C177" s="23">
        <v>33241</v>
      </c>
      <c r="D177" s="23">
        <v>1042</v>
      </c>
      <c r="E177" s="23">
        <v>0</v>
      </c>
      <c r="F177" s="23">
        <v>3245</v>
      </c>
      <c r="G177" s="23">
        <v>5</v>
      </c>
      <c r="H177" s="23">
        <v>10375</v>
      </c>
      <c r="I177" s="23">
        <v>6072</v>
      </c>
      <c r="J177" s="23">
        <v>0</v>
      </c>
    </row>
    <row r="178" spans="1:10">
      <c r="A178" s="159" t="s">
        <v>500</v>
      </c>
      <c r="B178" s="23">
        <v>58339</v>
      </c>
      <c r="C178" s="23">
        <v>14127</v>
      </c>
      <c r="D178" s="23">
        <v>4512</v>
      </c>
      <c r="E178" s="23">
        <v>0</v>
      </c>
      <c r="F178" s="23">
        <v>3952</v>
      </c>
      <c r="G178" s="23">
        <v>448</v>
      </c>
      <c r="H178" s="23">
        <v>4341</v>
      </c>
      <c r="I178" s="23">
        <v>7402</v>
      </c>
      <c r="J178" s="23">
        <v>2620</v>
      </c>
    </row>
    <row r="179" spans="1:10">
      <c r="A179" s="159" t="s">
        <v>501</v>
      </c>
      <c r="B179" s="23">
        <v>102573</v>
      </c>
      <c r="C179" s="23">
        <v>4410</v>
      </c>
      <c r="D179" s="23">
        <v>1693</v>
      </c>
      <c r="E179" s="23">
        <v>0</v>
      </c>
      <c r="F179" s="23">
        <v>1185</v>
      </c>
      <c r="G179" s="23">
        <v>3536</v>
      </c>
      <c r="H179" s="23">
        <v>25143</v>
      </c>
      <c r="I179" s="23">
        <v>11919</v>
      </c>
      <c r="J179" s="23">
        <v>91</v>
      </c>
    </row>
    <row r="180" spans="1:10">
      <c r="A180" s="159" t="s">
        <v>502</v>
      </c>
      <c r="B180" s="23">
        <v>125246</v>
      </c>
      <c r="C180" s="23">
        <v>21752</v>
      </c>
      <c r="D180" s="23">
        <v>13064</v>
      </c>
      <c r="E180" s="23">
        <v>0</v>
      </c>
      <c r="F180" s="23">
        <v>10959</v>
      </c>
      <c r="G180" s="23">
        <v>6808</v>
      </c>
      <c r="H180" s="23">
        <v>8557</v>
      </c>
      <c r="I180" s="23">
        <v>19031</v>
      </c>
      <c r="J180" s="23">
        <v>454</v>
      </c>
    </row>
    <row r="181" spans="1:10">
      <c r="A181" s="159" t="s">
        <v>503</v>
      </c>
      <c r="B181" s="23">
        <v>46608</v>
      </c>
      <c r="C181" s="23">
        <v>3649</v>
      </c>
      <c r="D181" s="23">
        <v>3060</v>
      </c>
      <c r="E181" s="23">
        <v>0</v>
      </c>
      <c r="F181" s="23">
        <v>2616</v>
      </c>
      <c r="G181" s="23">
        <v>757</v>
      </c>
      <c r="H181" s="23">
        <v>9533</v>
      </c>
      <c r="I181" s="23">
        <v>3892</v>
      </c>
      <c r="J181" s="23">
        <v>1343</v>
      </c>
    </row>
    <row r="182" spans="1:10">
      <c r="A182" s="159" t="s">
        <v>504</v>
      </c>
      <c r="B182" s="23">
        <v>30500</v>
      </c>
      <c r="C182" s="23">
        <v>12131</v>
      </c>
      <c r="D182" s="23">
        <v>1096</v>
      </c>
      <c r="E182" s="23">
        <v>0</v>
      </c>
      <c r="F182" s="23">
        <v>2647</v>
      </c>
      <c r="G182" s="23">
        <v>40</v>
      </c>
      <c r="H182" s="23">
        <v>5205</v>
      </c>
      <c r="I182" s="23">
        <v>4244</v>
      </c>
      <c r="J182" s="23">
        <v>0</v>
      </c>
    </row>
    <row r="183" spans="1:10">
      <c r="A183" s="159" t="s">
        <v>505</v>
      </c>
      <c r="B183" s="23">
        <v>236486</v>
      </c>
      <c r="C183" s="23">
        <v>67412</v>
      </c>
      <c r="D183" s="23">
        <v>43223</v>
      </c>
      <c r="E183" s="23">
        <v>0</v>
      </c>
      <c r="F183" s="23">
        <v>12033</v>
      </c>
      <c r="G183" s="23">
        <v>33014</v>
      </c>
      <c r="H183" s="23">
        <v>17077</v>
      </c>
      <c r="I183" s="23">
        <v>25414</v>
      </c>
      <c r="J183" s="23">
        <v>2608</v>
      </c>
    </row>
    <row r="184" spans="1:10">
      <c r="A184" s="159" t="s">
        <v>506</v>
      </c>
      <c r="B184" s="23">
        <v>52698</v>
      </c>
      <c r="C184" s="23">
        <v>7957</v>
      </c>
      <c r="D184" s="23">
        <v>2073</v>
      </c>
      <c r="E184" s="23">
        <v>2545</v>
      </c>
      <c r="F184" s="23">
        <v>2787</v>
      </c>
      <c r="G184" s="23">
        <v>379</v>
      </c>
      <c r="H184" s="23">
        <v>10298</v>
      </c>
      <c r="I184" s="23">
        <v>3999</v>
      </c>
      <c r="J184" s="23">
        <v>102</v>
      </c>
    </row>
    <row r="185" spans="1:10">
      <c r="A185" s="159" t="s">
        <v>507</v>
      </c>
      <c r="B185" s="23">
        <v>127753</v>
      </c>
      <c r="C185" s="23">
        <v>20247</v>
      </c>
      <c r="D185" s="23">
        <v>4846</v>
      </c>
      <c r="E185" s="23">
        <v>0</v>
      </c>
      <c r="F185" s="23">
        <v>9494</v>
      </c>
      <c r="G185" s="23">
        <v>1988</v>
      </c>
      <c r="H185" s="23">
        <v>37817</v>
      </c>
      <c r="I185" s="23">
        <v>16490</v>
      </c>
      <c r="J185" s="23">
        <v>932</v>
      </c>
    </row>
    <row r="186" spans="1:10">
      <c r="A186" s="159" t="s">
        <v>508</v>
      </c>
      <c r="B186" s="23">
        <v>81132</v>
      </c>
      <c r="C186" s="23">
        <v>8452</v>
      </c>
      <c r="D186" s="23">
        <v>3300</v>
      </c>
      <c r="E186" s="23">
        <v>0</v>
      </c>
      <c r="F186" s="23">
        <v>5806</v>
      </c>
      <c r="G186" s="23">
        <v>1448</v>
      </c>
      <c r="H186" s="23">
        <v>25791</v>
      </c>
      <c r="I186" s="23">
        <v>11774</v>
      </c>
      <c r="J186" s="23">
        <v>4712</v>
      </c>
    </row>
    <row r="187" spans="1:10">
      <c r="A187" s="159" t="s">
        <v>509</v>
      </c>
      <c r="B187" s="23">
        <v>237160</v>
      </c>
      <c r="C187" s="23">
        <v>36853</v>
      </c>
      <c r="D187" s="23">
        <v>11216</v>
      </c>
      <c r="E187" s="23">
        <v>0</v>
      </c>
      <c r="F187" s="23">
        <v>3399</v>
      </c>
      <c r="G187" s="23">
        <v>5642</v>
      </c>
      <c r="H187" s="23">
        <v>72938</v>
      </c>
      <c r="I187" s="23">
        <v>32926</v>
      </c>
      <c r="J187" s="23">
        <v>120</v>
      </c>
    </row>
    <row r="188" spans="1:10">
      <c r="A188" s="159" t="s">
        <v>510</v>
      </c>
      <c r="B188" s="23">
        <v>17900</v>
      </c>
      <c r="C188" s="23">
        <v>7791</v>
      </c>
      <c r="D188" s="23">
        <v>306</v>
      </c>
      <c r="E188" s="23">
        <v>0</v>
      </c>
      <c r="F188" s="23">
        <v>1785</v>
      </c>
      <c r="G188" s="23">
        <v>0</v>
      </c>
      <c r="H188" s="23">
        <v>4366</v>
      </c>
      <c r="I188" s="23">
        <v>3937</v>
      </c>
      <c r="J188" s="23">
        <v>0</v>
      </c>
    </row>
    <row r="189" spans="1:10">
      <c r="A189" s="159" t="s">
        <v>511</v>
      </c>
      <c r="B189" s="23">
        <v>85648</v>
      </c>
      <c r="C189" s="23">
        <v>31543</v>
      </c>
      <c r="D189" s="23">
        <v>2418</v>
      </c>
      <c r="E189" s="23">
        <v>0</v>
      </c>
      <c r="F189" s="23">
        <v>7196</v>
      </c>
      <c r="G189" s="23">
        <v>3394</v>
      </c>
      <c r="H189" s="23">
        <v>14865</v>
      </c>
      <c r="I189" s="23">
        <v>8421</v>
      </c>
      <c r="J189" s="23">
        <v>4883</v>
      </c>
    </row>
    <row r="190" spans="1:10">
      <c r="A190" s="159" t="s">
        <v>512</v>
      </c>
      <c r="B190" s="23">
        <v>40962</v>
      </c>
      <c r="C190" s="23">
        <v>4687</v>
      </c>
      <c r="D190" s="23">
        <v>284</v>
      </c>
      <c r="E190" s="23">
        <v>0</v>
      </c>
      <c r="F190" s="23">
        <v>4811</v>
      </c>
      <c r="G190" s="23">
        <v>1460</v>
      </c>
      <c r="H190" s="23">
        <v>10028</v>
      </c>
      <c r="I190" s="23">
        <v>6906</v>
      </c>
      <c r="J190" s="23">
        <v>185</v>
      </c>
    </row>
    <row r="191" spans="1:10">
      <c r="A191" s="159" t="s">
        <v>513</v>
      </c>
      <c r="B191" s="23">
        <v>32365</v>
      </c>
      <c r="C191" s="23">
        <v>10544</v>
      </c>
      <c r="D191" s="23">
        <v>1304</v>
      </c>
      <c r="E191" s="23">
        <v>0</v>
      </c>
      <c r="F191" s="23">
        <v>3155</v>
      </c>
      <c r="G191" s="23">
        <v>208</v>
      </c>
      <c r="H191" s="23">
        <v>5719</v>
      </c>
      <c r="I191" s="23">
        <v>6212</v>
      </c>
      <c r="J191" s="23">
        <v>0</v>
      </c>
    </row>
    <row r="192" spans="1:10">
      <c r="A192" s="159" t="s">
        <v>514</v>
      </c>
      <c r="B192" s="23">
        <v>47683</v>
      </c>
      <c r="C192" s="23">
        <v>10781</v>
      </c>
      <c r="D192" s="23">
        <v>2124</v>
      </c>
      <c r="E192" s="23">
        <v>0</v>
      </c>
      <c r="F192" s="23">
        <v>3173</v>
      </c>
      <c r="G192" s="23">
        <v>1418</v>
      </c>
      <c r="H192" s="23">
        <v>7358</v>
      </c>
      <c r="I192" s="23">
        <v>2786</v>
      </c>
      <c r="J192" s="23">
        <v>474</v>
      </c>
    </row>
    <row r="193" spans="1:10">
      <c r="A193" s="159" t="s">
        <v>515</v>
      </c>
      <c r="B193" s="23">
        <v>24680</v>
      </c>
      <c r="C193" s="23">
        <v>13551</v>
      </c>
      <c r="D193" s="23">
        <v>4931</v>
      </c>
      <c r="E193" s="23">
        <v>0</v>
      </c>
      <c r="F193" s="23">
        <v>1927</v>
      </c>
      <c r="G193" s="23">
        <v>961</v>
      </c>
      <c r="H193" s="23">
        <v>8817</v>
      </c>
      <c r="I193" s="23">
        <v>5880</v>
      </c>
      <c r="J193" s="23">
        <v>191</v>
      </c>
    </row>
    <row r="194" spans="1:10">
      <c r="A194" s="159" t="s">
        <v>516</v>
      </c>
      <c r="B194" s="23">
        <v>42083</v>
      </c>
      <c r="C194" s="23">
        <v>11686</v>
      </c>
      <c r="D194" s="23">
        <v>1025</v>
      </c>
      <c r="E194" s="23">
        <v>0</v>
      </c>
      <c r="F194" s="23">
        <v>2661</v>
      </c>
      <c r="G194" s="23">
        <v>33</v>
      </c>
      <c r="H194" s="23">
        <v>4996</v>
      </c>
      <c r="I194" s="23">
        <v>4400</v>
      </c>
      <c r="J194" s="23">
        <v>0</v>
      </c>
    </row>
    <row r="195" spans="1:10">
      <c r="A195" s="159" t="s">
        <v>517</v>
      </c>
      <c r="B195" s="23">
        <v>49293</v>
      </c>
      <c r="C195" s="23">
        <v>18140</v>
      </c>
      <c r="D195" s="23">
        <v>1535</v>
      </c>
      <c r="E195" s="23">
        <v>0</v>
      </c>
      <c r="F195" s="23">
        <v>3906</v>
      </c>
      <c r="G195" s="23">
        <v>241</v>
      </c>
      <c r="H195" s="23">
        <v>12757</v>
      </c>
      <c r="I195" s="23">
        <v>9017</v>
      </c>
      <c r="J195" s="23">
        <v>1003</v>
      </c>
    </row>
    <row r="196" spans="1:10">
      <c r="A196" s="159" t="s">
        <v>518</v>
      </c>
      <c r="B196" s="23">
        <v>43870</v>
      </c>
      <c r="C196" s="23">
        <v>3452</v>
      </c>
      <c r="D196" s="23">
        <v>13040</v>
      </c>
      <c r="E196" s="23">
        <v>0</v>
      </c>
      <c r="F196" s="23">
        <v>3267</v>
      </c>
      <c r="G196" s="23">
        <v>12347</v>
      </c>
      <c r="H196" s="23">
        <v>7329</v>
      </c>
      <c r="I196" s="23">
        <v>6136</v>
      </c>
      <c r="J196" s="23">
        <v>2</v>
      </c>
    </row>
    <row r="197" spans="1:10">
      <c r="A197" s="159" t="s">
        <v>519</v>
      </c>
      <c r="B197" s="23">
        <v>218190</v>
      </c>
      <c r="C197" s="23">
        <v>64562</v>
      </c>
      <c r="D197" s="23">
        <v>6381</v>
      </c>
      <c r="E197" s="23">
        <v>0</v>
      </c>
      <c r="F197" s="23">
        <v>11415</v>
      </c>
      <c r="G197" s="23">
        <v>4599</v>
      </c>
      <c r="H197" s="23">
        <v>51347</v>
      </c>
      <c r="I197" s="23">
        <v>30495</v>
      </c>
      <c r="J197" s="23">
        <v>3</v>
      </c>
    </row>
    <row r="198" spans="1:10">
      <c r="A198" s="159" t="s">
        <v>520</v>
      </c>
      <c r="B198" s="23">
        <v>58348</v>
      </c>
      <c r="C198" s="23">
        <v>0</v>
      </c>
      <c r="D198" s="23">
        <v>602</v>
      </c>
      <c r="E198" s="23">
        <v>0</v>
      </c>
      <c r="F198" s="23">
        <v>5222</v>
      </c>
      <c r="G198" s="23">
        <v>727</v>
      </c>
      <c r="H198" s="23">
        <v>21934</v>
      </c>
      <c r="I198" s="23">
        <v>8218</v>
      </c>
      <c r="J198" s="23">
        <v>32</v>
      </c>
    </row>
    <row r="199" spans="1:10">
      <c r="A199" s="159" t="s">
        <v>521</v>
      </c>
      <c r="B199" s="23">
        <v>259185</v>
      </c>
      <c r="C199" s="23">
        <v>58457</v>
      </c>
      <c r="D199" s="23">
        <v>11587</v>
      </c>
      <c r="E199" s="23">
        <v>0</v>
      </c>
      <c r="F199" s="23">
        <v>18162</v>
      </c>
      <c r="G199" s="23">
        <v>764</v>
      </c>
      <c r="H199" s="23">
        <v>56539</v>
      </c>
      <c r="I199" s="23">
        <v>25823</v>
      </c>
      <c r="J199" s="23">
        <v>1127</v>
      </c>
    </row>
    <row r="200" spans="1:10">
      <c r="A200" s="159" t="s">
        <v>522</v>
      </c>
      <c r="B200" s="23">
        <v>87990</v>
      </c>
      <c r="C200" s="23">
        <v>20914</v>
      </c>
      <c r="D200" s="23">
        <v>3087</v>
      </c>
      <c r="E200" s="23">
        <v>0</v>
      </c>
      <c r="F200" s="23">
        <v>6204</v>
      </c>
      <c r="G200" s="23">
        <v>809</v>
      </c>
      <c r="H200" s="23">
        <v>12906</v>
      </c>
      <c r="I200" s="23">
        <v>15948</v>
      </c>
      <c r="J200" s="23">
        <v>431</v>
      </c>
    </row>
    <row r="201" spans="1:10">
      <c r="A201" s="159" t="s">
        <v>523</v>
      </c>
      <c r="B201" s="23">
        <v>68966</v>
      </c>
      <c r="C201" s="23">
        <v>9131</v>
      </c>
      <c r="D201" s="23">
        <v>1314</v>
      </c>
      <c r="E201" s="23">
        <v>0</v>
      </c>
      <c r="F201" s="23">
        <v>3767</v>
      </c>
      <c r="G201" s="23">
        <v>264</v>
      </c>
      <c r="H201" s="23">
        <v>16378</v>
      </c>
      <c r="I201" s="23">
        <v>5310</v>
      </c>
      <c r="J201" s="23">
        <v>369</v>
      </c>
    </row>
    <row r="202" spans="1:10">
      <c r="A202" s="159" t="s">
        <v>524</v>
      </c>
      <c r="B202" s="23">
        <v>35907</v>
      </c>
      <c r="C202" s="23">
        <v>15083</v>
      </c>
      <c r="D202" s="23">
        <v>2979</v>
      </c>
      <c r="E202" s="23">
        <v>4429</v>
      </c>
      <c r="F202" s="23">
        <v>0</v>
      </c>
      <c r="G202" s="23">
        <v>2093</v>
      </c>
      <c r="H202" s="23">
        <v>11010</v>
      </c>
      <c r="I202" s="23">
        <v>6818</v>
      </c>
      <c r="J202" s="23">
        <v>1527</v>
      </c>
    </row>
    <row r="203" spans="1:10">
      <c r="A203" s="159" t="s">
        <v>525</v>
      </c>
      <c r="B203" s="23">
        <v>174054</v>
      </c>
      <c r="C203" s="23">
        <v>24814</v>
      </c>
      <c r="D203" s="23">
        <v>7510</v>
      </c>
      <c r="E203" s="23">
        <v>0</v>
      </c>
      <c r="F203" s="23">
        <v>8919</v>
      </c>
      <c r="G203" s="23">
        <v>1991</v>
      </c>
      <c r="H203" s="23">
        <v>18221</v>
      </c>
      <c r="I203" s="23">
        <v>15245</v>
      </c>
      <c r="J203" s="23">
        <v>361</v>
      </c>
    </row>
    <row r="204" spans="1:10">
      <c r="A204" s="159" t="s">
        <v>526</v>
      </c>
      <c r="B204" s="23">
        <v>70814</v>
      </c>
      <c r="C204" s="23">
        <v>2933</v>
      </c>
      <c r="D204" s="23">
        <v>1456</v>
      </c>
      <c r="E204" s="23">
        <v>0</v>
      </c>
      <c r="F204" s="23">
        <v>5107</v>
      </c>
      <c r="G204" s="23">
        <v>580</v>
      </c>
      <c r="H204" s="23">
        <v>15599</v>
      </c>
      <c r="I204" s="23">
        <v>4312</v>
      </c>
      <c r="J204" s="23">
        <v>2220</v>
      </c>
    </row>
    <row r="205" spans="1:10">
      <c r="A205" s="159" t="s">
        <v>527</v>
      </c>
      <c r="B205" s="23">
        <v>47636</v>
      </c>
      <c r="C205" s="23">
        <v>8852</v>
      </c>
      <c r="D205" s="23">
        <v>1346</v>
      </c>
      <c r="E205" s="23">
        <v>0</v>
      </c>
      <c r="F205" s="23">
        <v>3736</v>
      </c>
      <c r="G205" s="23">
        <v>167</v>
      </c>
      <c r="H205" s="23">
        <v>4612</v>
      </c>
      <c r="I205" s="23">
        <v>3559</v>
      </c>
      <c r="J205" s="23">
        <v>190</v>
      </c>
    </row>
    <row r="206" spans="1:10" ht="24" customHeight="1">
      <c r="A206" s="158" t="s">
        <v>528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9" t="s">
        <v>529</v>
      </c>
      <c r="B207" s="23">
        <v>84906</v>
      </c>
      <c r="C207" s="23">
        <v>15635</v>
      </c>
      <c r="D207" s="23">
        <v>11870</v>
      </c>
      <c r="E207" s="23">
        <v>0</v>
      </c>
      <c r="F207" s="23">
        <v>5176</v>
      </c>
      <c r="G207" s="23">
        <v>1011</v>
      </c>
      <c r="H207" s="23">
        <v>31545</v>
      </c>
      <c r="I207" s="23">
        <v>11076</v>
      </c>
      <c r="J207" s="23">
        <v>310</v>
      </c>
    </row>
    <row r="208" spans="1:10">
      <c r="A208" s="159" t="s">
        <v>530</v>
      </c>
      <c r="B208" s="23">
        <v>18425</v>
      </c>
      <c r="C208" s="23">
        <v>14950</v>
      </c>
      <c r="D208" s="23">
        <v>3179</v>
      </c>
      <c r="E208" s="23">
        <v>0</v>
      </c>
      <c r="F208" s="23">
        <v>2729</v>
      </c>
      <c r="G208" s="23">
        <v>179</v>
      </c>
      <c r="H208" s="23">
        <v>0</v>
      </c>
      <c r="I208" s="23">
        <v>4387</v>
      </c>
      <c r="J208" s="23">
        <v>0</v>
      </c>
    </row>
    <row r="209" spans="1:10">
      <c r="A209" s="159" t="s">
        <v>531</v>
      </c>
      <c r="B209" s="23">
        <v>44366</v>
      </c>
      <c r="C209" s="23">
        <v>5521</v>
      </c>
      <c r="D209" s="23">
        <v>762</v>
      </c>
      <c r="E209" s="23">
        <v>0</v>
      </c>
      <c r="F209" s="23">
        <v>3567</v>
      </c>
      <c r="G209" s="23">
        <v>19</v>
      </c>
      <c r="H209" s="23">
        <v>16618</v>
      </c>
      <c r="I209" s="23">
        <v>4713</v>
      </c>
      <c r="J209" s="23">
        <v>229</v>
      </c>
    </row>
    <row r="210" spans="1:10">
      <c r="A210" s="159" t="s">
        <v>532</v>
      </c>
      <c r="B210" s="23">
        <v>50151</v>
      </c>
      <c r="C210" s="23">
        <v>7082</v>
      </c>
      <c r="D210" s="23">
        <v>841</v>
      </c>
      <c r="E210" s="23">
        <v>0</v>
      </c>
      <c r="F210" s="23">
        <v>3993</v>
      </c>
      <c r="G210" s="23">
        <v>12</v>
      </c>
      <c r="H210" s="23">
        <v>21805</v>
      </c>
      <c r="I210" s="23">
        <v>7126</v>
      </c>
      <c r="J210" s="23">
        <v>268</v>
      </c>
    </row>
    <row r="211" spans="1:10">
      <c r="A211" s="159" t="s">
        <v>533</v>
      </c>
      <c r="B211" s="23">
        <v>39553</v>
      </c>
      <c r="C211" s="23">
        <v>3536</v>
      </c>
      <c r="D211" s="23">
        <v>1054</v>
      </c>
      <c r="E211" s="23">
        <v>0</v>
      </c>
      <c r="F211" s="23">
        <v>4252</v>
      </c>
      <c r="G211" s="23">
        <v>124</v>
      </c>
      <c r="H211" s="23">
        <v>24286</v>
      </c>
      <c r="I211" s="23">
        <v>7914</v>
      </c>
      <c r="J211" s="23">
        <v>0</v>
      </c>
    </row>
    <row r="212" spans="1:10">
      <c r="A212" s="159" t="s">
        <v>534</v>
      </c>
      <c r="B212" s="23">
        <v>61736</v>
      </c>
      <c r="C212" s="23">
        <v>8398</v>
      </c>
      <c r="D212" s="23">
        <v>811</v>
      </c>
      <c r="E212" s="23">
        <v>0</v>
      </c>
      <c r="F212" s="23">
        <v>4642</v>
      </c>
      <c r="G212" s="23">
        <v>0</v>
      </c>
      <c r="H212" s="23">
        <v>29411</v>
      </c>
      <c r="I212" s="23">
        <v>7832</v>
      </c>
      <c r="J212" s="23">
        <v>11</v>
      </c>
    </row>
    <row r="213" spans="1:10">
      <c r="A213" s="159" t="s">
        <v>535</v>
      </c>
      <c r="B213" s="23">
        <v>76126</v>
      </c>
      <c r="C213" s="23">
        <v>9780</v>
      </c>
      <c r="D213" s="23">
        <v>2181</v>
      </c>
      <c r="E213" s="23">
        <v>0</v>
      </c>
      <c r="F213" s="23">
        <v>6439</v>
      </c>
      <c r="G213" s="23">
        <v>-6</v>
      </c>
      <c r="H213" s="23">
        <v>30562</v>
      </c>
      <c r="I213" s="23">
        <v>8259</v>
      </c>
      <c r="J213" s="23">
        <v>0</v>
      </c>
    </row>
    <row r="214" spans="1:10">
      <c r="A214" s="159" t="s">
        <v>536</v>
      </c>
      <c r="B214" s="23">
        <v>202271</v>
      </c>
      <c r="C214" s="23">
        <v>124412</v>
      </c>
      <c r="D214" s="23">
        <v>14545</v>
      </c>
      <c r="E214" s="23">
        <v>0</v>
      </c>
      <c r="F214" s="23">
        <v>5309</v>
      </c>
      <c r="G214" s="23">
        <v>341</v>
      </c>
      <c r="H214" s="23">
        <v>13399</v>
      </c>
      <c r="I214" s="23">
        <v>46102</v>
      </c>
      <c r="J214" s="23">
        <v>7897</v>
      </c>
    </row>
    <row r="215" spans="1:10">
      <c r="A215" s="159" t="s">
        <v>537</v>
      </c>
      <c r="B215" s="23">
        <v>47772</v>
      </c>
      <c r="C215" s="23">
        <v>9422</v>
      </c>
      <c r="D215" s="23">
        <v>941</v>
      </c>
      <c r="E215" s="23">
        <v>0</v>
      </c>
      <c r="F215" s="23">
        <v>4550</v>
      </c>
      <c r="G215" s="23">
        <v>383</v>
      </c>
      <c r="H215" s="23">
        <v>20393</v>
      </c>
      <c r="I215" s="23">
        <v>6000</v>
      </c>
      <c r="J215" s="23">
        <v>1156</v>
      </c>
    </row>
    <row r="216" spans="1:10">
      <c r="A216" s="159" t="s">
        <v>538</v>
      </c>
      <c r="B216" s="23">
        <v>75667</v>
      </c>
      <c r="C216" s="23">
        <v>19949</v>
      </c>
      <c r="D216" s="23">
        <v>2647</v>
      </c>
      <c r="E216" s="23">
        <v>0</v>
      </c>
      <c r="F216" s="23">
        <v>5462</v>
      </c>
      <c r="G216" s="23">
        <v>62</v>
      </c>
      <c r="H216" s="23">
        <v>19779</v>
      </c>
      <c r="I216" s="23">
        <v>11925</v>
      </c>
      <c r="J216" s="23">
        <v>7</v>
      </c>
    </row>
    <row r="217" spans="1:10">
      <c r="A217" s="159" t="s">
        <v>539</v>
      </c>
      <c r="B217" s="23">
        <v>21199</v>
      </c>
      <c r="C217" s="23">
        <v>996</v>
      </c>
      <c r="D217" s="23">
        <v>228</v>
      </c>
      <c r="E217" s="23">
        <v>0</v>
      </c>
      <c r="F217" s="23">
        <v>2017</v>
      </c>
      <c r="G217" s="23">
        <v>326</v>
      </c>
      <c r="H217" s="23">
        <v>5853</v>
      </c>
      <c r="I217" s="23">
        <v>1668</v>
      </c>
      <c r="J217" s="23">
        <v>0</v>
      </c>
    </row>
    <row r="218" spans="1:10">
      <c r="A218" s="159" t="s">
        <v>540</v>
      </c>
      <c r="B218" s="23">
        <v>12689</v>
      </c>
      <c r="C218" s="23">
        <v>5078</v>
      </c>
      <c r="D218" s="23">
        <v>1</v>
      </c>
      <c r="E218" s="23">
        <v>0</v>
      </c>
      <c r="F218" s="23">
        <v>2021</v>
      </c>
      <c r="G218" s="23">
        <v>0</v>
      </c>
      <c r="H218" s="23">
        <v>7520</v>
      </c>
      <c r="I218" s="23">
        <v>1944</v>
      </c>
      <c r="J218" s="23">
        <v>87</v>
      </c>
    </row>
    <row r="219" spans="1:10">
      <c r="A219" s="159" t="s">
        <v>541</v>
      </c>
      <c r="B219" s="23">
        <v>60897</v>
      </c>
      <c r="C219" s="23">
        <v>6722</v>
      </c>
      <c r="D219" s="23">
        <v>2054</v>
      </c>
      <c r="E219" s="23">
        <v>0</v>
      </c>
      <c r="F219" s="23">
        <v>4905</v>
      </c>
      <c r="G219" s="23">
        <v>2779</v>
      </c>
      <c r="H219" s="23">
        <v>19077</v>
      </c>
      <c r="I219" s="23">
        <v>6864</v>
      </c>
      <c r="J219" s="23">
        <v>491</v>
      </c>
    </row>
    <row r="220" spans="1:10">
      <c r="A220" s="159" t="s">
        <v>542</v>
      </c>
      <c r="B220" s="23">
        <v>43580</v>
      </c>
      <c r="C220" s="23">
        <v>11808</v>
      </c>
      <c r="D220" s="23">
        <v>1694</v>
      </c>
      <c r="E220" s="23">
        <v>0</v>
      </c>
      <c r="F220" s="23">
        <v>4613</v>
      </c>
      <c r="G220" s="23">
        <v>43</v>
      </c>
      <c r="H220" s="23">
        <v>0</v>
      </c>
      <c r="I220" s="23">
        <v>6579</v>
      </c>
      <c r="J220" s="23">
        <v>9</v>
      </c>
    </row>
    <row r="221" spans="1:10">
      <c r="A221" s="159" t="s">
        <v>543</v>
      </c>
      <c r="B221" s="23">
        <v>45657</v>
      </c>
      <c r="C221" s="23">
        <v>1879</v>
      </c>
      <c r="D221" s="23">
        <v>1737</v>
      </c>
      <c r="E221" s="23">
        <v>0</v>
      </c>
      <c r="F221" s="23">
        <v>7786</v>
      </c>
      <c r="G221" s="23">
        <v>110</v>
      </c>
      <c r="H221" s="23">
        <v>3508</v>
      </c>
      <c r="I221" s="23">
        <v>3595</v>
      </c>
      <c r="J221" s="23">
        <v>17</v>
      </c>
    </row>
    <row r="222" spans="1:10">
      <c r="A222" s="159" t="s">
        <v>544</v>
      </c>
      <c r="B222" s="23">
        <v>40268</v>
      </c>
      <c r="C222" s="23">
        <v>12016</v>
      </c>
      <c r="D222" s="23">
        <v>457</v>
      </c>
      <c r="E222" s="23">
        <v>0</v>
      </c>
      <c r="F222" s="23">
        <v>4456</v>
      </c>
      <c r="G222" s="23">
        <v>362</v>
      </c>
      <c r="H222" s="23">
        <v>23581</v>
      </c>
      <c r="I222" s="23">
        <v>6269</v>
      </c>
      <c r="J222" s="23">
        <v>151</v>
      </c>
    </row>
    <row r="223" spans="1:10" ht="24.75" customHeight="1">
      <c r="A223" s="158" t="s">
        <v>545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9" t="s">
        <v>546</v>
      </c>
      <c r="B224" s="23">
        <v>39422</v>
      </c>
      <c r="C224" s="23">
        <v>8537</v>
      </c>
      <c r="D224" s="23">
        <v>255</v>
      </c>
      <c r="E224" s="23">
        <v>0</v>
      </c>
      <c r="F224" s="23">
        <v>2630</v>
      </c>
      <c r="G224" s="23">
        <v>8</v>
      </c>
      <c r="H224" s="23">
        <v>7149</v>
      </c>
      <c r="I224" s="23">
        <v>3730</v>
      </c>
      <c r="J224" s="23">
        <v>0</v>
      </c>
    </row>
    <row r="225" spans="1:10">
      <c r="A225" s="159" t="s">
        <v>547</v>
      </c>
      <c r="B225" s="23">
        <v>31087</v>
      </c>
      <c r="C225" s="23">
        <v>7282</v>
      </c>
      <c r="D225" s="23">
        <v>412</v>
      </c>
      <c r="E225" s="23">
        <v>0</v>
      </c>
      <c r="F225" s="23">
        <v>1041</v>
      </c>
      <c r="G225" s="23">
        <v>3</v>
      </c>
      <c r="H225" s="23">
        <v>0</v>
      </c>
      <c r="I225" s="23">
        <v>4021</v>
      </c>
      <c r="J225" s="23">
        <v>88</v>
      </c>
    </row>
    <row r="226" spans="1:10">
      <c r="A226" s="159" t="s">
        <v>548</v>
      </c>
      <c r="B226" s="23">
        <v>53555</v>
      </c>
      <c r="C226" s="23">
        <v>18877</v>
      </c>
      <c r="D226" s="23">
        <v>1254</v>
      </c>
      <c r="E226" s="23">
        <v>0</v>
      </c>
      <c r="F226" s="23">
        <v>4291</v>
      </c>
      <c r="G226" s="23">
        <v>312</v>
      </c>
      <c r="H226" s="23">
        <v>19653</v>
      </c>
      <c r="I226" s="23">
        <v>7037</v>
      </c>
      <c r="J226" s="23">
        <v>2447</v>
      </c>
    </row>
    <row r="227" spans="1:10">
      <c r="A227" s="159" t="s">
        <v>549</v>
      </c>
      <c r="B227" s="23">
        <v>31689</v>
      </c>
      <c r="C227" s="23">
        <v>8339</v>
      </c>
      <c r="D227" s="23">
        <v>410</v>
      </c>
      <c r="E227" s="23">
        <v>0</v>
      </c>
      <c r="F227" s="23">
        <v>992</v>
      </c>
      <c r="G227" s="23">
        <v>162</v>
      </c>
      <c r="H227" s="23">
        <v>17700</v>
      </c>
      <c r="I227" s="23">
        <v>2953</v>
      </c>
      <c r="J227" s="23">
        <v>0</v>
      </c>
    </row>
    <row r="228" spans="1:10">
      <c r="A228" s="159" t="s">
        <v>550</v>
      </c>
      <c r="B228" s="23">
        <v>103401</v>
      </c>
      <c r="C228" s="23">
        <v>20693</v>
      </c>
      <c r="D228" s="23">
        <v>3322</v>
      </c>
      <c r="E228" s="23">
        <v>0</v>
      </c>
      <c r="F228" s="23">
        <v>5072</v>
      </c>
      <c r="G228" s="23">
        <v>228</v>
      </c>
      <c r="H228" s="23">
        <v>19914</v>
      </c>
      <c r="I228" s="23">
        <v>13806</v>
      </c>
      <c r="J228" s="23">
        <v>298</v>
      </c>
    </row>
    <row r="229" spans="1:10">
      <c r="A229" s="159" t="s">
        <v>551</v>
      </c>
      <c r="B229" s="23">
        <v>96068</v>
      </c>
      <c r="C229" s="23">
        <v>13356</v>
      </c>
      <c r="D229" s="23">
        <v>2655</v>
      </c>
      <c r="E229" s="23">
        <v>0</v>
      </c>
      <c r="F229" s="23">
        <v>7501</v>
      </c>
      <c r="G229" s="23">
        <v>2131</v>
      </c>
      <c r="H229" s="23">
        <v>12017</v>
      </c>
      <c r="I229" s="23">
        <v>7202</v>
      </c>
      <c r="J229" s="23">
        <v>6209</v>
      </c>
    </row>
    <row r="230" spans="1:10">
      <c r="A230" s="159" t="s">
        <v>552</v>
      </c>
      <c r="B230" s="23">
        <v>16546</v>
      </c>
      <c r="C230" s="23">
        <v>9143</v>
      </c>
      <c r="D230" s="23">
        <v>229</v>
      </c>
      <c r="E230" s="23">
        <v>0</v>
      </c>
      <c r="F230" s="23">
        <v>1936</v>
      </c>
      <c r="G230" s="23">
        <v>0</v>
      </c>
      <c r="H230" s="23">
        <v>1907</v>
      </c>
      <c r="I230" s="23">
        <v>1737</v>
      </c>
      <c r="J230" s="23">
        <v>0</v>
      </c>
    </row>
    <row r="231" spans="1:10">
      <c r="A231" s="159" t="s">
        <v>553</v>
      </c>
      <c r="B231" s="23">
        <v>27843</v>
      </c>
      <c r="C231" s="23">
        <v>9182</v>
      </c>
      <c r="D231" s="23">
        <v>1006</v>
      </c>
      <c r="E231" s="23">
        <v>0</v>
      </c>
      <c r="F231" s="23">
        <v>5246</v>
      </c>
      <c r="G231" s="23">
        <v>339</v>
      </c>
      <c r="H231" s="23">
        <v>5357</v>
      </c>
      <c r="I231" s="23">
        <v>3587</v>
      </c>
      <c r="J231" s="23">
        <v>0</v>
      </c>
    </row>
    <row r="232" spans="1:10">
      <c r="A232" s="159" t="s">
        <v>554</v>
      </c>
      <c r="B232" s="23">
        <v>101848</v>
      </c>
      <c r="C232" s="23">
        <v>34985</v>
      </c>
      <c r="D232" s="23">
        <v>2214</v>
      </c>
      <c r="E232" s="23">
        <v>0</v>
      </c>
      <c r="F232" s="23">
        <v>4401</v>
      </c>
      <c r="G232" s="23">
        <v>0</v>
      </c>
      <c r="H232" s="23">
        <v>29725</v>
      </c>
      <c r="I232" s="23">
        <v>13997</v>
      </c>
      <c r="J232" s="23">
        <v>519</v>
      </c>
    </row>
    <row r="233" spans="1:10">
      <c r="A233" s="159" t="s">
        <v>555</v>
      </c>
      <c r="B233" s="23">
        <v>7378</v>
      </c>
      <c r="C233" s="23">
        <v>9959</v>
      </c>
      <c r="D233" s="23">
        <v>0</v>
      </c>
      <c r="E233" s="23">
        <v>0</v>
      </c>
      <c r="F233" s="23">
        <v>1195</v>
      </c>
      <c r="G233" s="23">
        <v>0</v>
      </c>
      <c r="H233" s="23">
        <v>0</v>
      </c>
      <c r="I233" s="23">
        <v>2155</v>
      </c>
      <c r="J233" s="23">
        <v>0</v>
      </c>
    </row>
    <row r="234" spans="1:10">
      <c r="A234" s="159" t="s">
        <v>556</v>
      </c>
      <c r="B234" s="23">
        <v>28980</v>
      </c>
      <c r="C234" s="23">
        <v>12740</v>
      </c>
      <c r="D234" s="23">
        <v>189</v>
      </c>
      <c r="E234" s="23">
        <v>0</v>
      </c>
      <c r="F234" s="23">
        <v>3060</v>
      </c>
      <c r="G234" s="23">
        <v>38</v>
      </c>
      <c r="H234" s="23">
        <v>5171</v>
      </c>
      <c r="I234" s="23">
        <v>7350</v>
      </c>
      <c r="J234" s="23">
        <v>332</v>
      </c>
    </row>
    <row r="235" spans="1:10">
      <c r="A235" s="159" t="s">
        <v>557</v>
      </c>
      <c r="B235" s="23">
        <v>578050</v>
      </c>
      <c r="C235" s="23">
        <v>167406</v>
      </c>
      <c r="D235" s="23">
        <v>664127</v>
      </c>
      <c r="E235" s="23">
        <v>26741</v>
      </c>
      <c r="F235" s="23">
        <v>0</v>
      </c>
      <c r="G235" s="23">
        <v>640475</v>
      </c>
      <c r="H235" s="23">
        <v>44112</v>
      </c>
      <c r="I235" s="23">
        <v>70737</v>
      </c>
      <c r="J235" s="23">
        <v>7386</v>
      </c>
    </row>
    <row r="236" spans="1:10" ht="22.5" customHeight="1">
      <c r="A236" s="158" t="s">
        <v>558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9" t="s">
        <v>559</v>
      </c>
      <c r="B237" s="23">
        <v>37071</v>
      </c>
      <c r="C237" s="23">
        <v>6486</v>
      </c>
      <c r="D237" s="23">
        <v>165</v>
      </c>
      <c r="E237" s="23">
        <v>0</v>
      </c>
      <c r="F237" s="23">
        <v>2781</v>
      </c>
      <c r="G237" s="23">
        <v>801</v>
      </c>
      <c r="H237" s="23">
        <v>192</v>
      </c>
      <c r="I237" s="23">
        <v>7683</v>
      </c>
      <c r="J237" s="23">
        <v>396</v>
      </c>
    </row>
    <row r="238" spans="1:10">
      <c r="A238" s="159" t="s">
        <v>560</v>
      </c>
      <c r="B238" s="23">
        <v>41763</v>
      </c>
      <c r="C238" s="23">
        <v>7984</v>
      </c>
      <c r="D238" s="23">
        <v>1719</v>
      </c>
      <c r="E238" s="23">
        <v>0</v>
      </c>
      <c r="F238" s="23">
        <v>2731</v>
      </c>
      <c r="G238" s="23">
        <v>1</v>
      </c>
      <c r="H238" s="23">
        <v>9449</v>
      </c>
      <c r="I238" s="23">
        <v>5929</v>
      </c>
      <c r="J238" s="23">
        <v>1254</v>
      </c>
    </row>
    <row r="239" spans="1:10">
      <c r="A239" s="159" t="s">
        <v>561</v>
      </c>
      <c r="B239" s="23">
        <v>67081</v>
      </c>
      <c r="C239" s="23">
        <v>16499</v>
      </c>
      <c r="D239" s="23">
        <v>1937</v>
      </c>
      <c r="E239" s="23">
        <v>0</v>
      </c>
      <c r="F239" s="23">
        <v>4941</v>
      </c>
      <c r="G239" s="23">
        <v>8</v>
      </c>
      <c r="H239" s="23">
        <v>5664</v>
      </c>
      <c r="I239" s="23">
        <v>6683</v>
      </c>
      <c r="J239" s="23">
        <v>366</v>
      </c>
    </row>
    <row r="240" spans="1:10">
      <c r="A240" s="159" t="s">
        <v>562</v>
      </c>
      <c r="B240" s="23">
        <v>44111</v>
      </c>
      <c r="C240" s="23">
        <v>15756</v>
      </c>
      <c r="D240" s="23">
        <v>1170</v>
      </c>
      <c r="E240" s="23">
        <v>0</v>
      </c>
      <c r="F240" s="23">
        <v>2795</v>
      </c>
      <c r="G240" s="23">
        <v>435</v>
      </c>
      <c r="H240" s="23">
        <v>1847</v>
      </c>
      <c r="I240" s="23">
        <v>2541</v>
      </c>
      <c r="J240" s="23">
        <v>1512</v>
      </c>
    </row>
    <row r="241" spans="1:10">
      <c r="A241" s="159" t="s">
        <v>563</v>
      </c>
      <c r="B241" s="23">
        <v>106661</v>
      </c>
      <c r="C241" s="23">
        <v>13521</v>
      </c>
      <c r="D241" s="23">
        <v>1346</v>
      </c>
      <c r="E241" s="23">
        <v>0</v>
      </c>
      <c r="F241" s="23">
        <v>5569</v>
      </c>
      <c r="G241" s="23">
        <v>12</v>
      </c>
      <c r="H241" s="23">
        <v>22787</v>
      </c>
      <c r="I241" s="23">
        <v>9930</v>
      </c>
      <c r="J241" s="23">
        <v>479</v>
      </c>
    </row>
    <row r="242" spans="1:10">
      <c r="A242" s="159" t="s">
        <v>564</v>
      </c>
      <c r="B242" s="23">
        <v>21623</v>
      </c>
      <c r="C242" s="23">
        <v>6053</v>
      </c>
      <c r="D242" s="23">
        <v>127</v>
      </c>
      <c r="E242" s="23">
        <v>0</v>
      </c>
      <c r="F242" s="23">
        <v>1544</v>
      </c>
      <c r="G242" s="23">
        <v>58</v>
      </c>
      <c r="H242" s="23">
        <v>12020</v>
      </c>
      <c r="I242" s="23">
        <v>3443</v>
      </c>
      <c r="J242" s="23">
        <v>4</v>
      </c>
    </row>
    <row r="243" spans="1:10">
      <c r="A243" s="159" t="s">
        <v>565</v>
      </c>
      <c r="B243" s="23">
        <v>64772</v>
      </c>
      <c r="C243" s="23">
        <v>14748</v>
      </c>
      <c r="D243" s="23">
        <v>1304</v>
      </c>
      <c r="E243" s="23">
        <v>0</v>
      </c>
      <c r="F243" s="23">
        <v>4384</v>
      </c>
      <c r="G243" s="23">
        <v>47</v>
      </c>
      <c r="H243" s="23">
        <v>5854</v>
      </c>
      <c r="I243" s="23">
        <v>9212</v>
      </c>
      <c r="J243" s="23">
        <v>0</v>
      </c>
    </row>
    <row r="244" spans="1:10">
      <c r="A244" s="159" t="s">
        <v>566</v>
      </c>
      <c r="B244" s="23">
        <v>13400</v>
      </c>
      <c r="C244" s="23">
        <v>1984</v>
      </c>
      <c r="D244" s="23">
        <v>192</v>
      </c>
      <c r="E244" s="23">
        <v>0</v>
      </c>
      <c r="F244" s="23">
        <v>2004</v>
      </c>
      <c r="G244" s="23">
        <v>0</v>
      </c>
      <c r="H244" s="23">
        <v>4033</v>
      </c>
      <c r="I244" s="23">
        <v>1710</v>
      </c>
      <c r="J244" s="23">
        <v>-3</v>
      </c>
    </row>
    <row r="245" spans="1:10">
      <c r="A245" s="159" t="s">
        <v>567</v>
      </c>
      <c r="B245" s="23">
        <v>28171</v>
      </c>
      <c r="C245" s="23">
        <v>514</v>
      </c>
      <c r="D245" s="23">
        <v>29</v>
      </c>
      <c r="E245" s="23">
        <v>0</v>
      </c>
      <c r="F245" s="23">
        <v>3666</v>
      </c>
      <c r="G245" s="23">
        <v>0</v>
      </c>
      <c r="H245" s="23">
        <v>7170</v>
      </c>
      <c r="I245" s="23">
        <v>4359</v>
      </c>
      <c r="J245" s="23">
        <v>0</v>
      </c>
    </row>
    <row r="246" spans="1:10">
      <c r="A246" s="159" t="s">
        <v>568</v>
      </c>
      <c r="B246" s="23">
        <v>291985</v>
      </c>
      <c r="C246" s="23">
        <v>229986</v>
      </c>
      <c r="D246" s="23">
        <v>15132</v>
      </c>
      <c r="E246" s="23">
        <v>0</v>
      </c>
      <c r="F246" s="23">
        <v>9060</v>
      </c>
      <c r="G246" s="23">
        <v>0</v>
      </c>
      <c r="H246" s="23">
        <v>0</v>
      </c>
      <c r="I246" s="23">
        <v>67658</v>
      </c>
      <c r="J246" s="23">
        <v>752</v>
      </c>
    </row>
    <row r="247" spans="1:10" ht="21" customHeight="1">
      <c r="A247" s="158" t="s">
        <v>569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9" t="s">
        <v>570</v>
      </c>
      <c r="B248" s="23">
        <v>80045</v>
      </c>
      <c r="C248" s="23">
        <v>15062</v>
      </c>
      <c r="D248" s="23">
        <v>1613</v>
      </c>
      <c r="E248" s="23">
        <v>0</v>
      </c>
      <c r="F248" s="23">
        <v>5223</v>
      </c>
      <c r="G248" s="23">
        <v>223</v>
      </c>
      <c r="H248" s="23">
        <v>21849</v>
      </c>
      <c r="I248" s="23">
        <v>8596</v>
      </c>
      <c r="J248" s="23">
        <v>296</v>
      </c>
    </row>
    <row r="249" spans="1:10">
      <c r="A249" s="159" t="s">
        <v>571</v>
      </c>
      <c r="B249" s="23">
        <v>223718</v>
      </c>
      <c r="C249" s="23">
        <v>42764</v>
      </c>
      <c r="D249" s="23">
        <v>4114</v>
      </c>
      <c r="E249" s="23">
        <v>0</v>
      </c>
      <c r="F249" s="23">
        <v>18984</v>
      </c>
      <c r="G249" s="23">
        <v>1006</v>
      </c>
      <c r="H249" s="23">
        <v>64780</v>
      </c>
      <c r="I249" s="23">
        <v>39845</v>
      </c>
      <c r="J249" s="23">
        <v>3788</v>
      </c>
    </row>
    <row r="250" spans="1:10">
      <c r="A250" s="159" t="s">
        <v>572</v>
      </c>
      <c r="B250" s="23">
        <v>172736</v>
      </c>
      <c r="C250" s="23">
        <v>63439</v>
      </c>
      <c r="D250" s="23">
        <v>23818</v>
      </c>
      <c r="E250" s="23">
        <v>0</v>
      </c>
      <c r="F250" s="23">
        <v>8827</v>
      </c>
      <c r="G250" s="23">
        <v>12730</v>
      </c>
      <c r="H250" s="23">
        <v>0</v>
      </c>
      <c r="I250" s="23">
        <v>32724</v>
      </c>
      <c r="J250" s="23">
        <v>0</v>
      </c>
    </row>
    <row r="251" spans="1:10">
      <c r="A251" s="159" t="s">
        <v>573</v>
      </c>
      <c r="B251" s="23">
        <v>30996</v>
      </c>
      <c r="C251" s="23">
        <v>7685</v>
      </c>
      <c r="D251" s="23">
        <v>269</v>
      </c>
      <c r="E251" s="23">
        <v>0</v>
      </c>
      <c r="F251" s="23">
        <v>4776</v>
      </c>
      <c r="G251" s="23">
        <v>1124</v>
      </c>
      <c r="H251" s="23">
        <v>0</v>
      </c>
      <c r="I251" s="23">
        <v>6399</v>
      </c>
      <c r="J251" s="23">
        <v>0</v>
      </c>
    </row>
    <row r="252" spans="1:10">
      <c r="A252" s="159" t="s">
        <v>574</v>
      </c>
      <c r="B252" s="23">
        <v>67517</v>
      </c>
      <c r="C252" s="23">
        <v>3504</v>
      </c>
      <c r="D252" s="23">
        <v>722</v>
      </c>
      <c r="E252" s="23">
        <v>-248</v>
      </c>
      <c r="F252" s="23">
        <v>5260</v>
      </c>
      <c r="G252" s="23">
        <v>296</v>
      </c>
      <c r="H252" s="23">
        <v>21696</v>
      </c>
      <c r="I252" s="23">
        <v>14457</v>
      </c>
      <c r="J252" s="23">
        <v>1916</v>
      </c>
    </row>
    <row r="253" spans="1:10">
      <c r="A253" s="159" t="s">
        <v>575</v>
      </c>
      <c r="B253" s="23">
        <v>37086</v>
      </c>
      <c r="C253" s="23">
        <v>2168</v>
      </c>
      <c r="D253" s="23">
        <v>647</v>
      </c>
      <c r="E253" s="23">
        <v>0</v>
      </c>
      <c r="F253" s="23">
        <v>3321</v>
      </c>
      <c r="G253" s="23">
        <v>26</v>
      </c>
      <c r="H253" s="23">
        <v>8755</v>
      </c>
      <c r="I253" s="23">
        <v>4360</v>
      </c>
      <c r="J253" s="23">
        <v>13</v>
      </c>
    </row>
    <row r="254" spans="1:10">
      <c r="A254" s="159" t="s">
        <v>576</v>
      </c>
      <c r="B254" s="23">
        <v>93670</v>
      </c>
      <c r="C254" s="23">
        <v>45968</v>
      </c>
      <c r="D254" s="23">
        <v>5990</v>
      </c>
      <c r="E254" s="23">
        <v>0</v>
      </c>
      <c r="F254" s="23">
        <v>2663</v>
      </c>
      <c r="G254" s="23">
        <v>1924</v>
      </c>
      <c r="H254" s="23">
        <v>28007</v>
      </c>
      <c r="I254" s="23">
        <v>13029</v>
      </c>
      <c r="J254" s="23">
        <v>1723</v>
      </c>
    </row>
    <row r="255" spans="1:10">
      <c r="A255" s="159" t="s">
        <v>577</v>
      </c>
      <c r="B255" s="23">
        <v>40094</v>
      </c>
      <c r="C255" s="23">
        <v>5195</v>
      </c>
      <c r="D255" s="23">
        <v>1428</v>
      </c>
      <c r="E255" s="23">
        <v>0</v>
      </c>
      <c r="F255" s="23">
        <v>3016</v>
      </c>
      <c r="G255" s="23">
        <v>2</v>
      </c>
      <c r="H255" s="23">
        <v>13166</v>
      </c>
      <c r="I255" s="23">
        <v>4708</v>
      </c>
      <c r="J255" s="23">
        <v>1</v>
      </c>
    </row>
    <row r="256" spans="1:10">
      <c r="A256" s="159" t="s">
        <v>578</v>
      </c>
      <c r="B256" s="23">
        <v>76303</v>
      </c>
      <c r="C256" s="23">
        <v>21995</v>
      </c>
      <c r="D256" s="23">
        <v>6023</v>
      </c>
      <c r="E256" s="23">
        <v>0</v>
      </c>
      <c r="F256" s="23">
        <v>5550</v>
      </c>
      <c r="G256" s="23">
        <v>5307</v>
      </c>
      <c r="H256" s="23">
        <v>0</v>
      </c>
      <c r="I256" s="23">
        <v>12745</v>
      </c>
      <c r="J256" s="23">
        <v>1987</v>
      </c>
    </row>
    <row r="257" spans="1:10">
      <c r="A257" s="159" t="s">
        <v>579</v>
      </c>
      <c r="B257" s="23">
        <v>19156</v>
      </c>
      <c r="C257" s="23">
        <v>2608</v>
      </c>
      <c r="D257" s="23">
        <v>310</v>
      </c>
      <c r="E257" s="23">
        <v>0</v>
      </c>
      <c r="F257" s="23">
        <v>3662</v>
      </c>
      <c r="G257" s="23">
        <v>39</v>
      </c>
      <c r="H257" s="23">
        <v>7134</v>
      </c>
      <c r="I257" s="23">
        <v>4574</v>
      </c>
      <c r="J257" s="23">
        <v>0</v>
      </c>
    </row>
    <row r="258" spans="1:10">
      <c r="A258" s="159" t="s">
        <v>580</v>
      </c>
      <c r="B258" s="23">
        <v>36721</v>
      </c>
      <c r="C258" s="23">
        <v>1099</v>
      </c>
      <c r="D258" s="23">
        <v>6220</v>
      </c>
      <c r="E258" s="23">
        <v>0</v>
      </c>
      <c r="F258" s="23">
        <v>2703</v>
      </c>
      <c r="G258" s="23">
        <v>378</v>
      </c>
      <c r="H258" s="23">
        <v>0</v>
      </c>
      <c r="I258" s="23">
        <v>5612</v>
      </c>
      <c r="J258" s="23">
        <v>166</v>
      </c>
    </row>
    <row r="259" spans="1:10">
      <c r="A259" s="159" t="s">
        <v>581</v>
      </c>
      <c r="B259" s="23">
        <v>26531</v>
      </c>
      <c r="C259" s="23">
        <v>11918</v>
      </c>
      <c r="D259" s="23">
        <v>658</v>
      </c>
      <c r="E259" s="23">
        <v>0</v>
      </c>
      <c r="F259" s="23">
        <v>2872</v>
      </c>
      <c r="G259" s="23">
        <v>223</v>
      </c>
      <c r="H259" s="23">
        <v>0</v>
      </c>
      <c r="I259" s="23">
        <v>2975</v>
      </c>
      <c r="J259" s="23">
        <v>0</v>
      </c>
    </row>
    <row r="260" spans="1:10">
      <c r="A260" s="159" t="s">
        <v>582</v>
      </c>
      <c r="B260" s="23">
        <v>38044</v>
      </c>
      <c r="C260" s="23">
        <v>2783</v>
      </c>
      <c r="D260" s="23">
        <v>365</v>
      </c>
      <c r="E260" s="23">
        <v>0</v>
      </c>
      <c r="F260" s="23">
        <v>3404</v>
      </c>
      <c r="G260" s="23">
        <v>150</v>
      </c>
      <c r="H260" s="23">
        <v>9891</v>
      </c>
      <c r="I260" s="23">
        <v>5356</v>
      </c>
      <c r="J260" s="23">
        <v>0</v>
      </c>
    </row>
    <row r="261" spans="1:10">
      <c r="A261" s="159" t="s">
        <v>583</v>
      </c>
      <c r="B261" s="23">
        <v>21056</v>
      </c>
      <c r="C261" s="23">
        <v>17076</v>
      </c>
      <c r="D261" s="23">
        <v>102</v>
      </c>
      <c r="E261" s="23">
        <v>0</v>
      </c>
      <c r="F261" s="23">
        <v>2065</v>
      </c>
      <c r="G261" s="23">
        <v>222</v>
      </c>
      <c r="H261" s="23">
        <v>7126</v>
      </c>
      <c r="I261" s="23">
        <v>3854</v>
      </c>
      <c r="J261" s="23">
        <v>167</v>
      </c>
    </row>
    <row r="262" spans="1:10">
      <c r="A262" s="159" t="s">
        <v>584</v>
      </c>
      <c r="B262" s="23">
        <v>13250</v>
      </c>
      <c r="C262" s="23">
        <v>3240</v>
      </c>
      <c r="D262" s="23">
        <v>36</v>
      </c>
      <c r="E262" s="23">
        <v>0</v>
      </c>
      <c r="F262" s="23">
        <v>749</v>
      </c>
      <c r="G262" s="23">
        <v>1</v>
      </c>
      <c r="H262" s="23">
        <v>1393</v>
      </c>
      <c r="I262" s="23">
        <v>3172</v>
      </c>
      <c r="J262" s="23">
        <v>0</v>
      </c>
    </row>
    <row r="263" spans="1:10" ht="22.5" customHeight="1">
      <c r="A263" s="158" t="s">
        <v>585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9" t="s">
        <v>586</v>
      </c>
      <c r="B264" s="23">
        <v>83513</v>
      </c>
      <c r="C264" s="23">
        <v>13601</v>
      </c>
      <c r="D264" s="23">
        <v>3815</v>
      </c>
      <c r="E264" s="23">
        <v>0</v>
      </c>
      <c r="F264" s="23">
        <v>6281</v>
      </c>
      <c r="G264" s="23">
        <v>647</v>
      </c>
      <c r="H264" s="23">
        <v>17255</v>
      </c>
      <c r="I264" s="23">
        <v>14483</v>
      </c>
      <c r="J264" s="23">
        <v>0</v>
      </c>
    </row>
    <row r="265" spans="1:10">
      <c r="A265" s="159" t="s">
        <v>587</v>
      </c>
      <c r="B265" s="23">
        <v>302648</v>
      </c>
      <c r="C265" s="23">
        <v>131569</v>
      </c>
      <c r="D265" s="23">
        <v>6895</v>
      </c>
      <c r="E265" s="23">
        <v>0</v>
      </c>
      <c r="F265" s="23">
        <v>22553</v>
      </c>
      <c r="G265" s="23">
        <v>2534</v>
      </c>
      <c r="H265" s="23">
        <v>60243</v>
      </c>
      <c r="I265" s="23">
        <v>43892</v>
      </c>
      <c r="J265" s="23">
        <v>2029</v>
      </c>
    </row>
    <row r="266" spans="1:10">
      <c r="A266" s="159" t="s">
        <v>588</v>
      </c>
      <c r="B266" s="23">
        <v>46122</v>
      </c>
      <c r="C266" s="23">
        <v>11177</v>
      </c>
      <c r="D266" s="23">
        <v>433</v>
      </c>
      <c r="E266" s="23">
        <v>0</v>
      </c>
      <c r="F266" s="23">
        <v>5033</v>
      </c>
      <c r="G266" s="23">
        <v>0</v>
      </c>
      <c r="H266" s="23">
        <v>24622</v>
      </c>
      <c r="I266" s="23">
        <v>7937</v>
      </c>
      <c r="J266" s="23">
        <v>0</v>
      </c>
    </row>
    <row r="267" spans="1:10">
      <c r="A267" s="159" t="s">
        <v>589</v>
      </c>
      <c r="B267" s="23">
        <v>163275</v>
      </c>
      <c r="C267" s="23">
        <v>61176</v>
      </c>
      <c r="D267" s="23">
        <v>8800</v>
      </c>
      <c r="E267" s="23">
        <v>8263</v>
      </c>
      <c r="F267" s="23">
        <v>-25</v>
      </c>
      <c r="G267" s="23">
        <v>3794</v>
      </c>
      <c r="H267" s="23">
        <v>46771</v>
      </c>
      <c r="I267" s="23">
        <v>18124</v>
      </c>
      <c r="J267" s="23">
        <v>863</v>
      </c>
    </row>
    <row r="268" spans="1:10">
      <c r="A268" s="159" t="s">
        <v>590</v>
      </c>
      <c r="B268" s="23">
        <v>75352</v>
      </c>
      <c r="C268" s="23">
        <v>25351</v>
      </c>
      <c r="D268" s="23">
        <v>1871</v>
      </c>
      <c r="E268" s="23">
        <v>0</v>
      </c>
      <c r="F268" s="23">
        <v>4751</v>
      </c>
      <c r="G268" s="23">
        <v>411</v>
      </c>
      <c r="H268" s="23">
        <v>33248</v>
      </c>
      <c r="I268" s="23">
        <v>9401</v>
      </c>
      <c r="J268" s="23">
        <v>578</v>
      </c>
    </row>
    <row r="269" spans="1:10">
      <c r="A269" s="159" t="s">
        <v>591</v>
      </c>
      <c r="B269" s="23">
        <v>19542</v>
      </c>
      <c r="C269" s="23">
        <v>14546</v>
      </c>
      <c r="D269" s="23">
        <v>824</v>
      </c>
      <c r="E269" s="23">
        <v>0</v>
      </c>
      <c r="F269" s="23">
        <v>2597</v>
      </c>
      <c r="G269" s="23">
        <v>1117</v>
      </c>
      <c r="H269" s="23">
        <v>0</v>
      </c>
      <c r="I269" s="23">
        <v>6768</v>
      </c>
      <c r="J269" s="23">
        <v>0</v>
      </c>
    </row>
    <row r="270" spans="1:10">
      <c r="A270" s="159" t="s">
        <v>592</v>
      </c>
      <c r="B270" s="23">
        <v>13790</v>
      </c>
      <c r="C270" s="23">
        <v>7158</v>
      </c>
      <c r="D270" s="23">
        <v>43</v>
      </c>
      <c r="E270" s="23">
        <v>0</v>
      </c>
      <c r="F270" s="23">
        <v>0</v>
      </c>
      <c r="G270" s="23">
        <v>30</v>
      </c>
      <c r="H270" s="23">
        <v>0</v>
      </c>
      <c r="I270" s="23">
        <v>6747</v>
      </c>
      <c r="J270" s="23">
        <v>0</v>
      </c>
    </row>
    <row r="271" spans="1:10">
      <c r="A271" s="159" t="s">
        <v>593</v>
      </c>
      <c r="B271" s="23">
        <v>34753</v>
      </c>
      <c r="C271" s="23">
        <v>4091</v>
      </c>
      <c r="D271" s="23">
        <v>41</v>
      </c>
      <c r="E271" s="23">
        <v>0</v>
      </c>
      <c r="F271" s="23">
        <v>3010</v>
      </c>
      <c r="G271" s="23">
        <v>0</v>
      </c>
      <c r="H271" s="23">
        <v>3869</v>
      </c>
      <c r="I271" s="23">
        <v>3177</v>
      </c>
      <c r="J271" s="23">
        <v>15</v>
      </c>
    </row>
    <row r="272" spans="1:10">
      <c r="A272" s="159" t="s">
        <v>594</v>
      </c>
      <c r="B272" s="23">
        <v>99789</v>
      </c>
      <c r="C272" s="23">
        <v>20068</v>
      </c>
      <c r="D272" s="23">
        <v>10477</v>
      </c>
      <c r="E272" s="23">
        <v>0</v>
      </c>
      <c r="F272" s="23">
        <v>3239</v>
      </c>
      <c r="G272" s="23">
        <v>5657</v>
      </c>
      <c r="H272" s="23">
        <v>24459</v>
      </c>
      <c r="I272" s="23">
        <v>15191</v>
      </c>
      <c r="J272" s="23">
        <v>451</v>
      </c>
    </row>
    <row r="273" spans="1:10">
      <c r="A273" s="159" t="s">
        <v>595</v>
      </c>
      <c r="B273" s="23">
        <v>90258</v>
      </c>
      <c r="C273" s="23">
        <v>8171</v>
      </c>
      <c r="D273" s="23">
        <v>26889</v>
      </c>
      <c r="E273" s="23">
        <v>0</v>
      </c>
      <c r="F273" s="23">
        <v>3286</v>
      </c>
      <c r="G273" s="23">
        <v>22</v>
      </c>
      <c r="H273" s="23">
        <v>18486</v>
      </c>
      <c r="I273" s="23">
        <v>10824</v>
      </c>
      <c r="J273" s="23">
        <v>397</v>
      </c>
    </row>
    <row r="274" spans="1:10" ht="24.75" customHeight="1">
      <c r="A274" s="158" t="s">
        <v>596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9" t="s">
        <v>597</v>
      </c>
      <c r="B275" s="23">
        <v>97466</v>
      </c>
      <c r="C275" s="23">
        <v>24511</v>
      </c>
      <c r="D275" s="23">
        <v>7430</v>
      </c>
      <c r="E275" s="23">
        <v>10268</v>
      </c>
      <c r="F275" s="23">
        <v>0</v>
      </c>
      <c r="G275" s="23">
        <v>4918</v>
      </c>
      <c r="H275" s="23">
        <v>0</v>
      </c>
      <c r="I275" s="23">
        <v>14285</v>
      </c>
      <c r="J275" s="23">
        <v>793</v>
      </c>
    </row>
    <row r="276" spans="1:10">
      <c r="A276" s="159" t="s">
        <v>598</v>
      </c>
      <c r="B276" s="23">
        <v>98283</v>
      </c>
      <c r="C276" s="23">
        <v>4369</v>
      </c>
      <c r="D276" s="23">
        <v>1919</v>
      </c>
      <c r="E276" s="23">
        <v>0</v>
      </c>
      <c r="F276" s="23">
        <v>6544</v>
      </c>
      <c r="G276" s="23">
        <v>25</v>
      </c>
      <c r="H276" s="23">
        <v>31530</v>
      </c>
      <c r="I276" s="23">
        <v>9301</v>
      </c>
      <c r="J276" s="23">
        <v>0</v>
      </c>
    </row>
    <row r="277" spans="1:10">
      <c r="A277" s="159" t="s">
        <v>599</v>
      </c>
      <c r="B277" s="23">
        <v>57290</v>
      </c>
      <c r="C277" s="23">
        <v>19561</v>
      </c>
      <c r="D277" s="23">
        <v>1672</v>
      </c>
      <c r="E277" s="23">
        <v>19</v>
      </c>
      <c r="F277" s="23">
        <v>3366</v>
      </c>
      <c r="G277" s="23">
        <v>253</v>
      </c>
      <c r="H277" s="23">
        <v>0</v>
      </c>
      <c r="I277" s="23">
        <v>12846</v>
      </c>
      <c r="J277" s="23">
        <v>0</v>
      </c>
    </row>
    <row r="278" spans="1:10">
      <c r="A278" s="159" t="s">
        <v>600</v>
      </c>
      <c r="B278" s="23">
        <v>315885</v>
      </c>
      <c r="C278" s="23">
        <v>69203</v>
      </c>
      <c r="D278" s="23">
        <v>41013</v>
      </c>
      <c r="E278" s="23">
        <v>0</v>
      </c>
      <c r="F278" s="23">
        <v>19532</v>
      </c>
      <c r="G278" s="23">
        <v>18971</v>
      </c>
      <c r="H278" s="23">
        <v>39365</v>
      </c>
      <c r="I278" s="23">
        <v>44875</v>
      </c>
      <c r="J278" s="23">
        <v>831</v>
      </c>
    </row>
    <row r="279" spans="1:10">
      <c r="A279" s="159" t="s">
        <v>601</v>
      </c>
      <c r="B279" s="23">
        <v>38102</v>
      </c>
      <c r="C279" s="23">
        <v>15677</v>
      </c>
      <c r="D279" s="23">
        <v>1087</v>
      </c>
      <c r="E279" s="23">
        <v>0</v>
      </c>
      <c r="F279" s="23">
        <v>1613</v>
      </c>
      <c r="G279" s="23">
        <v>56</v>
      </c>
      <c r="H279" s="23">
        <v>5707</v>
      </c>
      <c r="I279" s="23">
        <v>7811</v>
      </c>
      <c r="J279" s="23">
        <v>19</v>
      </c>
    </row>
    <row r="280" spans="1:10">
      <c r="A280" s="159" t="s">
        <v>602</v>
      </c>
      <c r="B280" s="23">
        <v>30178</v>
      </c>
      <c r="C280" s="23">
        <v>7388</v>
      </c>
      <c r="D280" s="23">
        <v>896</v>
      </c>
      <c r="E280" s="23">
        <v>0</v>
      </c>
      <c r="F280" s="23">
        <v>3307</v>
      </c>
      <c r="G280" s="23">
        <v>533</v>
      </c>
      <c r="H280" s="23">
        <v>7220</v>
      </c>
      <c r="I280" s="23">
        <v>4159</v>
      </c>
      <c r="J280" s="23">
        <v>0</v>
      </c>
    </row>
    <row r="281" spans="1:10">
      <c r="A281" s="159" t="s">
        <v>603</v>
      </c>
      <c r="B281" s="23">
        <v>209882</v>
      </c>
      <c r="C281" s="23">
        <v>51739</v>
      </c>
      <c r="D281" s="23">
        <v>12494</v>
      </c>
      <c r="E281" s="23">
        <v>5126</v>
      </c>
      <c r="F281" s="23">
        <v>-269</v>
      </c>
      <c r="G281" s="23">
        <v>3773</v>
      </c>
      <c r="H281" s="23">
        <v>57057</v>
      </c>
      <c r="I281" s="23">
        <v>27582</v>
      </c>
      <c r="J281" s="23">
        <v>79</v>
      </c>
    </row>
    <row r="282" spans="1:10" ht="23.25" customHeight="1">
      <c r="A282" s="158" t="s">
        <v>604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9" t="s">
        <v>605</v>
      </c>
      <c r="B283" s="23">
        <v>32995</v>
      </c>
      <c r="C283" s="23">
        <v>7301</v>
      </c>
      <c r="D283" s="23">
        <v>316</v>
      </c>
      <c r="E283" s="23">
        <v>0</v>
      </c>
      <c r="F283" s="23">
        <v>3232</v>
      </c>
      <c r="G283" s="23">
        <v>256</v>
      </c>
      <c r="H283" s="23">
        <v>8221</v>
      </c>
      <c r="I283" s="23">
        <v>3981</v>
      </c>
      <c r="J283" s="23">
        <v>0</v>
      </c>
    </row>
    <row r="284" spans="1:10">
      <c r="A284" s="159" t="s">
        <v>606</v>
      </c>
      <c r="B284" s="23">
        <v>19912</v>
      </c>
      <c r="C284" s="23">
        <v>1855</v>
      </c>
      <c r="D284" s="23">
        <v>36</v>
      </c>
      <c r="E284" s="23">
        <v>0</v>
      </c>
      <c r="F284" s="23">
        <v>2016</v>
      </c>
      <c r="G284" s="23">
        <v>0</v>
      </c>
      <c r="H284" s="23">
        <v>5159</v>
      </c>
      <c r="I284" s="23">
        <v>3415</v>
      </c>
      <c r="J284" s="23">
        <v>25</v>
      </c>
    </row>
    <row r="285" spans="1:10">
      <c r="A285" s="159" t="s">
        <v>607</v>
      </c>
      <c r="B285" s="23">
        <v>38437</v>
      </c>
      <c r="C285" s="23">
        <v>6478</v>
      </c>
      <c r="D285" s="23">
        <v>250</v>
      </c>
      <c r="E285" s="23">
        <v>0</v>
      </c>
      <c r="F285" s="23">
        <v>3209</v>
      </c>
      <c r="G285" s="23">
        <v>444</v>
      </c>
      <c r="H285" s="23">
        <v>3037</v>
      </c>
      <c r="I285" s="23">
        <v>2711</v>
      </c>
      <c r="J285" s="23">
        <v>672</v>
      </c>
    </row>
    <row r="286" spans="1:10">
      <c r="A286" s="159" t="s">
        <v>608</v>
      </c>
      <c r="B286" s="23">
        <v>63768</v>
      </c>
      <c r="C286" s="23">
        <v>13568</v>
      </c>
      <c r="D286" s="23">
        <v>507</v>
      </c>
      <c r="E286" s="23">
        <v>0</v>
      </c>
      <c r="F286" s="23">
        <v>6442</v>
      </c>
      <c r="G286" s="23">
        <v>185</v>
      </c>
      <c r="H286" s="23">
        <v>9723</v>
      </c>
      <c r="I286" s="23">
        <v>4479</v>
      </c>
      <c r="J286" s="23">
        <v>811</v>
      </c>
    </row>
    <row r="287" spans="1:10">
      <c r="A287" s="159" t="s">
        <v>609</v>
      </c>
      <c r="B287" s="23">
        <v>1603</v>
      </c>
      <c r="C287" s="23">
        <v>0</v>
      </c>
      <c r="D287" s="23">
        <v>0</v>
      </c>
      <c r="E287" s="23">
        <v>0</v>
      </c>
      <c r="F287" s="23">
        <v>196</v>
      </c>
      <c r="G287" s="23">
        <v>0</v>
      </c>
      <c r="H287" s="23">
        <v>0</v>
      </c>
      <c r="I287" s="23">
        <v>842</v>
      </c>
      <c r="J287" s="23">
        <v>0</v>
      </c>
    </row>
    <row r="288" spans="1:10">
      <c r="A288" s="159" t="s">
        <v>610</v>
      </c>
      <c r="B288" s="23">
        <v>46829</v>
      </c>
      <c r="C288" s="23">
        <v>14203</v>
      </c>
      <c r="D288" s="23">
        <v>375</v>
      </c>
      <c r="E288" s="23">
        <v>0</v>
      </c>
      <c r="F288" s="23">
        <v>3112</v>
      </c>
      <c r="G288" s="23">
        <v>20</v>
      </c>
      <c r="H288" s="23">
        <v>15197</v>
      </c>
      <c r="I288" s="23">
        <v>3925</v>
      </c>
      <c r="J288" s="23">
        <v>14</v>
      </c>
    </row>
    <row r="289" spans="1:10">
      <c r="A289" s="159" t="s">
        <v>611</v>
      </c>
      <c r="B289" s="23">
        <v>19916</v>
      </c>
      <c r="C289" s="23">
        <v>13358</v>
      </c>
      <c r="D289" s="23">
        <v>1230</v>
      </c>
      <c r="E289" s="23">
        <v>0</v>
      </c>
      <c r="F289" s="23">
        <v>2123</v>
      </c>
      <c r="G289" s="23">
        <v>0</v>
      </c>
      <c r="H289" s="23">
        <v>6018</v>
      </c>
      <c r="I289" s="23">
        <v>2364</v>
      </c>
      <c r="J289" s="23">
        <v>0</v>
      </c>
    </row>
    <row r="290" spans="1:10">
      <c r="A290" s="159" t="s">
        <v>612</v>
      </c>
      <c r="B290" s="23">
        <v>416133</v>
      </c>
      <c r="C290" s="23">
        <v>72520</v>
      </c>
      <c r="D290" s="23">
        <v>30694</v>
      </c>
      <c r="E290" s="23">
        <v>17823</v>
      </c>
      <c r="F290" s="23">
        <v>0</v>
      </c>
      <c r="G290" s="23">
        <v>1959</v>
      </c>
      <c r="H290" s="23">
        <v>7897</v>
      </c>
      <c r="I290" s="23">
        <v>24411</v>
      </c>
      <c r="J290" s="23">
        <v>7740</v>
      </c>
    </row>
    <row r="291" spans="1:10" ht="23.25" customHeight="1">
      <c r="A291" s="158" t="s">
        <v>613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9" t="s">
        <v>614</v>
      </c>
      <c r="B292" s="23">
        <v>459</v>
      </c>
      <c r="C292" s="23">
        <v>1287</v>
      </c>
      <c r="D292" s="23">
        <v>28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</row>
    <row r="293" spans="1:10">
      <c r="A293" s="159" t="s">
        <v>615</v>
      </c>
      <c r="B293" s="23">
        <v>5538</v>
      </c>
      <c r="C293" s="23">
        <v>1455</v>
      </c>
      <c r="D293" s="23">
        <v>85</v>
      </c>
      <c r="E293" s="23">
        <v>0</v>
      </c>
      <c r="F293" s="23">
        <v>617</v>
      </c>
      <c r="G293" s="23">
        <v>0</v>
      </c>
      <c r="H293" s="23">
        <v>5</v>
      </c>
      <c r="I293" s="23">
        <v>1050</v>
      </c>
      <c r="J293" s="23">
        <v>0</v>
      </c>
    </row>
    <row r="294" spans="1:10">
      <c r="A294" s="159" t="s">
        <v>616</v>
      </c>
      <c r="B294" s="23">
        <v>75144</v>
      </c>
      <c r="C294" s="23">
        <v>17940</v>
      </c>
      <c r="D294" s="23">
        <v>2165</v>
      </c>
      <c r="E294" s="23">
        <v>0</v>
      </c>
      <c r="F294" s="23">
        <v>3261</v>
      </c>
      <c r="G294" s="23">
        <v>2826</v>
      </c>
      <c r="H294" s="23">
        <v>6964</v>
      </c>
      <c r="I294" s="23">
        <v>4164</v>
      </c>
      <c r="J294" s="23">
        <v>5303</v>
      </c>
    </row>
    <row r="295" spans="1:10">
      <c r="A295" s="159" t="s">
        <v>617</v>
      </c>
      <c r="B295" s="23">
        <v>5334</v>
      </c>
      <c r="C295" s="23">
        <v>1630</v>
      </c>
      <c r="D295" s="23">
        <v>4</v>
      </c>
      <c r="E295" s="23">
        <v>0</v>
      </c>
      <c r="F295" s="23">
        <v>634</v>
      </c>
      <c r="G295" s="23">
        <v>0</v>
      </c>
      <c r="H295" s="23">
        <v>1888</v>
      </c>
      <c r="I295" s="23">
        <v>772</v>
      </c>
      <c r="J295" s="23">
        <v>0</v>
      </c>
    </row>
    <row r="296" spans="1:10">
      <c r="A296" s="159" t="s">
        <v>618</v>
      </c>
      <c r="B296" s="23">
        <v>22528</v>
      </c>
      <c r="C296" s="23">
        <v>13878</v>
      </c>
      <c r="D296" s="23">
        <v>177</v>
      </c>
      <c r="E296" s="23">
        <v>0</v>
      </c>
      <c r="F296" s="23">
        <v>1409</v>
      </c>
      <c r="G296" s="23">
        <v>169</v>
      </c>
      <c r="H296" s="23">
        <v>0</v>
      </c>
      <c r="I296" s="23">
        <v>1716</v>
      </c>
      <c r="J296" s="23">
        <v>0</v>
      </c>
    </row>
    <row r="297" spans="1:10">
      <c r="A297" s="159" t="s">
        <v>619</v>
      </c>
      <c r="B297" s="23">
        <v>17861</v>
      </c>
      <c r="C297" s="23">
        <v>2709</v>
      </c>
      <c r="D297" s="23">
        <v>447</v>
      </c>
      <c r="E297" s="23">
        <v>57</v>
      </c>
      <c r="F297" s="23">
        <v>1394</v>
      </c>
      <c r="G297" s="23">
        <v>36</v>
      </c>
      <c r="H297" s="23">
        <v>2601</v>
      </c>
      <c r="I297" s="23">
        <v>3318</v>
      </c>
      <c r="J297" s="23">
        <v>2</v>
      </c>
    </row>
    <row r="298" spans="1:10">
      <c r="A298" s="159" t="s">
        <v>620</v>
      </c>
      <c r="B298" s="23">
        <v>22981</v>
      </c>
      <c r="C298" s="23">
        <v>2730</v>
      </c>
      <c r="D298" s="23">
        <v>351</v>
      </c>
      <c r="E298" s="23">
        <v>0</v>
      </c>
      <c r="F298" s="23">
        <v>2031</v>
      </c>
      <c r="G298" s="23">
        <v>258</v>
      </c>
      <c r="H298" s="23">
        <v>7540</v>
      </c>
      <c r="I298" s="23">
        <v>1534</v>
      </c>
      <c r="J298" s="23">
        <v>0</v>
      </c>
    </row>
    <row r="299" spans="1:10">
      <c r="A299" s="159" t="s">
        <v>621</v>
      </c>
      <c r="B299" s="23">
        <v>380210</v>
      </c>
      <c r="C299" s="23">
        <v>22031</v>
      </c>
      <c r="D299" s="23">
        <v>22157</v>
      </c>
      <c r="E299" s="23">
        <v>0</v>
      </c>
      <c r="F299" s="23">
        <v>17868</v>
      </c>
      <c r="G299" s="23">
        <v>1037</v>
      </c>
      <c r="H299" s="23">
        <v>75763</v>
      </c>
      <c r="I299" s="23">
        <v>28744</v>
      </c>
      <c r="J299" s="23">
        <v>41</v>
      </c>
    </row>
    <row r="300" spans="1:10">
      <c r="A300" s="159" t="s">
        <v>622</v>
      </c>
      <c r="B300" s="23">
        <v>3972</v>
      </c>
      <c r="C300" s="23">
        <v>5732</v>
      </c>
      <c r="D300" s="23">
        <v>29</v>
      </c>
      <c r="E300" s="23">
        <v>570</v>
      </c>
      <c r="F300" s="23">
        <v>-6</v>
      </c>
      <c r="G300" s="23">
        <v>0</v>
      </c>
      <c r="H300" s="23">
        <v>0</v>
      </c>
      <c r="I300" s="23">
        <v>0</v>
      </c>
      <c r="J300" s="23">
        <v>0</v>
      </c>
    </row>
    <row r="301" spans="1:10">
      <c r="A301" s="159" t="s">
        <v>623</v>
      </c>
      <c r="B301" s="23">
        <v>15254</v>
      </c>
      <c r="C301" s="23">
        <v>5786</v>
      </c>
      <c r="D301" s="23">
        <v>175</v>
      </c>
      <c r="E301" s="23">
        <v>0</v>
      </c>
      <c r="F301" s="23">
        <v>730</v>
      </c>
      <c r="G301" s="23">
        <v>0</v>
      </c>
      <c r="H301" s="23">
        <v>3741</v>
      </c>
      <c r="I301" s="23">
        <v>1818</v>
      </c>
      <c r="J301" s="23">
        <v>3</v>
      </c>
    </row>
    <row r="302" spans="1:10">
      <c r="A302" s="159" t="s">
        <v>624</v>
      </c>
      <c r="B302" s="23">
        <v>519940</v>
      </c>
      <c r="C302" s="23">
        <v>199332</v>
      </c>
      <c r="D302" s="23">
        <v>8127</v>
      </c>
      <c r="E302" s="23">
        <v>22977</v>
      </c>
      <c r="F302" s="23">
        <v>1852</v>
      </c>
      <c r="G302" s="23">
        <v>0</v>
      </c>
      <c r="H302" s="23">
        <v>118112</v>
      </c>
      <c r="I302" s="23">
        <v>61600</v>
      </c>
      <c r="J302" s="23">
        <v>1028</v>
      </c>
    </row>
    <row r="303" spans="1:10">
      <c r="A303" s="159" t="s">
        <v>625</v>
      </c>
      <c r="B303" s="23">
        <v>43279</v>
      </c>
      <c r="C303" s="23">
        <v>2136</v>
      </c>
      <c r="D303" s="23">
        <v>325</v>
      </c>
      <c r="E303" s="23">
        <v>0</v>
      </c>
      <c r="F303" s="23">
        <v>1051</v>
      </c>
      <c r="G303" s="23">
        <v>149</v>
      </c>
      <c r="H303" s="23">
        <v>9231</v>
      </c>
      <c r="I303" s="23">
        <v>4355</v>
      </c>
      <c r="J303" s="23">
        <v>3439</v>
      </c>
    </row>
    <row r="304" spans="1:10">
      <c r="A304" s="159" t="s">
        <v>626</v>
      </c>
      <c r="B304" s="23">
        <v>16602</v>
      </c>
      <c r="C304" s="23">
        <v>11493</v>
      </c>
      <c r="D304" s="23">
        <v>1612</v>
      </c>
      <c r="E304" s="23">
        <v>0</v>
      </c>
      <c r="F304" s="23">
        <v>424</v>
      </c>
      <c r="G304" s="23">
        <v>387</v>
      </c>
      <c r="H304" s="23">
        <v>0</v>
      </c>
      <c r="I304" s="23">
        <v>2515</v>
      </c>
      <c r="J304" s="23">
        <v>0</v>
      </c>
    </row>
    <row r="305" spans="1:10">
      <c r="A305" s="159" t="s">
        <v>627</v>
      </c>
      <c r="B305" s="23">
        <v>66621</v>
      </c>
      <c r="C305" s="23">
        <v>5748</v>
      </c>
      <c r="D305" s="23">
        <v>1259</v>
      </c>
      <c r="E305" s="23">
        <v>0</v>
      </c>
      <c r="F305" s="23">
        <v>4160</v>
      </c>
      <c r="G305" s="23">
        <v>463</v>
      </c>
      <c r="H305" s="23">
        <v>15766</v>
      </c>
      <c r="I305" s="23">
        <v>4390</v>
      </c>
      <c r="J305" s="23">
        <v>8869</v>
      </c>
    </row>
    <row r="306" spans="1:10">
      <c r="A306" s="159" t="s">
        <v>628</v>
      </c>
      <c r="B306" s="23">
        <v>10892</v>
      </c>
      <c r="C306" s="23">
        <v>3150</v>
      </c>
      <c r="D306" s="23">
        <v>89</v>
      </c>
      <c r="E306" s="23">
        <v>0</v>
      </c>
      <c r="F306" s="23">
        <v>1744</v>
      </c>
      <c r="G306" s="23">
        <v>103</v>
      </c>
      <c r="H306" s="23">
        <v>0</v>
      </c>
      <c r="I306" s="23">
        <v>1279</v>
      </c>
      <c r="J306" s="23">
        <v>0</v>
      </c>
    </row>
    <row r="307" spans="1:10" ht="23.25" customHeight="1">
      <c r="A307" s="158" t="s">
        <v>629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9" t="s">
        <v>630</v>
      </c>
      <c r="B308" s="23">
        <v>15160</v>
      </c>
      <c r="C308" s="23">
        <v>1478</v>
      </c>
      <c r="D308" s="23">
        <v>941</v>
      </c>
      <c r="E308" s="23">
        <v>0</v>
      </c>
      <c r="F308" s="23">
        <v>115</v>
      </c>
      <c r="G308" s="23">
        <v>59</v>
      </c>
      <c r="H308" s="23">
        <v>10631</v>
      </c>
      <c r="I308" s="23">
        <v>2098</v>
      </c>
      <c r="J308" s="23">
        <v>0</v>
      </c>
    </row>
    <row r="309" spans="1:10">
      <c r="A309" s="159" t="s">
        <v>631</v>
      </c>
      <c r="B309" s="23">
        <v>32789</v>
      </c>
      <c r="C309" s="23">
        <v>1381</v>
      </c>
      <c r="D309" s="23">
        <v>467</v>
      </c>
      <c r="E309" s="23">
        <v>0</v>
      </c>
      <c r="F309" s="23">
        <v>1529</v>
      </c>
      <c r="G309" s="23">
        <v>23</v>
      </c>
      <c r="H309" s="23">
        <v>12315</v>
      </c>
      <c r="I309" s="23">
        <v>3697</v>
      </c>
      <c r="J309" s="23">
        <v>0</v>
      </c>
    </row>
    <row r="310" spans="1:10">
      <c r="A310" s="159" t="s">
        <v>632</v>
      </c>
      <c r="B310" s="23">
        <v>135677</v>
      </c>
      <c r="C310" s="23">
        <v>8283</v>
      </c>
      <c r="D310" s="23">
        <v>7403</v>
      </c>
      <c r="E310" s="23">
        <v>0</v>
      </c>
      <c r="F310" s="23">
        <v>9985</v>
      </c>
      <c r="G310" s="23">
        <v>2304</v>
      </c>
      <c r="H310" s="23">
        <v>22516</v>
      </c>
      <c r="I310" s="23">
        <v>28738</v>
      </c>
      <c r="J310" s="23">
        <v>0</v>
      </c>
    </row>
    <row r="311" spans="1:10">
      <c r="A311" s="159" t="s">
        <v>633</v>
      </c>
      <c r="B311" s="23">
        <v>81791</v>
      </c>
      <c r="C311" s="23">
        <v>6161</v>
      </c>
      <c r="D311" s="23">
        <v>465</v>
      </c>
      <c r="E311" s="23">
        <v>0</v>
      </c>
      <c r="F311" s="23">
        <v>5113</v>
      </c>
      <c r="G311" s="23">
        <v>13</v>
      </c>
      <c r="H311" s="23">
        <v>20135</v>
      </c>
      <c r="I311" s="23">
        <v>8317</v>
      </c>
      <c r="J311" s="23">
        <v>0</v>
      </c>
    </row>
    <row r="312" spans="1:10">
      <c r="A312" s="159" t="s">
        <v>634</v>
      </c>
      <c r="B312" s="23">
        <v>49633</v>
      </c>
      <c r="C312" s="23">
        <v>2289</v>
      </c>
      <c r="D312" s="23">
        <v>1353</v>
      </c>
      <c r="E312" s="23">
        <v>0</v>
      </c>
      <c r="F312" s="23">
        <v>3363</v>
      </c>
      <c r="G312" s="23">
        <v>223</v>
      </c>
      <c r="H312" s="23">
        <v>20703</v>
      </c>
      <c r="I312" s="23">
        <v>7967</v>
      </c>
      <c r="J312" s="23">
        <v>0</v>
      </c>
    </row>
    <row r="313" spans="1:10">
      <c r="A313" s="159" t="s">
        <v>635</v>
      </c>
      <c r="B313" s="23">
        <v>12494</v>
      </c>
      <c r="C313" s="23">
        <v>815</v>
      </c>
      <c r="D313" s="23">
        <v>202</v>
      </c>
      <c r="E313" s="23">
        <v>0</v>
      </c>
      <c r="F313" s="23">
        <v>1343</v>
      </c>
      <c r="G313" s="23">
        <v>0</v>
      </c>
      <c r="H313" s="23">
        <v>3354</v>
      </c>
      <c r="I313" s="23">
        <v>1330</v>
      </c>
      <c r="J313" s="23">
        <v>0</v>
      </c>
    </row>
    <row r="314" spans="1:10">
      <c r="A314" s="159" t="s">
        <v>636</v>
      </c>
      <c r="B314" s="23">
        <v>54281</v>
      </c>
      <c r="C314" s="23">
        <v>2345</v>
      </c>
      <c r="D314" s="23">
        <v>504</v>
      </c>
      <c r="E314" s="23">
        <v>0</v>
      </c>
      <c r="F314" s="23">
        <v>4951</v>
      </c>
      <c r="G314" s="23">
        <v>75</v>
      </c>
      <c r="H314" s="23">
        <v>17795</v>
      </c>
      <c r="I314" s="23">
        <v>9916</v>
      </c>
      <c r="J314" s="23">
        <v>57</v>
      </c>
    </row>
    <row r="315" spans="1:10">
      <c r="A315" s="159" t="s">
        <v>637</v>
      </c>
      <c r="B315" s="23">
        <v>78525</v>
      </c>
      <c r="C315" s="23">
        <v>11530</v>
      </c>
      <c r="D315" s="23">
        <v>8742</v>
      </c>
      <c r="E315" s="23">
        <v>0</v>
      </c>
      <c r="F315" s="23">
        <v>11355</v>
      </c>
      <c r="G315" s="23">
        <v>4076</v>
      </c>
      <c r="H315" s="23">
        <v>28516</v>
      </c>
      <c r="I315" s="23">
        <v>11041</v>
      </c>
      <c r="J315" s="23">
        <v>0</v>
      </c>
    </row>
    <row r="316" spans="1:10">
      <c r="A316" s="159" t="s">
        <v>638</v>
      </c>
      <c r="B316" s="23">
        <v>293752</v>
      </c>
      <c r="C316" s="23">
        <v>55066</v>
      </c>
      <c r="D316" s="23">
        <v>8030</v>
      </c>
      <c r="E316" s="23">
        <v>0</v>
      </c>
      <c r="F316" s="23">
        <v>18167</v>
      </c>
      <c r="G316" s="23">
        <v>3554</v>
      </c>
      <c r="H316" s="23">
        <v>47129</v>
      </c>
      <c r="I316" s="23">
        <v>46196</v>
      </c>
      <c r="J316" s="23">
        <v>142</v>
      </c>
    </row>
    <row r="317" spans="1:10">
      <c r="A317" s="159" t="s">
        <v>639</v>
      </c>
      <c r="B317" s="23">
        <v>26499</v>
      </c>
      <c r="C317" s="23">
        <v>16</v>
      </c>
      <c r="D317" s="23">
        <v>270</v>
      </c>
      <c r="E317" s="23">
        <v>0</v>
      </c>
      <c r="F317" s="23">
        <v>2036</v>
      </c>
      <c r="G317" s="23">
        <v>34</v>
      </c>
      <c r="H317" s="23">
        <v>15738</v>
      </c>
      <c r="I317" s="23">
        <v>6057</v>
      </c>
      <c r="J317" s="23">
        <v>0</v>
      </c>
    </row>
    <row r="318" spans="1:10">
      <c r="A318" s="159" t="s">
        <v>640</v>
      </c>
      <c r="B318" s="23">
        <v>188150</v>
      </c>
      <c r="C318" s="23">
        <v>18753</v>
      </c>
      <c r="D318" s="23">
        <v>6072</v>
      </c>
      <c r="E318" s="23">
        <v>0</v>
      </c>
      <c r="F318" s="23">
        <v>11839</v>
      </c>
      <c r="G318" s="23">
        <v>1552</v>
      </c>
      <c r="H318" s="23">
        <v>87919</v>
      </c>
      <c r="I318" s="23">
        <v>30309</v>
      </c>
      <c r="J318" s="23">
        <v>21</v>
      </c>
    </row>
    <row r="319" spans="1:10">
      <c r="A319" s="159" t="s">
        <v>641</v>
      </c>
      <c r="B319" s="23">
        <v>47203</v>
      </c>
      <c r="C319" s="23">
        <v>150</v>
      </c>
      <c r="D319" s="23">
        <v>1055</v>
      </c>
      <c r="E319" s="23">
        <v>0</v>
      </c>
      <c r="F319" s="23">
        <v>4302</v>
      </c>
      <c r="G319" s="23">
        <v>72</v>
      </c>
      <c r="H319" s="23">
        <v>26919</v>
      </c>
      <c r="I319" s="23">
        <v>7034</v>
      </c>
      <c r="J319" s="23">
        <v>0</v>
      </c>
    </row>
    <row r="320" spans="1:10">
      <c r="A320" s="159" t="s">
        <v>642</v>
      </c>
      <c r="B320" s="23">
        <v>15338</v>
      </c>
      <c r="C320" s="23">
        <v>1737</v>
      </c>
      <c r="D320" s="23">
        <v>1141</v>
      </c>
      <c r="E320" s="23">
        <v>0</v>
      </c>
      <c r="F320" s="23">
        <v>1226</v>
      </c>
      <c r="G320" s="23">
        <v>4</v>
      </c>
      <c r="H320" s="23">
        <v>6545</v>
      </c>
      <c r="I320" s="23">
        <v>2610</v>
      </c>
      <c r="J320" s="23">
        <v>15</v>
      </c>
    </row>
    <row r="321" spans="1:10" ht="13.8" thickBot="1">
      <c r="A321" s="26" t="s">
        <v>643</v>
      </c>
      <c r="B321" s="26">
        <v>18642</v>
      </c>
      <c r="C321" s="26">
        <v>783</v>
      </c>
      <c r="D321" s="26">
        <v>1285</v>
      </c>
      <c r="E321" s="26">
        <v>0</v>
      </c>
      <c r="F321" s="26">
        <v>1941</v>
      </c>
      <c r="G321" s="26">
        <v>697</v>
      </c>
      <c r="H321" s="26">
        <v>3418</v>
      </c>
      <c r="I321" s="26">
        <v>2241</v>
      </c>
      <c r="J321" s="26">
        <v>119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3.2" zeroHeight="1"/>
  <cols>
    <col min="1" max="1" width="25.5546875" style="11" customWidth="1"/>
    <col min="2" max="2" width="13.6640625" style="11" customWidth="1"/>
    <col min="3" max="3" width="11" style="11" customWidth="1"/>
    <col min="4" max="5" width="11.33203125" style="11" customWidth="1"/>
    <col min="6" max="6" width="16.5546875" style="11" customWidth="1"/>
    <col min="7" max="7" width="5" style="11" customWidth="1"/>
    <col min="8" max="16384" width="9.33203125" style="11" hidden="1"/>
  </cols>
  <sheetData>
    <row r="1" spans="1:6"/>
    <row r="2" spans="1:6" ht="15.6">
      <c r="A2" s="8" t="s">
        <v>980</v>
      </c>
    </row>
    <row r="3" spans="1:6" ht="15" customHeight="1">
      <c r="A3" s="11" t="s">
        <v>981</v>
      </c>
    </row>
    <row r="4" spans="1:6" ht="15" customHeight="1">
      <c r="A4" s="9" t="s">
        <v>153</v>
      </c>
    </row>
    <row r="5" spans="1:6" ht="15" customHeight="1">
      <c r="A5" s="11" t="s">
        <v>154</v>
      </c>
    </row>
    <row r="6" spans="1:6" ht="6" customHeight="1">
      <c r="A6" s="9"/>
    </row>
    <row r="7" spans="1:6" ht="15.75" customHeight="1">
      <c r="A7" s="66" t="s">
        <v>155</v>
      </c>
      <c r="B7" s="67" t="s">
        <v>156</v>
      </c>
      <c r="C7" s="68" t="s">
        <v>157</v>
      </c>
      <c r="D7" s="68" t="s">
        <v>158</v>
      </c>
      <c r="E7" s="68" t="s">
        <v>159</v>
      </c>
      <c r="F7" s="68" t="s">
        <v>160</v>
      </c>
    </row>
    <row r="8" spans="1:6" ht="15.75" customHeight="1">
      <c r="A8" s="69"/>
      <c r="B8" s="47" t="s">
        <v>161</v>
      </c>
      <c r="C8" s="47" t="s">
        <v>162</v>
      </c>
      <c r="D8" s="47" t="s">
        <v>163</v>
      </c>
      <c r="E8" s="47" t="s">
        <v>164</v>
      </c>
      <c r="F8" s="47" t="s">
        <v>165</v>
      </c>
    </row>
    <row r="9" spans="1:6" ht="15.75" customHeight="1">
      <c r="A9" s="69"/>
      <c r="B9" s="47" t="s">
        <v>166</v>
      </c>
      <c r="C9" s="47" t="s">
        <v>277</v>
      </c>
      <c r="D9" s="47" t="s">
        <v>167</v>
      </c>
      <c r="E9" s="47" t="s">
        <v>982</v>
      </c>
      <c r="F9" s="47" t="s">
        <v>168</v>
      </c>
    </row>
    <row r="10" spans="1:6" ht="15.75" customHeight="1">
      <c r="A10" s="70"/>
      <c r="B10" s="15"/>
      <c r="C10" s="47" t="s">
        <v>169</v>
      </c>
      <c r="D10" s="47" t="s">
        <v>170</v>
      </c>
      <c r="E10" s="47" t="s">
        <v>22</v>
      </c>
      <c r="F10" s="47" t="s">
        <v>166</v>
      </c>
    </row>
    <row r="11" spans="1:6" ht="15.75" customHeight="1">
      <c r="A11" s="71"/>
      <c r="B11" s="43"/>
      <c r="C11" s="72">
        <v>2022</v>
      </c>
      <c r="D11" s="43"/>
      <c r="E11" s="43"/>
      <c r="F11" s="43"/>
    </row>
    <row r="12" spans="1:6">
      <c r="A12" s="21" t="s">
        <v>171</v>
      </c>
      <c r="B12" s="23">
        <v>34724351</v>
      </c>
      <c r="C12" s="23"/>
      <c r="D12" s="23"/>
      <c r="E12" s="23"/>
      <c r="F12" s="23">
        <f>SUM(F13:F15)</f>
        <v>34724350.126999997</v>
      </c>
    </row>
    <row r="13" spans="1:6">
      <c r="A13" s="69" t="s">
        <v>172</v>
      </c>
      <c r="B13" s="44" t="s">
        <v>273</v>
      </c>
      <c r="C13" s="23">
        <v>29338</v>
      </c>
      <c r="D13" s="23">
        <v>100</v>
      </c>
      <c r="E13" s="23">
        <v>1143228</v>
      </c>
      <c r="F13" s="23">
        <v>33540023.063999999</v>
      </c>
    </row>
    <row r="14" spans="1:6">
      <c r="A14" s="69" t="s">
        <v>173</v>
      </c>
      <c r="B14" s="44" t="s">
        <v>273</v>
      </c>
      <c r="C14" s="23">
        <v>814</v>
      </c>
      <c r="D14" s="23">
        <v>125</v>
      </c>
      <c r="E14" s="23">
        <v>1429035</v>
      </c>
      <c r="F14" s="23">
        <v>1163234.49</v>
      </c>
    </row>
    <row r="15" spans="1:6">
      <c r="A15" s="69" t="s">
        <v>174</v>
      </c>
      <c r="B15" s="44" t="s">
        <v>273</v>
      </c>
      <c r="C15" s="23">
        <v>41</v>
      </c>
      <c r="D15" s="23">
        <v>45</v>
      </c>
      <c r="E15" s="23">
        <v>514453</v>
      </c>
      <c r="F15" s="23">
        <v>21092.573</v>
      </c>
    </row>
    <row r="16" spans="1:6">
      <c r="A16" s="21" t="s">
        <v>175</v>
      </c>
      <c r="B16" s="44">
        <v>9413662</v>
      </c>
      <c r="C16" s="23">
        <v>41181</v>
      </c>
      <c r="D16" s="23">
        <v>100</v>
      </c>
      <c r="E16" s="23">
        <v>228592</v>
      </c>
      <c r="F16" s="23">
        <v>9413647.1520000007</v>
      </c>
    </row>
    <row r="17" spans="1:6">
      <c r="A17" s="21" t="s">
        <v>176</v>
      </c>
      <c r="B17" s="44">
        <v>5139249</v>
      </c>
      <c r="C17" s="23"/>
      <c r="D17" s="23"/>
      <c r="E17" s="23"/>
      <c r="F17" s="23">
        <f>SUM(F18:F22)</f>
        <v>5139255.3619999997</v>
      </c>
    </row>
    <row r="18" spans="1:6">
      <c r="A18" s="69" t="s">
        <v>177</v>
      </c>
      <c r="B18" s="44" t="s">
        <v>273</v>
      </c>
      <c r="C18" s="23">
        <v>8702</v>
      </c>
      <c r="D18" s="23">
        <v>100</v>
      </c>
      <c r="E18" s="23">
        <v>328346</v>
      </c>
      <c r="F18" s="23">
        <v>2857266.892</v>
      </c>
    </row>
    <row r="19" spans="1:6">
      <c r="A19" s="69" t="s">
        <v>178</v>
      </c>
      <c r="B19" s="44" t="s">
        <v>273</v>
      </c>
      <c r="C19" s="23">
        <v>4784</v>
      </c>
      <c r="D19" s="23">
        <v>55</v>
      </c>
      <c r="E19" s="23">
        <v>180590</v>
      </c>
      <c r="F19" s="23">
        <v>863942.56</v>
      </c>
    </row>
    <row r="20" spans="1:6">
      <c r="A20" s="69" t="s">
        <v>179</v>
      </c>
      <c r="B20" s="44" t="s">
        <v>273</v>
      </c>
      <c r="C20" s="23">
        <v>4008</v>
      </c>
      <c r="D20" s="23">
        <v>25</v>
      </c>
      <c r="E20" s="23">
        <v>82086</v>
      </c>
      <c r="F20" s="23">
        <v>329000.68800000002</v>
      </c>
    </row>
    <row r="21" spans="1:6">
      <c r="A21" s="69" t="s">
        <v>180</v>
      </c>
      <c r="B21" s="44" t="s">
        <v>273</v>
      </c>
      <c r="C21" s="23">
        <v>6427</v>
      </c>
      <c r="D21" s="23">
        <v>25</v>
      </c>
      <c r="E21" s="23">
        <v>82086</v>
      </c>
      <c r="F21" s="23">
        <v>527566.72199999995</v>
      </c>
    </row>
    <row r="22" spans="1:6">
      <c r="A22" s="69" t="s">
        <v>181</v>
      </c>
      <c r="B22" s="44" t="s">
        <v>273</v>
      </c>
      <c r="C22" s="23">
        <v>17100</v>
      </c>
      <c r="D22" s="23">
        <v>10</v>
      </c>
      <c r="E22" s="23">
        <v>32835</v>
      </c>
      <c r="F22" s="23">
        <v>561478.5</v>
      </c>
    </row>
    <row r="23" spans="1:6">
      <c r="A23" s="73" t="s">
        <v>182</v>
      </c>
      <c r="B23" s="44">
        <v>7859524</v>
      </c>
      <c r="C23" s="23"/>
      <c r="D23" s="23"/>
      <c r="E23" s="23"/>
      <c r="F23" s="23">
        <f>SUM(F24:F25)</f>
        <v>7859528.4489999991</v>
      </c>
    </row>
    <row r="24" spans="1:6">
      <c r="A24" s="69" t="s">
        <v>183</v>
      </c>
      <c r="B24" s="44"/>
      <c r="C24" s="23">
        <v>4811</v>
      </c>
      <c r="D24" s="23">
        <v>100</v>
      </c>
      <c r="E24" s="23">
        <v>681866</v>
      </c>
      <c r="F24" s="23">
        <v>3280457.3259999999</v>
      </c>
    </row>
    <row r="25" spans="1:6" ht="15.6">
      <c r="A25" s="69" t="s">
        <v>184</v>
      </c>
      <c r="B25" s="44"/>
      <c r="C25" s="23">
        <v>13431</v>
      </c>
      <c r="D25" s="23">
        <v>50</v>
      </c>
      <c r="E25" s="23">
        <v>340933</v>
      </c>
      <c r="F25" s="23">
        <v>4579071.1229999997</v>
      </c>
    </row>
    <row r="26" spans="1:6" ht="18.75" customHeight="1">
      <c r="A26" s="74" t="s">
        <v>86</v>
      </c>
      <c r="B26" s="75">
        <f>B23+B17+B16+B12</f>
        <v>57136786</v>
      </c>
      <c r="C26" s="76"/>
      <c r="D26" s="76"/>
      <c r="E26" s="76"/>
      <c r="F26" s="76">
        <f>F12+F16+F17+F23</f>
        <v>57136781.090000004</v>
      </c>
    </row>
    <row r="27" spans="1:6" ht="21" customHeight="1">
      <c r="A27" s="77" t="s">
        <v>983</v>
      </c>
      <c r="B27" s="17"/>
      <c r="C27" s="17"/>
      <c r="D27" s="17"/>
      <c r="E27" s="17"/>
      <c r="F27" s="37"/>
    </row>
    <row r="28" spans="1:6">
      <c r="A28" s="77" t="s">
        <v>185</v>
      </c>
      <c r="B28" s="17"/>
      <c r="C28" s="17"/>
      <c r="D28" s="17"/>
      <c r="E28" s="17"/>
      <c r="F28" s="37"/>
    </row>
    <row r="29" spans="1:6">
      <c r="A29" s="78" t="s">
        <v>186</v>
      </c>
      <c r="B29" s="17"/>
      <c r="C29" s="17"/>
      <c r="D29" s="17"/>
      <c r="E29" s="17"/>
      <c r="F29" s="37"/>
    </row>
    <row r="30" spans="1:6"/>
    <row r="31" spans="1:6" ht="15.6">
      <c r="A31" s="79" t="s">
        <v>187</v>
      </c>
      <c r="B31" s="17"/>
      <c r="C31" s="17"/>
      <c r="D31" s="17"/>
      <c r="E31" s="17"/>
    </row>
    <row r="32" spans="1:6" ht="16.2">
      <c r="A32" s="80"/>
      <c r="B32" s="81" t="s">
        <v>276</v>
      </c>
      <c r="C32" s="204" t="s">
        <v>319</v>
      </c>
      <c r="D32" s="202"/>
      <c r="E32" s="81" t="s">
        <v>188</v>
      </c>
    </row>
    <row r="33" spans="1:8" ht="15.6">
      <c r="A33" s="82"/>
      <c r="B33" s="75" t="s">
        <v>984</v>
      </c>
      <c r="C33" s="83">
        <v>2023</v>
      </c>
      <c r="D33" s="83" t="s">
        <v>985</v>
      </c>
      <c r="E33" s="75" t="s">
        <v>986</v>
      </c>
    </row>
    <row r="34" spans="1:8" ht="18" customHeight="1">
      <c r="A34" s="18" t="s">
        <v>189</v>
      </c>
      <c r="B34" s="23">
        <v>75901070</v>
      </c>
    </row>
    <row r="35" spans="1:8">
      <c r="A35" s="18" t="s">
        <v>190</v>
      </c>
      <c r="B35" s="23">
        <v>14351767</v>
      </c>
    </row>
    <row r="36" spans="1:8">
      <c r="A36" s="20" t="s">
        <v>191</v>
      </c>
      <c r="B36" s="76">
        <f>B34-B35</f>
        <v>61549303</v>
      </c>
      <c r="C36" s="42">
        <v>1.06</v>
      </c>
      <c r="D36" s="42">
        <v>1.0269999999999999</v>
      </c>
      <c r="E36" s="76">
        <v>67003802.231859997</v>
      </c>
    </row>
    <row r="37" spans="1:8" ht="19.5" customHeight="1">
      <c r="A37" s="84" t="s">
        <v>987</v>
      </c>
      <c r="B37" s="17"/>
      <c r="C37" s="17"/>
      <c r="D37" s="17"/>
      <c r="E37" s="17"/>
      <c r="F37" s="17"/>
      <c r="H37" s="23"/>
    </row>
    <row r="38" spans="1:8">
      <c r="A38" s="149" t="s">
        <v>988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2"/>
  <sheetViews>
    <sheetView showGridLines="0" zoomScaleNormal="100" workbookViewId="0"/>
  </sheetViews>
  <sheetFormatPr defaultColWidth="0" defaultRowHeight="15" customHeight="1" zeroHeight="1"/>
  <cols>
    <col min="1" max="1" width="3.6640625" style="86" customWidth="1"/>
    <col min="2" max="2" width="55.6640625" style="86" customWidth="1"/>
    <col min="3" max="3" width="20.33203125" style="99" customWidth="1"/>
    <col min="4" max="4" width="10.6640625" style="86" customWidth="1"/>
    <col min="5" max="16384" width="53.33203125" style="86" hidden="1"/>
  </cols>
  <sheetData>
    <row r="1" spans="1:4" ht="18" customHeight="1">
      <c r="B1" s="87" t="s">
        <v>646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192</v>
      </c>
    </row>
    <row r="4" spans="1:4" ht="12.75" customHeight="1">
      <c r="A4" s="89"/>
      <c r="B4" s="91"/>
      <c r="C4" s="93" t="s">
        <v>314</v>
      </c>
    </row>
    <row r="5" spans="1:4" ht="18" customHeight="1">
      <c r="A5" s="89"/>
      <c r="B5" s="94" t="s">
        <v>647</v>
      </c>
      <c r="C5" s="95"/>
    </row>
    <row r="6" spans="1:4" ht="12.75" customHeight="1">
      <c r="A6" s="89"/>
      <c r="B6" s="91" t="s">
        <v>193</v>
      </c>
      <c r="C6" s="95">
        <f>VLOOKUP($C$4,Data!$C$11:$AQ$300,2,0)</f>
        <v>546213.13500000001</v>
      </c>
    </row>
    <row r="7" spans="1:4" ht="12.75" customHeight="1">
      <c r="A7" s="89"/>
      <c r="B7" s="96" t="s">
        <v>194</v>
      </c>
      <c r="C7" s="95">
        <f>VLOOKUP($C$4,Data!$C$11:$AQ$300,3,0)</f>
        <v>56730</v>
      </c>
    </row>
    <row r="8" spans="1:4" s="8" customFormat="1" ht="12.75" customHeight="1">
      <c r="A8" s="79"/>
      <c r="B8" s="97" t="s">
        <v>195</v>
      </c>
      <c r="C8" s="95">
        <f>VLOOKUP($C$4,Data!$C$11:$AQ$300,4,0)</f>
        <v>602943.13500000001</v>
      </c>
    </row>
    <row r="9" spans="1:4" ht="24" customHeight="1">
      <c r="A9" s="89"/>
      <c r="B9" s="94" t="s">
        <v>196</v>
      </c>
      <c r="C9" s="95"/>
      <c r="D9" s="11"/>
    </row>
    <row r="10" spans="1:4" ht="12.75" customHeight="1">
      <c r="A10" s="89"/>
      <c r="B10" s="98" t="s">
        <v>648</v>
      </c>
      <c r="D10" s="11"/>
    </row>
    <row r="11" spans="1:4" ht="12.75" customHeight="1">
      <c r="A11" s="89"/>
      <c r="B11" s="91" t="s">
        <v>262</v>
      </c>
      <c r="C11" s="95">
        <f>VLOOKUP($C$4,Data!$C$11:$AQ$300,5,0)</f>
        <v>259464</v>
      </c>
      <c r="D11" s="11"/>
    </row>
    <row r="12" spans="1:4" ht="12.75" customHeight="1">
      <c r="A12" s="89"/>
      <c r="B12" s="91" t="s">
        <v>263</v>
      </c>
      <c r="C12" s="95">
        <f>VLOOKUP($C$4,Data!$C$11:$AQ$300,6,0)</f>
        <v>154785</v>
      </c>
      <c r="D12" s="11"/>
    </row>
    <row r="13" spans="1:4" ht="12.75" customHeight="1">
      <c r="A13" s="89"/>
      <c r="B13" s="91" t="s">
        <v>264</v>
      </c>
      <c r="C13" s="95">
        <f>VLOOKUP($C$4,Data!$C$11:$AQ$300,7,0)</f>
        <v>10053</v>
      </c>
      <c r="D13" s="11"/>
    </row>
    <row r="14" spans="1:4" ht="12.75" customHeight="1">
      <c r="A14" s="89"/>
      <c r="B14" s="100" t="s">
        <v>197</v>
      </c>
      <c r="C14" s="95">
        <f>VLOOKUP($C$4,Data!$C$11:$AQ$300,8,0)</f>
        <v>31749</v>
      </c>
    </row>
    <row r="15" spans="1:4" ht="12.75" customHeight="1">
      <c r="A15" s="89"/>
      <c r="B15" s="100" t="s">
        <v>198</v>
      </c>
      <c r="C15" s="95">
        <f>VLOOKUP($C$4,Data!$C$11:$AQ$300,9,0)</f>
        <v>0</v>
      </c>
    </row>
    <row r="16" spans="1:4" ht="12.75" customHeight="1">
      <c r="A16" s="89"/>
      <c r="B16" s="91" t="s">
        <v>265</v>
      </c>
      <c r="C16" s="95">
        <f>VLOOKUP($C$4,Data!$C$11:$AQ$300,10,0)</f>
        <v>321</v>
      </c>
    </row>
    <row r="17" spans="1:4" ht="12.75" customHeight="1">
      <c r="A17" s="89"/>
      <c r="B17" s="91" t="s">
        <v>266</v>
      </c>
      <c r="C17" s="95">
        <f>VLOOKUP($C$4,Data!$C$11:$AQ$300,11,0)</f>
        <v>52338</v>
      </c>
    </row>
    <row r="18" spans="1:4" ht="12.75" customHeight="1">
      <c r="A18" s="89"/>
      <c r="B18" s="91" t="s">
        <v>267</v>
      </c>
      <c r="C18" s="95">
        <f>VLOOKUP($C$4,Data!$C$11:$AQ$300,12,0)</f>
        <v>56730</v>
      </c>
    </row>
    <row r="19" spans="1:4" ht="12.75" customHeight="1">
      <c r="A19" s="89"/>
      <c r="B19" s="100" t="s">
        <v>199</v>
      </c>
      <c r="C19" s="95">
        <f>VLOOKUP($C$4,Data!$C$11:$AQ$300,13,0)</f>
        <v>2000</v>
      </c>
    </row>
    <row r="20" spans="1:4" ht="21" customHeight="1">
      <c r="A20" s="89"/>
      <c r="B20" s="101" t="s">
        <v>268</v>
      </c>
      <c r="C20" s="95"/>
    </row>
    <row r="21" spans="1:4" ht="12.75" customHeight="1">
      <c r="A21" s="89"/>
      <c r="B21" s="18" t="s">
        <v>978</v>
      </c>
      <c r="C21" s="95">
        <f>VLOOKUP($C$4,Data!$C$11:$AQ$300,14,0)</f>
        <v>361303.62</v>
      </c>
    </row>
    <row r="22" spans="1:4" ht="12.75" customHeight="1">
      <c r="A22" s="89"/>
      <c r="B22" s="102" t="s">
        <v>200</v>
      </c>
      <c r="C22" s="95">
        <f>VLOOKUP($C$4,Data!$C$11:$AQ$300,15,0)</f>
        <v>167098.95000000001</v>
      </c>
    </row>
    <row r="23" spans="1:4" ht="12.75" customHeight="1">
      <c r="A23" s="89"/>
      <c r="B23" s="103" t="s">
        <v>201</v>
      </c>
      <c r="C23" s="95">
        <f>VLOOKUP($C$4,Data!$C$11:$AQ$300,16,0)</f>
        <v>-46460.15</v>
      </c>
    </row>
    <row r="24" spans="1:4" ht="12.75" customHeight="1">
      <c r="A24" s="89"/>
      <c r="B24" s="103" t="s">
        <v>202</v>
      </c>
      <c r="C24" s="95">
        <f>VLOOKUP($C$4,Data!$C$11:$AQ$300,17,0)</f>
        <v>39323.040000000001</v>
      </c>
    </row>
    <row r="25" spans="1:4" s="9" customFormat="1" ht="12.75" customHeight="1">
      <c r="B25" s="101" t="s">
        <v>203</v>
      </c>
      <c r="C25" s="95">
        <f>VLOOKUP($C$4,Data!$C$11:$AQ$300,18,0)</f>
        <v>521265.46</v>
      </c>
    </row>
    <row r="26" spans="1:4" s="9" customFormat="1" ht="21" customHeight="1">
      <c r="B26" s="101" t="s">
        <v>269</v>
      </c>
      <c r="C26" s="95"/>
    </row>
    <row r="27" spans="1:4" s="9" customFormat="1" ht="12.75" customHeight="1">
      <c r="B27" s="18" t="s">
        <v>271</v>
      </c>
      <c r="C27" s="95">
        <f>VLOOKUP($C$4,Data!$C$11:$AQ$300,18,0)</f>
        <v>521265.46</v>
      </c>
    </row>
    <row r="28" spans="1:4" ht="12.75" customHeight="1">
      <c r="B28" s="18" t="s">
        <v>272</v>
      </c>
      <c r="C28" s="95">
        <f>VLOOKUP($C$4,Data!$C$11:$AQ$300,19,0)</f>
        <v>602943.13500000001</v>
      </c>
      <c r="D28" s="9"/>
    </row>
    <row r="29" spans="1:4" ht="12.75" customHeight="1">
      <c r="B29" s="18" t="s">
        <v>204</v>
      </c>
      <c r="C29" s="95">
        <f>VLOOKUP($C$4,Data!$C$11:$AQ$300,20,0)</f>
        <v>512501.66475</v>
      </c>
      <c r="D29" s="9"/>
    </row>
    <row r="30" spans="1:4" ht="12.75" customHeight="1">
      <c r="B30" s="33" t="s">
        <v>205</v>
      </c>
      <c r="C30" s="95">
        <f>VLOOKUP($C$4,Data!$C$11:$AQ$300,21,0)</f>
        <v>8763.7952499999101</v>
      </c>
      <c r="D30" s="9"/>
    </row>
    <row r="31" spans="1:4" ht="12.75" customHeight="1">
      <c r="B31" s="33" t="s">
        <v>206</v>
      </c>
      <c r="C31" s="95">
        <f>VLOOKUP($C$4,Data!$C$11:$AQ$300,22,0)</f>
        <v>6134.6566749999402</v>
      </c>
      <c r="D31" s="9"/>
    </row>
    <row r="32" spans="1:4" ht="12.75" customHeight="1">
      <c r="B32" s="33" t="s">
        <v>649</v>
      </c>
      <c r="C32" s="104">
        <f>VLOOKUP($C$4,Data!$C$11:$AQ$300,23,0)</f>
        <v>1.01</v>
      </c>
      <c r="D32" s="9"/>
    </row>
    <row r="33" spans="2:4" ht="24" customHeight="1">
      <c r="B33" s="94" t="s">
        <v>270</v>
      </c>
      <c r="C33" s="95"/>
      <c r="D33" s="9"/>
    </row>
    <row r="34" spans="2:4" ht="12.75" customHeight="1">
      <c r="B34" s="33" t="s">
        <v>650</v>
      </c>
      <c r="C34" s="95">
        <f>VLOOKUP($C$4,Data!$C$11:$AQ$300,24,0)</f>
        <v>95514</v>
      </c>
      <c r="D34" s="9"/>
    </row>
    <row r="35" spans="2:4" ht="12.75" customHeight="1">
      <c r="B35" s="33" t="s">
        <v>651</v>
      </c>
      <c r="C35" s="95">
        <f>VLOOKUP($C$4,Data!$C$11:$AQ$300,25,0)</f>
        <v>608972.56634999998</v>
      </c>
      <c r="D35" s="9"/>
    </row>
    <row r="36" spans="2:4" ht="12.75" customHeight="1">
      <c r="B36" s="33" t="s">
        <v>652</v>
      </c>
      <c r="C36" s="95"/>
      <c r="D36" s="9"/>
    </row>
    <row r="37" spans="2:4" ht="12.75" customHeight="1">
      <c r="B37" s="105" t="s">
        <v>207</v>
      </c>
      <c r="C37" s="95">
        <f>VLOOKUP($C$4,Data!$C$11:$AQ$300,26,0)</f>
        <v>647413.20552509802</v>
      </c>
      <c r="D37" s="9"/>
    </row>
    <row r="38" spans="2:4" ht="12.75" customHeight="1">
      <c r="B38" s="105" t="str">
        <f>"- kronor per invånare (riksmedelvärde: "&amp;ROUND('Tabell 1'!G8,0)&amp; ")"</f>
        <v>- kronor per invånare (riksmedelvärde: 6346)</v>
      </c>
      <c r="C38" s="95">
        <f>VLOOKUP($C$4,Data!$C$11:$AQ$300,27,0)</f>
        <v>6778.2022062221004</v>
      </c>
      <c r="D38" s="9"/>
    </row>
    <row r="39" spans="2:4" ht="12.75" customHeight="1">
      <c r="B39" s="33" t="s">
        <v>208</v>
      </c>
      <c r="C39" s="95">
        <f>VLOOKUP($C$4,Data!$C$11:$AQ$300,28,0)</f>
        <v>431.752082795386</v>
      </c>
      <c r="D39" s="9"/>
    </row>
    <row r="40" spans="2:4" ht="18" customHeight="1">
      <c r="B40" s="106" t="s">
        <v>278</v>
      </c>
      <c r="C40" s="161">
        <f>VLOOKUP($C$4,Data!$C$11:$AQ$300,29,0)</f>
        <v>41238368</v>
      </c>
      <c r="D40" s="9"/>
    </row>
    <row r="41" spans="2:4" ht="12.75" customHeight="1">
      <c r="B41" s="33"/>
      <c r="D41" s="9"/>
    </row>
    <row r="42" spans="2:4" ht="12.75" customHeight="1">
      <c r="B42" s="33"/>
      <c r="C42" s="95"/>
      <c r="D42" s="9"/>
    </row>
    <row r="43" spans="2:4" s="108" customFormat="1" ht="8.25" customHeight="1" thickBot="1">
      <c r="B43" s="25"/>
      <c r="C43" s="107"/>
      <c r="D43" s="25"/>
    </row>
    <row r="51" spans="2:2" hidden="1">
      <c r="B51" s="109"/>
    </row>
    <row r="52" spans="2:2" hidden="1">
      <c r="B52" s="109"/>
    </row>
  </sheetData>
  <conditionalFormatting sqref="C6:C8 C20 C42">
    <cfRule type="cellIs" dxfId="1" priority="1" stopIfTrue="1" operator="lessThan">
      <formula>0</formula>
    </cfRule>
  </conditionalFormatting>
  <conditionalFormatting sqref="C26:C3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342900</xdr:colOff>
                <xdr:row>4</xdr:row>
                <xdr:rowOff>60960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topLeftCell="A145" zoomScaleNormal="100" workbookViewId="0">
      <selection activeCell="B300" sqref="B300"/>
    </sheetView>
  </sheetViews>
  <sheetFormatPr defaultColWidth="9.33203125" defaultRowHeight="13.2"/>
  <cols>
    <col min="1" max="1" width="9.33203125" style="122"/>
    <col min="2" max="2" width="5" style="11" bestFit="1" customWidth="1"/>
    <col min="3" max="3" width="14.6640625" style="11" bestFit="1" customWidth="1"/>
    <col min="4" max="4" width="9.33203125" style="11"/>
    <col min="5" max="5" width="9.44140625" style="11" bestFit="1" customWidth="1"/>
    <col min="6" max="7" width="9.33203125" style="11"/>
    <col min="8" max="8" width="11" style="11" bestFit="1" customWidth="1"/>
    <col min="9" max="9" width="10.33203125" style="11" bestFit="1" customWidth="1"/>
    <col min="10" max="10" width="9" style="11" bestFit="1" customWidth="1"/>
    <col min="11" max="12" width="7.5546875" style="11" bestFit="1" customWidth="1"/>
    <col min="13" max="14" width="9.44140625" style="11" bestFit="1" customWidth="1"/>
    <col min="15" max="15" width="8.44140625" style="11" bestFit="1" customWidth="1"/>
    <col min="16" max="16" width="9.6640625" style="11" bestFit="1" customWidth="1"/>
    <col min="17" max="17" width="11.33203125" style="11" customWidth="1"/>
    <col min="18" max="18" width="8.33203125" style="11" bestFit="1" customWidth="1"/>
    <col min="19" max="19" width="8.6640625" style="11" bestFit="1" customWidth="1"/>
    <col min="20" max="20" width="9.5546875" style="11" bestFit="1" customWidth="1"/>
    <col min="21" max="23" width="9.33203125" style="11"/>
    <col min="24" max="24" width="9.6640625" style="11" bestFit="1" customWidth="1"/>
    <col min="25" max="25" width="9.33203125" style="11"/>
    <col min="26" max="26" width="10.33203125" style="11" bestFit="1" customWidth="1"/>
    <col min="27" max="27" width="9.5546875" style="11" bestFit="1" customWidth="1"/>
    <col min="28" max="29" width="10.33203125" style="11" bestFit="1" customWidth="1"/>
    <col min="30" max="30" width="9" style="11" bestFit="1" customWidth="1"/>
    <col min="31" max="31" width="11.33203125" style="11" bestFit="1" customWidth="1"/>
    <col min="32" max="32" width="12.6640625" style="11" bestFit="1" customWidth="1"/>
    <col min="33" max="33" width="14.6640625" style="11" bestFit="1" customWidth="1"/>
    <col min="34" max="34" width="10" style="11" bestFit="1" customWidth="1"/>
    <col min="35" max="36" width="9.6640625" style="11" bestFit="1" customWidth="1"/>
    <col min="37" max="37" width="9" style="11" bestFit="1" customWidth="1"/>
    <col min="38" max="38" width="12" style="11" bestFit="1" customWidth="1"/>
    <col min="39" max="39" width="11.6640625" style="11" bestFit="1" customWidth="1"/>
    <col min="40" max="41" width="7.6640625" style="11" bestFit="1" customWidth="1"/>
    <col min="42" max="16384" width="9.33203125" style="11"/>
  </cols>
  <sheetData>
    <row r="1" spans="1:33" ht="14.4">
      <c r="C1" s="110" t="s">
        <v>209</v>
      </c>
      <c r="D1" s="47" t="s">
        <v>9</v>
      </c>
      <c r="E1" s="10" t="s">
        <v>210</v>
      </c>
      <c r="F1" s="10" t="s">
        <v>7</v>
      </c>
      <c r="G1" s="205" t="s">
        <v>256</v>
      </c>
      <c r="H1" s="206"/>
      <c r="I1" s="206"/>
      <c r="J1" s="206"/>
      <c r="K1" s="206"/>
      <c r="L1" s="206"/>
      <c r="M1" s="206"/>
      <c r="N1" s="206"/>
      <c r="O1" s="206"/>
      <c r="P1" s="207" t="s">
        <v>211</v>
      </c>
      <c r="Q1" s="208"/>
      <c r="R1" s="208"/>
      <c r="S1" s="208"/>
      <c r="T1" s="208"/>
      <c r="U1" s="10" t="s">
        <v>7</v>
      </c>
      <c r="V1" s="10" t="s">
        <v>81</v>
      </c>
      <c r="W1" s="10" t="s">
        <v>82</v>
      </c>
      <c r="X1" s="10" t="s">
        <v>82</v>
      </c>
      <c r="Y1" s="10" t="s">
        <v>8</v>
      </c>
      <c r="Z1" s="34" t="s">
        <v>212</v>
      </c>
      <c r="AA1" s="10" t="s">
        <v>9</v>
      </c>
      <c r="AB1" s="10" t="s">
        <v>9</v>
      </c>
      <c r="AC1" s="10" t="s">
        <v>9</v>
      </c>
      <c r="AD1" s="10" t="s">
        <v>11</v>
      </c>
      <c r="AE1" s="10" t="s">
        <v>11</v>
      </c>
      <c r="AF1" s="10"/>
    </row>
    <row r="2" spans="1:33">
      <c r="C2" s="111"/>
      <c r="D2" s="47" t="s">
        <v>15</v>
      </c>
      <c r="E2" s="10" t="s">
        <v>213</v>
      </c>
      <c r="F2" s="10" t="s">
        <v>13</v>
      </c>
      <c r="G2" s="10" t="s">
        <v>214</v>
      </c>
      <c r="H2" s="10" t="s">
        <v>215</v>
      </c>
      <c r="I2" s="204" t="s">
        <v>216</v>
      </c>
      <c r="J2" s="204"/>
      <c r="K2" s="204"/>
      <c r="L2" s="10" t="s">
        <v>122</v>
      </c>
      <c r="M2" s="10" t="s">
        <v>210</v>
      </c>
      <c r="N2" s="10" t="s">
        <v>210</v>
      </c>
      <c r="O2" s="10" t="s">
        <v>124</v>
      </c>
      <c r="P2" s="10" t="s">
        <v>83</v>
      </c>
      <c r="Q2" s="112" t="s">
        <v>217</v>
      </c>
      <c r="R2" s="112" t="s">
        <v>217</v>
      </c>
      <c r="S2" s="15" t="s">
        <v>218</v>
      </c>
      <c r="T2" s="10" t="s">
        <v>86</v>
      </c>
      <c r="U2" s="10" t="s">
        <v>13</v>
      </c>
      <c r="V2" s="10" t="s">
        <v>87</v>
      </c>
      <c r="W2" s="10" t="s">
        <v>88</v>
      </c>
      <c r="X2" s="10" t="s">
        <v>88</v>
      </c>
      <c r="Y2" s="10" t="s">
        <v>14</v>
      </c>
      <c r="Z2" s="112"/>
      <c r="AA2" s="10" t="s">
        <v>15</v>
      </c>
      <c r="AB2" s="10" t="s">
        <v>15</v>
      </c>
      <c r="AC2" s="10" t="s">
        <v>15</v>
      </c>
      <c r="AD2" s="10" t="s">
        <v>219</v>
      </c>
      <c r="AE2" s="10" t="s">
        <v>279</v>
      </c>
      <c r="AF2" s="10"/>
    </row>
    <row r="3" spans="1:33">
      <c r="C3" s="111"/>
      <c r="D3" s="47" t="s">
        <v>220</v>
      </c>
      <c r="E3" s="16" t="s">
        <v>166</v>
      </c>
      <c r="F3" s="10" t="s">
        <v>19</v>
      </c>
      <c r="G3" s="10" t="s">
        <v>125</v>
      </c>
      <c r="H3" s="10" t="s">
        <v>221</v>
      </c>
      <c r="I3" s="10" t="s">
        <v>222</v>
      </c>
      <c r="J3" s="209" t="s">
        <v>223</v>
      </c>
      <c r="K3" s="209"/>
      <c r="L3" s="10" t="s">
        <v>129</v>
      </c>
      <c r="M3" s="10" t="s">
        <v>224</v>
      </c>
      <c r="N3" s="10" t="s">
        <v>225</v>
      </c>
      <c r="O3" s="10" t="s">
        <v>132</v>
      </c>
      <c r="P3" s="10" t="s">
        <v>89</v>
      </c>
      <c r="Q3" s="15" t="s">
        <v>226</v>
      </c>
      <c r="R3" s="15" t="s">
        <v>227</v>
      </c>
      <c r="S3" s="15" t="s">
        <v>87</v>
      </c>
      <c r="T3" s="10" t="s">
        <v>228</v>
      </c>
      <c r="U3" s="10" t="s">
        <v>19</v>
      </c>
      <c r="V3" s="10" t="s">
        <v>93</v>
      </c>
      <c r="W3" s="10" t="s">
        <v>87</v>
      </c>
      <c r="X3" s="10" t="s">
        <v>87</v>
      </c>
      <c r="Y3" s="10" t="s">
        <v>20</v>
      </c>
      <c r="Z3" s="113"/>
      <c r="AA3" s="10" t="s">
        <v>229</v>
      </c>
      <c r="AB3" s="10" t="s">
        <v>230</v>
      </c>
      <c r="AC3" s="10" t="s">
        <v>230</v>
      </c>
      <c r="AD3" s="10" t="s">
        <v>17</v>
      </c>
      <c r="AE3" s="10" t="s">
        <v>22</v>
      </c>
      <c r="AF3" s="10"/>
    </row>
    <row r="4" spans="1:33">
      <c r="C4" s="111"/>
      <c r="D4" s="47" t="s">
        <v>231</v>
      </c>
      <c r="E4" s="16"/>
      <c r="F4" s="10" t="s">
        <v>232</v>
      </c>
      <c r="G4" s="10" t="s">
        <v>233</v>
      </c>
      <c r="H4" s="10" t="s">
        <v>234</v>
      </c>
      <c r="I4" s="10" t="s">
        <v>235</v>
      </c>
      <c r="J4" s="210" t="s">
        <v>236</v>
      </c>
      <c r="K4" s="210"/>
      <c r="L4" s="10"/>
      <c r="M4" s="47"/>
      <c r="N4" s="47"/>
      <c r="O4" s="10" t="s">
        <v>54</v>
      </c>
      <c r="P4" s="10" t="s">
        <v>98</v>
      </c>
      <c r="Q4" s="15" t="s">
        <v>54</v>
      </c>
      <c r="R4" s="15" t="s">
        <v>237</v>
      </c>
      <c r="S4" s="15" t="s">
        <v>15</v>
      </c>
      <c r="T4" s="10" t="s">
        <v>87</v>
      </c>
      <c r="U4" s="10" t="s">
        <v>232</v>
      </c>
      <c r="V4" s="114" t="s">
        <v>238</v>
      </c>
      <c r="W4" s="10" t="s">
        <v>93</v>
      </c>
      <c r="X4" s="10" t="s">
        <v>239</v>
      </c>
      <c r="Y4" s="10" t="s">
        <v>23</v>
      </c>
      <c r="Z4" s="15"/>
      <c r="AA4" s="10" t="s">
        <v>240</v>
      </c>
      <c r="AB4" s="10" t="s">
        <v>241</v>
      </c>
      <c r="AC4" s="10" t="s">
        <v>241</v>
      </c>
      <c r="AD4" s="10" t="s">
        <v>242</v>
      </c>
      <c r="AE4" s="10"/>
      <c r="AF4" s="10"/>
    </row>
    <row r="5" spans="1:33">
      <c r="C5" s="111"/>
      <c r="D5" s="47" t="s">
        <v>166</v>
      </c>
      <c r="E5" s="39"/>
      <c r="F5" s="10" t="s">
        <v>166</v>
      </c>
      <c r="G5" s="10" t="s">
        <v>243</v>
      </c>
      <c r="H5" s="10" t="s">
        <v>236</v>
      </c>
      <c r="I5" s="10" t="s">
        <v>138</v>
      </c>
      <c r="J5" s="10" t="s">
        <v>244</v>
      </c>
      <c r="K5" s="10" t="s">
        <v>245</v>
      </c>
      <c r="L5" s="10"/>
      <c r="M5" s="10"/>
      <c r="N5" s="10"/>
      <c r="O5" s="10" t="s">
        <v>141</v>
      </c>
      <c r="P5" s="10" t="s">
        <v>246</v>
      </c>
      <c r="Q5" s="15" t="s">
        <v>247</v>
      </c>
      <c r="R5" s="15" t="s">
        <v>248</v>
      </c>
      <c r="S5" s="15" t="s">
        <v>249</v>
      </c>
      <c r="T5" s="10" t="s">
        <v>93</v>
      </c>
      <c r="U5" s="10" t="s">
        <v>166</v>
      </c>
      <c r="V5" s="10"/>
      <c r="W5" s="15"/>
      <c r="X5" s="114" t="s">
        <v>250</v>
      </c>
      <c r="Y5" s="10"/>
      <c r="Z5" s="15"/>
      <c r="AA5" s="10" t="s">
        <v>166</v>
      </c>
      <c r="AB5" s="10" t="s">
        <v>166</v>
      </c>
      <c r="AC5" s="10" t="s">
        <v>251</v>
      </c>
      <c r="AD5" s="10" t="s">
        <v>251</v>
      </c>
      <c r="AF5" s="10"/>
    </row>
    <row r="6" spans="1:33">
      <c r="C6" s="9"/>
      <c r="D6" s="47"/>
      <c r="E6" s="15"/>
      <c r="F6" s="10"/>
      <c r="G6" s="10" t="s">
        <v>252</v>
      </c>
      <c r="H6" s="10"/>
      <c r="I6" s="10" t="s">
        <v>93</v>
      </c>
      <c r="J6" s="10" t="s">
        <v>147</v>
      </c>
      <c r="K6" s="10" t="s">
        <v>147</v>
      </c>
      <c r="L6" s="10"/>
      <c r="M6" s="10"/>
      <c r="N6" s="10"/>
      <c r="O6" s="10" t="s">
        <v>145</v>
      </c>
      <c r="P6" s="47"/>
      <c r="Q6" s="15"/>
      <c r="R6" s="15" t="s">
        <v>137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253</v>
      </c>
      <c r="H7" s="10" t="s">
        <v>254</v>
      </c>
      <c r="I7" s="10"/>
      <c r="J7" s="10"/>
      <c r="K7" s="10"/>
      <c r="L7" s="10"/>
      <c r="M7" s="10"/>
      <c r="N7" s="10"/>
      <c r="O7" s="10" t="s">
        <v>148</v>
      </c>
      <c r="P7" s="10"/>
      <c r="Q7" s="15"/>
      <c r="R7" s="15" t="s">
        <v>142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255</v>
      </c>
      <c r="H8" s="47"/>
      <c r="I8" s="10"/>
      <c r="J8" s="10"/>
      <c r="K8" s="10"/>
      <c r="L8" s="10"/>
      <c r="M8" s="10"/>
      <c r="N8" s="10"/>
      <c r="O8" s="10" t="s">
        <v>149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>
        <v>24</v>
      </c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653</v>
      </c>
      <c r="B11" s="18" t="s">
        <v>654</v>
      </c>
      <c r="C11" s="18" t="s">
        <v>314</v>
      </c>
      <c r="D11" s="18">
        <v>546213.13500000001</v>
      </c>
      <c r="E11" s="18">
        <v>56730</v>
      </c>
      <c r="F11" s="18">
        <v>602943.13500000001</v>
      </c>
      <c r="G11" s="18">
        <v>259464</v>
      </c>
      <c r="H11" s="18">
        <v>154785</v>
      </c>
      <c r="I11" s="18">
        <v>10053</v>
      </c>
      <c r="J11" s="18">
        <v>31749</v>
      </c>
      <c r="K11" s="18">
        <v>0</v>
      </c>
      <c r="L11" s="18">
        <v>321</v>
      </c>
      <c r="M11" s="18">
        <v>52338</v>
      </c>
      <c r="N11" s="18">
        <v>56730</v>
      </c>
      <c r="O11" s="18">
        <v>2000</v>
      </c>
      <c r="P11" s="18">
        <v>361303.62</v>
      </c>
      <c r="Q11" s="18">
        <v>167098.95000000001</v>
      </c>
      <c r="R11" s="18">
        <v>-46460.15</v>
      </c>
      <c r="S11" s="18">
        <v>39323.040000000001</v>
      </c>
      <c r="T11" s="18">
        <v>521265.46</v>
      </c>
      <c r="U11" s="18">
        <v>602943.13500000001</v>
      </c>
      <c r="V11" s="18">
        <v>512501.66475</v>
      </c>
      <c r="W11" s="18">
        <v>8763.7952499999101</v>
      </c>
      <c r="X11" s="18">
        <v>6134.6566749999402</v>
      </c>
      <c r="Y11" s="18">
        <v>1.01</v>
      </c>
      <c r="Z11" s="18">
        <v>95514</v>
      </c>
      <c r="AA11" s="18">
        <v>608972.56634999998</v>
      </c>
      <c r="AB11" s="18">
        <v>647413.20552509802</v>
      </c>
      <c r="AC11" s="18">
        <v>6778.2022062221004</v>
      </c>
      <c r="AD11" s="18">
        <v>431.752082795386</v>
      </c>
      <c r="AE11" s="18">
        <v>41238368</v>
      </c>
      <c r="AF11" s="193"/>
    </row>
    <row r="12" spans="1:33">
      <c r="A12" s="18" t="s">
        <v>653</v>
      </c>
      <c r="B12" s="18" t="s">
        <v>655</v>
      </c>
      <c r="C12" s="18" t="s">
        <v>335</v>
      </c>
      <c r="D12" s="18">
        <v>146970.128</v>
      </c>
      <c r="E12" s="18">
        <v>8412</v>
      </c>
      <c r="F12" s="18">
        <v>155382.128</v>
      </c>
      <c r="G12" s="18">
        <v>31508</v>
      </c>
      <c r="H12" s="18">
        <v>127217</v>
      </c>
      <c r="I12" s="18">
        <v>31132</v>
      </c>
      <c r="J12" s="18">
        <v>0</v>
      </c>
      <c r="K12" s="18">
        <v>6575</v>
      </c>
      <c r="L12" s="18">
        <v>26373</v>
      </c>
      <c r="M12" s="18">
        <v>9788</v>
      </c>
      <c r="N12" s="18">
        <v>8412</v>
      </c>
      <c r="O12" s="18">
        <v>1625</v>
      </c>
      <c r="P12" s="18">
        <v>43874.89</v>
      </c>
      <c r="Q12" s="18">
        <v>140185.4</v>
      </c>
      <c r="R12" s="18">
        <v>-32118.1</v>
      </c>
      <c r="S12" s="18">
        <v>5486.24</v>
      </c>
      <c r="T12" s="18">
        <v>157428.43</v>
      </c>
      <c r="U12" s="18">
        <v>155382.128</v>
      </c>
      <c r="V12" s="18">
        <v>132074.8088</v>
      </c>
      <c r="W12" s="18">
        <v>25353.621200000001</v>
      </c>
      <c r="X12" s="18">
        <v>17747.53484</v>
      </c>
      <c r="Y12" s="18">
        <v>1.1140000000000001</v>
      </c>
      <c r="Z12" s="18">
        <v>32513</v>
      </c>
      <c r="AA12" s="18">
        <v>173095.690592</v>
      </c>
      <c r="AB12" s="18">
        <v>184022.141720485</v>
      </c>
      <c r="AC12" s="18">
        <v>5659.9557629405199</v>
      </c>
      <c r="AD12" s="18">
        <v>-686.49436048619395</v>
      </c>
      <c r="AE12" s="18">
        <v>-22319991</v>
      </c>
      <c r="AF12" s="18"/>
      <c r="AG12" s="18"/>
    </row>
    <row r="13" spans="1:33">
      <c r="A13" s="18" t="s">
        <v>653</v>
      </c>
      <c r="B13" s="18" t="s">
        <v>656</v>
      </c>
      <c r="C13" s="18" t="s">
        <v>336</v>
      </c>
      <c r="D13" s="18">
        <v>158831.34299999999</v>
      </c>
      <c r="E13" s="18">
        <v>8135</v>
      </c>
      <c r="F13" s="18">
        <v>166966.34299999999</v>
      </c>
      <c r="G13" s="18">
        <v>72707</v>
      </c>
      <c r="H13" s="18">
        <v>81568</v>
      </c>
      <c r="I13" s="18">
        <v>12704</v>
      </c>
      <c r="J13" s="18">
        <v>0</v>
      </c>
      <c r="K13" s="18">
        <v>12291</v>
      </c>
      <c r="L13" s="18">
        <v>11090</v>
      </c>
      <c r="M13" s="18">
        <v>9631</v>
      </c>
      <c r="N13" s="18">
        <v>8135</v>
      </c>
      <c r="O13" s="18">
        <v>0</v>
      </c>
      <c r="P13" s="18">
        <v>101244.4975</v>
      </c>
      <c r="Q13" s="18">
        <v>90578.55</v>
      </c>
      <c r="R13" s="18">
        <v>-17612.849999999999</v>
      </c>
      <c r="S13" s="18">
        <v>5277.48</v>
      </c>
      <c r="T13" s="18">
        <v>179487.67749999999</v>
      </c>
      <c r="U13" s="18">
        <v>166966.34299999999</v>
      </c>
      <c r="V13" s="18">
        <v>141921.39155</v>
      </c>
      <c r="W13" s="18">
        <v>37566.285949999998</v>
      </c>
      <c r="X13" s="18">
        <v>26296.400164999999</v>
      </c>
      <c r="Y13" s="18">
        <v>1.157</v>
      </c>
      <c r="Z13" s="18">
        <v>28866</v>
      </c>
      <c r="AA13" s="18">
        <v>193180.05885100001</v>
      </c>
      <c r="AB13" s="18">
        <v>205374.310855855</v>
      </c>
      <c r="AC13" s="18">
        <v>7114.7478298294</v>
      </c>
      <c r="AD13" s="18">
        <v>768.29770640268498</v>
      </c>
      <c r="AE13" s="18">
        <v>22177682</v>
      </c>
      <c r="AF13" s="18"/>
      <c r="AG13" s="18"/>
    </row>
    <row r="14" spans="1:33">
      <c r="A14" s="18" t="s">
        <v>653</v>
      </c>
      <c r="B14" s="18" t="s">
        <v>657</v>
      </c>
      <c r="C14" s="18" t="s">
        <v>337</v>
      </c>
      <c r="D14" s="18">
        <v>440344.00300000003</v>
      </c>
      <c r="E14" s="18">
        <v>42680</v>
      </c>
      <c r="F14" s="18">
        <v>483024.00300000003</v>
      </c>
      <c r="G14" s="18">
        <v>186404</v>
      </c>
      <c r="H14" s="18">
        <v>213139</v>
      </c>
      <c r="I14" s="18">
        <v>189737</v>
      </c>
      <c r="J14" s="18">
        <v>0</v>
      </c>
      <c r="K14" s="18">
        <v>0</v>
      </c>
      <c r="L14" s="18">
        <v>174300</v>
      </c>
      <c r="M14" s="18">
        <v>74174</v>
      </c>
      <c r="N14" s="18">
        <v>42680</v>
      </c>
      <c r="O14" s="18">
        <v>1049</v>
      </c>
      <c r="P14" s="18">
        <v>259567.57</v>
      </c>
      <c r="Q14" s="18">
        <v>342444.6</v>
      </c>
      <c r="R14" s="18">
        <v>-212094.55</v>
      </c>
      <c r="S14" s="18">
        <v>23668.42</v>
      </c>
      <c r="T14" s="18">
        <v>413586.04</v>
      </c>
      <c r="U14" s="18">
        <v>483024.00300000003</v>
      </c>
      <c r="V14" s="18">
        <v>410570.40255</v>
      </c>
      <c r="W14" s="18">
        <v>3015.6374499999201</v>
      </c>
      <c r="X14" s="18">
        <v>2110.9462149999499</v>
      </c>
      <c r="Y14" s="18">
        <v>1.004</v>
      </c>
      <c r="Z14" s="18">
        <v>99531</v>
      </c>
      <c r="AA14" s="18">
        <v>484956.09901200002</v>
      </c>
      <c r="AB14" s="18">
        <v>515568.35225292703</v>
      </c>
      <c r="AC14" s="18">
        <v>5179.9776175555999</v>
      </c>
      <c r="AD14" s="18">
        <v>-1166.4725058711099</v>
      </c>
      <c r="AE14" s="18">
        <v>-116100175</v>
      </c>
      <c r="AF14" s="18"/>
      <c r="AG14" s="18"/>
    </row>
    <row r="15" spans="1:33">
      <c r="A15" s="18" t="s">
        <v>653</v>
      </c>
      <c r="B15" s="18" t="s">
        <v>658</v>
      </c>
      <c r="C15" s="18" t="s">
        <v>338</v>
      </c>
      <c r="D15" s="18">
        <v>483826.79700000002</v>
      </c>
      <c r="E15" s="18">
        <v>48168</v>
      </c>
      <c r="F15" s="18">
        <v>531994.79700000002</v>
      </c>
      <c r="G15" s="18">
        <v>205627</v>
      </c>
      <c r="H15" s="18">
        <v>177492</v>
      </c>
      <c r="I15" s="18">
        <v>229676</v>
      </c>
      <c r="J15" s="18">
        <v>0</v>
      </c>
      <c r="K15" s="18">
        <v>18310</v>
      </c>
      <c r="L15" s="18">
        <v>226471</v>
      </c>
      <c r="M15" s="18">
        <v>40623</v>
      </c>
      <c r="N15" s="18">
        <v>48168</v>
      </c>
      <c r="O15" s="18">
        <v>6010</v>
      </c>
      <c r="P15" s="18">
        <v>286335.59749999997</v>
      </c>
      <c r="Q15" s="18">
        <v>361656.3</v>
      </c>
      <c r="R15" s="18">
        <v>-232138.4</v>
      </c>
      <c r="S15" s="18">
        <v>34036.89</v>
      </c>
      <c r="T15" s="18">
        <v>449890.38750000001</v>
      </c>
      <c r="U15" s="18">
        <v>531994.79700000002</v>
      </c>
      <c r="V15" s="18">
        <v>452195.57744999998</v>
      </c>
      <c r="W15" s="18">
        <v>-2305.18995000003</v>
      </c>
      <c r="X15" s="18">
        <v>-1613.63296500002</v>
      </c>
      <c r="Y15" s="18">
        <v>0.997</v>
      </c>
      <c r="Z15" s="18">
        <v>114118</v>
      </c>
      <c r="AA15" s="18">
        <v>530398.81260900002</v>
      </c>
      <c r="AB15" s="18">
        <v>563879.58087514294</v>
      </c>
      <c r="AC15" s="18">
        <v>4941.1975400475203</v>
      </c>
      <c r="AD15" s="18">
        <v>-1405.2525833791899</v>
      </c>
      <c r="AE15" s="18">
        <v>-160364614</v>
      </c>
      <c r="AF15" s="18"/>
      <c r="AG15" s="18"/>
    </row>
    <row r="16" spans="1:33">
      <c r="A16" s="18" t="s">
        <v>653</v>
      </c>
      <c r="B16" s="18" t="s">
        <v>659</v>
      </c>
      <c r="C16" s="18" t="s">
        <v>339</v>
      </c>
      <c r="D16" s="18">
        <v>416595.41899999999</v>
      </c>
      <c r="E16" s="18">
        <v>28299</v>
      </c>
      <c r="F16" s="18">
        <v>444894.41899999999</v>
      </c>
      <c r="G16" s="18">
        <v>74203</v>
      </c>
      <c r="H16" s="18">
        <v>295338</v>
      </c>
      <c r="I16" s="18">
        <v>87043</v>
      </c>
      <c r="J16" s="18">
        <v>0</v>
      </c>
      <c r="K16" s="18">
        <v>3781</v>
      </c>
      <c r="L16" s="18">
        <v>79526</v>
      </c>
      <c r="M16" s="18">
        <v>0</v>
      </c>
      <c r="N16" s="18">
        <v>28299</v>
      </c>
      <c r="O16" s="18">
        <v>0</v>
      </c>
      <c r="P16" s="18">
        <v>103327.67750000001</v>
      </c>
      <c r="Q16" s="18">
        <v>328237.7</v>
      </c>
      <c r="R16" s="18">
        <v>-67597.100000000006</v>
      </c>
      <c r="S16" s="18">
        <v>24054.15</v>
      </c>
      <c r="T16" s="18">
        <v>388022.42749999999</v>
      </c>
      <c r="U16" s="18">
        <v>444894.41899999999</v>
      </c>
      <c r="V16" s="18">
        <v>378160.25614999997</v>
      </c>
      <c r="W16" s="18">
        <v>9862.1713500000806</v>
      </c>
      <c r="X16" s="18">
        <v>6903.51994500005</v>
      </c>
      <c r="Y16" s="18">
        <v>1.016</v>
      </c>
      <c r="Z16" s="18">
        <v>86143</v>
      </c>
      <c r="AA16" s="18">
        <v>452012.729704</v>
      </c>
      <c r="AB16" s="18">
        <v>480545.47355032299</v>
      </c>
      <c r="AC16" s="18">
        <v>5578.462249403</v>
      </c>
      <c r="AD16" s="18">
        <v>-767.98787402370999</v>
      </c>
      <c r="AE16" s="18">
        <v>-66156779</v>
      </c>
      <c r="AF16" s="18"/>
      <c r="AG16" s="18"/>
    </row>
    <row r="17" spans="1:33">
      <c r="A17" s="18" t="s">
        <v>653</v>
      </c>
      <c r="B17" s="18" t="s">
        <v>660</v>
      </c>
      <c r="C17" s="18" t="s">
        <v>340</v>
      </c>
      <c r="D17" s="18">
        <v>260815.69500000001</v>
      </c>
      <c r="E17" s="18">
        <v>15326</v>
      </c>
      <c r="F17" s="18">
        <v>276141.69500000001</v>
      </c>
      <c r="G17" s="18">
        <v>95052</v>
      </c>
      <c r="H17" s="18">
        <v>63930</v>
      </c>
      <c r="I17" s="18">
        <v>26123</v>
      </c>
      <c r="J17" s="18">
        <v>0</v>
      </c>
      <c r="K17" s="18">
        <v>2134</v>
      </c>
      <c r="L17" s="18">
        <v>6188</v>
      </c>
      <c r="M17" s="18">
        <v>0</v>
      </c>
      <c r="N17" s="18">
        <v>15326</v>
      </c>
      <c r="O17" s="18">
        <v>3352</v>
      </c>
      <c r="P17" s="18">
        <v>132359.91</v>
      </c>
      <c r="Q17" s="18">
        <v>78358.95</v>
      </c>
      <c r="R17" s="18">
        <v>-8109</v>
      </c>
      <c r="S17" s="18">
        <v>13027.1</v>
      </c>
      <c r="T17" s="18">
        <v>215636.96</v>
      </c>
      <c r="U17" s="18">
        <v>276141.69500000001</v>
      </c>
      <c r="V17" s="18">
        <v>234720.44075000001</v>
      </c>
      <c r="W17" s="18">
        <v>-19083.480749999999</v>
      </c>
      <c r="X17" s="18">
        <v>-13358.436524999999</v>
      </c>
      <c r="Y17" s="18">
        <v>0.95199999999999996</v>
      </c>
      <c r="Z17" s="18">
        <v>48407</v>
      </c>
      <c r="AA17" s="18">
        <v>262886.89364000002</v>
      </c>
      <c r="AB17" s="18">
        <v>279481.30327465298</v>
      </c>
      <c r="AC17" s="18">
        <v>5773.5720716973301</v>
      </c>
      <c r="AD17" s="18">
        <v>-572.87805172938499</v>
      </c>
      <c r="AE17" s="18">
        <v>-27731308</v>
      </c>
      <c r="AF17" s="18"/>
      <c r="AG17" s="18"/>
    </row>
    <row r="18" spans="1:33">
      <c r="A18" s="18" t="s">
        <v>653</v>
      </c>
      <c r="B18" s="18" t="s">
        <v>661</v>
      </c>
      <c r="C18" s="18" t="s">
        <v>341</v>
      </c>
      <c r="D18" s="18">
        <v>434902.516</v>
      </c>
      <c r="E18" s="18">
        <v>37754</v>
      </c>
      <c r="F18" s="18">
        <v>472656.516</v>
      </c>
      <c r="G18" s="18">
        <v>120011</v>
      </c>
      <c r="H18" s="18">
        <v>303809</v>
      </c>
      <c r="I18" s="18">
        <v>70807</v>
      </c>
      <c r="J18" s="18">
        <v>5119</v>
      </c>
      <c r="K18" s="18">
        <v>0</v>
      </c>
      <c r="L18" s="18">
        <v>21691</v>
      </c>
      <c r="M18" s="18">
        <v>29765</v>
      </c>
      <c r="N18" s="18">
        <v>37754</v>
      </c>
      <c r="O18" s="18">
        <v>8163</v>
      </c>
      <c r="P18" s="18">
        <v>167115.3175</v>
      </c>
      <c r="Q18" s="18">
        <v>322774.75</v>
      </c>
      <c r="R18" s="18">
        <v>-50676.15</v>
      </c>
      <c r="S18" s="18">
        <v>27030.85</v>
      </c>
      <c r="T18" s="18">
        <v>466244.76750000002</v>
      </c>
      <c r="U18" s="18">
        <v>472656.516</v>
      </c>
      <c r="V18" s="18">
        <v>401758.03860000003</v>
      </c>
      <c r="W18" s="18">
        <v>64486.728900000002</v>
      </c>
      <c r="X18" s="18">
        <v>45140.710229999997</v>
      </c>
      <c r="Y18" s="18">
        <v>1.0960000000000001</v>
      </c>
      <c r="Z18" s="18">
        <v>110529</v>
      </c>
      <c r="AA18" s="18">
        <v>518031.54153599998</v>
      </c>
      <c r="AB18" s="18">
        <v>550731.64112974796</v>
      </c>
      <c r="AC18" s="18">
        <v>4982.6890782486698</v>
      </c>
      <c r="AD18" s="18">
        <v>-1363.7610451780399</v>
      </c>
      <c r="AE18" s="18">
        <v>-150735145</v>
      </c>
      <c r="AF18" s="18"/>
      <c r="AG18" s="18"/>
    </row>
    <row r="19" spans="1:33">
      <c r="A19" s="18" t="s">
        <v>653</v>
      </c>
      <c r="B19" s="18" t="s">
        <v>662</v>
      </c>
      <c r="C19" s="18" t="s">
        <v>342</v>
      </c>
      <c r="D19" s="18">
        <v>391134.55499999999</v>
      </c>
      <c r="E19" s="18">
        <v>0</v>
      </c>
      <c r="F19" s="18">
        <v>391134.55499999999</v>
      </c>
      <c r="G19" s="18">
        <v>582</v>
      </c>
      <c r="H19" s="18">
        <v>348329</v>
      </c>
      <c r="I19" s="18">
        <v>0</v>
      </c>
      <c r="J19" s="18">
        <v>0</v>
      </c>
      <c r="K19" s="18">
        <v>204</v>
      </c>
      <c r="L19" s="18">
        <v>0</v>
      </c>
      <c r="M19" s="18">
        <v>0</v>
      </c>
      <c r="N19" s="18">
        <v>0</v>
      </c>
      <c r="O19" s="18">
        <v>0</v>
      </c>
      <c r="P19" s="18">
        <v>810.43499999999995</v>
      </c>
      <c r="Q19" s="18">
        <v>296253.05</v>
      </c>
      <c r="R19" s="18">
        <v>0</v>
      </c>
      <c r="S19" s="18">
        <v>0</v>
      </c>
      <c r="T19" s="18">
        <v>297063.48499999999</v>
      </c>
      <c r="U19" s="18">
        <v>391134.55499999999</v>
      </c>
      <c r="V19" s="18">
        <v>332464.37174999999</v>
      </c>
      <c r="W19" s="18">
        <v>-35400.886749999998</v>
      </c>
      <c r="X19" s="18">
        <v>-24780.620725000001</v>
      </c>
      <c r="Y19" s="18">
        <v>0.93700000000000006</v>
      </c>
      <c r="Z19" s="18">
        <v>65851</v>
      </c>
      <c r="AA19" s="18">
        <v>366493.07803500001</v>
      </c>
      <c r="AB19" s="18">
        <v>389627.49976659799</v>
      </c>
      <c r="AC19" s="18">
        <v>5916.8046007896301</v>
      </c>
      <c r="AD19" s="18">
        <v>-429.64552263708401</v>
      </c>
      <c r="AE19" s="18">
        <v>-28292587</v>
      </c>
      <c r="AF19" s="18"/>
      <c r="AG19" s="18"/>
    </row>
    <row r="20" spans="1:33">
      <c r="A20" s="18" t="s">
        <v>653</v>
      </c>
      <c r="B20" s="18" t="s">
        <v>663</v>
      </c>
      <c r="C20" s="18" t="s">
        <v>343</v>
      </c>
      <c r="D20" s="18">
        <v>54095.243999999999</v>
      </c>
      <c r="E20" s="18">
        <v>4439</v>
      </c>
      <c r="F20" s="18">
        <v>58534.243999999999</v>
      </c>
      <c r="G20" s="18">
        <v>28722</v>
      </c>
      <c r="H20" s="18">
        <v>14618</v>
      </c>
      <c r="I20" s="18">
        <v>37948</v>
      </c>
      <c r="J20" s="18">
        <v>0</v>
      </c>
      <c r="K20" s="18">
        <v>3869</v>
      </c>
      <c r="L20" s="18">
        <v>36532</v>
      </c>
      <c r="M20" s="18">
        <v>0</v>
      </c>
      <c r="N20" s="18">
        <v>4439</v>
      </c>
      <c r="O20" s="18">
        <v>586</v>
      </c>
      <c r="P20" s="18">
        <v>39995.385000000002</v>
      </c>
      <c r="Q20" s="18">
        <v>47969.75</v>
      </c>
      <c r="R20" s="18">
        <v>-31550.3</v>
      </c>
      <c r="S20" s="18">
        <v>3773.15</v>
      </c>
      <c r="T20" s="18">
        <v>60187.985000000001</v>
      </c>
      <c r="U20" s="18">
        <v>58534.243999999999</v>
      </c>
      <c r="V20" s="18">
        <v>49754.107400000001</v>
      </c>
      <c r="W20" s="18">
        <v>10433.8776</v>
      </c>
      <c r="X20" s="18">
        <v>7303.71432</v>
      </c>
      <c r="Y20" s="18">
        <v>1.125</v>
      </c>
      <c r="Z20" s="18">
        <v>12077</v>
      </c>
      <c r="AA20" s="18">
        <v>65851.0245</v>
      </c>
      <c r="AB20" s="18">
        <v>70007.788879858999</v>
      </c>
      <c r="AC20" s="18">
        <v>5796.7863608395301</v>
      </c>
      <c r="AD20" s="18">
        <v>-549.66376258718105</v>
      </c>
      <c r="AE20" s="18">
        <v>-6638289</v>
      </c>
      <c r="AF20" s="18"/>
      <c r="AG20" s="18"/>
    </row>
    <row r="21" spans="1:33">
      <c r="A21" s="18" t="s">
        <v>653</v>
      </c>
      <c r="B21" s="18" t="s">
        <v>664</v>
      </c>
      <c r="C21" s="18" t="s">
        <v>344</v>
      </c>
      <c r="D21" s="18">
        <v>131467.61499999999</v>
      </c>
      <c r="E21" s="18">
        <v>12735</v>
      </c>
      <c r="F21" s="18">
        <v>144202.61499999999</v>
      </c>
      <c r="G21" s="18">
        <v>43908</v>
      </c>
      <c r="H21" s="18">
        <v>40738</v>
      </c>
      <c r="I21" s="18">
        <v>79849</v>
      </c>
      <c r="J21" s="18">
        <v>0</v>
      </c>
      <c r="K21" s="18">
        <v>6509</v>
      </c>
      <c r="L21" s="18">
        <v>75146</v>
      </c>
      <c r="M21" s="18">
        <v>0</v>
      </c>
      <c r="N21" s="18">
        <v>12735</v>
      </c>
      <c r="O21" s="18">
        <v>609</v>
      </c>
      <c r="P21" s="18">
        <v>61141.89</v>
      </c>
      <c r="Q21" s="18">
        <v>108031.6</v>
      </c>
      <c r="R21" s="18">
        <v>-64391.75</v>
      </c>
      <c r="S21" s="18">
        <v>10824.75</v>
      </c>
      <c r="T21" s="18">
        <v>115606.49</v>
      </c>
      <c r="U21" s="18">
        <v>144202.61499999999</v>
      </c>
      <c r="V21" s="18">
        <v>122572.22275</v>
      </c>
      <c r="W21" s="18">
        <v>-6965.7327500000001</v>
      </c>
      <c r="X21" s="18">
        <v>-4876.012925</v>
      </c>
      <c r="Y21" s="18">
        <v>0.96599999999999997</v>
      </c>
      <c r="Z21" s="18">
        <v>30247</v>
      </c>
      <c r="AA21" s="18">
        <v>139299.72609000001</v>
      </c>
      <c r="AB21" s="18">
        <v>148092.84880800801</v>
      </c>
      <c r="AC21" s="18">
        <v>4896.1169308694298</v>
      </c>
      <c r="AD21" s="18">
        <v>-1450.33319255728</v>
      </c>
      <c r="AE21" s="18">
        <v>-43868228</v>
      </c>
      <c r="AF21" s="18"/>
      <c r="AG21" s="18"/>
    </row>
    <row r="22" spans="1:33">
      <c r="A22" s="18" t="s">
        <v>653</v>
      </c>
      <c r="B22" s="18" t="s">
        <v>665</v>
      </c>
      <c r="C22" s="18" t="s">
        <v>345</v>
      </c>
      <c r="D22" s="18">
        <v>87581.391000000003</v>
      </c>
      <c r="E22" s="18">
        <v>7390</v>
      </c>
      <c r="F22" s="18">
        <v>94971.391000000003</v>
      </c>
      <c r="G22" s="18">
        <v>55609</v>
      </c>
      <c r="H22" s="18">
        <v>31014</v>
      </c>
      <c r="I22" s="18">
        <v>20149</v>
      </c>
      <c r="J22" s="18">
        <v>0</v>
      </c>
      <c r="K22" s="18">
        <v>4717</v>
      </c>
      <c r="L22" s="18">
        <v>20219</v>
      </c>
      <c r="M22" s="18">
        <v>17563</v>
      </c>
      <c r="N22" s="18">
        <v>7390</v>
      </c>
      <c r="O22" s="18">
        <v>4298</v>
      </c>
      <c r="P22" s="18">
        <v>77435.532500000001</v>
      </c>
      <c r="Q22" s="18">
        <v>47498</v>
      </c>
      <c r="R22" s="18">
        <v>-35768</v>
      </c>
      <c r="S22" s="18">
        <v>3295.79</v>
      </c>
      <c r="T22" s="18">
        <v>92461.322499999995</v>
      </c>
      <c r="U22" s="18">
        <v>94971.391000000003</v>
      </c>
      <c r="V22" s="18">
        <v>80725.682350000003</v>
      </c>
      <c r="W22" s="18">
        <v>11735.640149999999</v>
      </c>
      <c r="X22" s="18">
        <v>8214.9481049999904</v>
      </c>
      <c r="Y22" s="18">
        <v>1.0860000000000001</v>
      </c>
      <c r="Z22" s="18">
        <v>17435</v>
      </c>
      <c r="AA22" s="18">
        <v>103138.930626</v>
      </c>
      <c r="AB22" s="18">
        <v>109649.447907366</v>
      </c>
      <c r="AC22" s="18">
        <v>6289.0420365566997</v>
      </c>
      <c r="AD22" s="18">
        <v>-57.408086870014799</v>
      </c>
      <c r="AE22" s="18">
        <v>-1000910</v>
      </c>
      <c r="AF22" s="18"/>
      <c r="AG22" s="18"/>
    </row>
    <row r="23" spans="1:33">
      <c r="A23" s="18" t="s">
        <v>653</v>
      </c>
      <c r="B23" s="18" t="s">
        <v>666</v>
      </c>
      <c r="C23" s="18" t="s">
        <v>346</v>
      </c>
      <c r="D23" s="18">
        <v>213982.546</v>
      </c>
      <c r="E23" s="18">
        <v>16991</v>
      </c>
      <c r="F23" s="18">
        <v>230973.546</v>
      </c>
      <c r="G23" s="18">
        <v>101242</v>
      </c>
      <c r="H23" s="18">
        <v>112897</v>
      </c>
      <c r="I23" s="18">
        <v>618</v>
      </c>
      <c r="J23" s="18">
        <v>0</v>
      </c>
      <c r="K23" s="18">
        <v>15735</v>
      </c>
      <c r="L23" s="18">
        <v>267</v>
      </c>
      <c r="M23" s="18">
        <v>20135</v>
      </c>
      <c r="N23" s="18">
        <v>16991</v>
      </c>
      <c r="O23" s="18">
        <v>0</v>
      </c>
      <c r="P23" s="18">
        <v>140979.48499999999</v>
      </c>
      <c r="Q23" s="18">
        <v>109862.5</v>
      </c>
      <c r="R23" s="18">
        <v>-17341.7</v>
      </c>
      <c r="S23" s="18">
        <v>11019.4</v>
      </c>
      <c r="T23" s="18">
        <v>244519.685</v>
      </c>
      <c r="U23" s="18">
        <v>230973.546</v>
      </c>
      <c r="V23" s="18">
        <v>196327.5141</v>
      </c>
      <c r="W23" s="18">
        <v>48192.170899999997</v>
      </c>
      <c r="X23" s="18">
        <v>33734.519630000003</v>
      </c>
      <c r="Y23" s="18">
        <v>1.1459999999999999</v>
      </c>
      <c r="Z23" s="18">
        <v>52555</v>
      </c>
      <c r="AA23" s="18">
        <v>264695.683716</v>
      </c>
      <c r="AB23" s="18">
        <v>281404.27098442003</v>
      </c>
      <c r="AC23" s="18">
        <v>5354.4719053262297</v>
      </c>
      <c r="AD23" s="18">
        <v>-991.97821810048799</v>
      </c>
      <c r="AE23" s="18">
        <v>-52133415</v>
      </c>
      <c r="AF23" s="18"/>
      <c r="AG23" s="18"/>
    </row>
    <row r="24" spans="1:33">
      <c r="A24" s="18" t="s">
        <v>653</v>
      </c>
      <c r="B24" s="18" t="s">
        <v>667</v>
      </c>
      <c r="C24" s="18" t="s">
        <v>347</v>
      </c>
      <c r="D24" s="18">
        <v>335520.11499999999</v>
      </c>
      <c r="E24" s="18">
        <v>31179</v>
      </c>
      <c r="F24" s="18">
        <v>366699.11499999999</v>
      </c>
      <c r="G24" s="18">
        <v>15366</v>
      </c>
      <c r="H24" s="18">
        <v>303192</v>
      </c>
      <c r="I24" s="18">
        <v>6962</v>
      </c>
      <c r="J24" s="18">
        <v>0</v>
      </c>
      <c r="K24" s="18">
        <v>2241</v>
      </c>
      <c r="L24" s="18">
        <v>1622</v>
      </c>
      <c r="M24" s="18">
        <v>191</v>
      </c>
      <c r="N24" s="18">
        <v>31179</v>
      </c>
      <c r="O24" s="18">
        <v>239</v>
      </c>
      <c r="P24" s="18">
        <v>21397.154999999999</v>
      </c>
      <c r="Q24" s="18">
        <v>265535.75</v>
      </c>
      <c r="R24" s="18">
        <v>-1744.2</v>
      </c>
      <c r="S24" s="18">
        <v>26469.68</v>
      </c>
      <c r="T24" s="18">
        <v>311658.38500000001</v>
      </c>
      <c r="U24" s="18">
        <v>366699.11499999999</v>
      </c>
      <c r="V24" s="18">
        <v>311694.24774999998</v>
      </c>
      <c r="W24" s="18">
        <v>-35.862749999971101</v>
      </c>
      <c r="X24" s="18">
        <v>-25.1039249999798</v>
      </c>
      <c r="Y24" s="18">
        <v>1</v>
      </c>
      <c r="Z24" s="18">
        <v>76708</v>
      </c>
      <c r="AA24" s="18">
        <v>366699.11499999999</v>
      </c>
      <c r="AB24" s="18">
        <v>389846.54255988298</v>
      </c>
      <c r="AC24" s="18">
        <v>5082.2149262121702</v>
      </c>
      <c r="AD24" s="18">
        <v>-1264.23519721455</v>
      </c>
      <c r="AE24" s="18">
        <v>-96976954</v>
      </c>
      <c r="AF24" s="18"/>
      <c r="AG24" s="18"/>
    </row>
    <row r="25" spans="1:33">
      <c r="A25" s="18" t="s">
        <v>653</v>
      </c>
      <c r="B25" s="18" t="s">
        <v>668</v>
      </c>
      <c r="C25" s="18" t="s">
        <v>348</v>
      </c>
      <c r="D25" s="18">
        <v>229965.30799999999</v>
      </c>
      <c r="E25" s="18">
        <v>21316</v>
      </c>
      <c r="F25" s="18">
        <v>251281.30799999999</v>
      </c>
      <c r="G25" s="18">
        <v>54299</v>
      </c>
      <c r="H25" s="18">
        <v>157792</v>
      </c>
      <c r="I25" s="18">
        <v>1941</v>
      </c>
      <c r="J25" s="18">
        <v>0</v>
      </c>
      <c r="K25" s="18">
        <v>4969</v>
      </c>
      <c r="L25" s="18">
        <v>0</v>
      </c>
      <c r="M25" s="18">
        <v>22393</v>
      </c>
      <c r="N25" s="18">
        <v>21316</v>
      </c>
      <c r="O25" s="18">
        <v>1530</v>
      </c>
      <c r="P25" s="18">
        <v>75611.357499999998</v>
      </c>
      <c r="Q25" s="18">
        <v>139996.70000000001</v>
      </c>
      <c r="R25" s="18">
        <v>-20334.55</v>
      </c>
      <c r="S25" s="18">
        <v>14311.79</v>
      </c>
      <c r="T25" s="18">
        <v>209585.29749999999</v>
      </c>
      <c r="U25" s="18">
        <v>251281.30799999999</v>
      </c>
      <c r="V25" s="18">
        <v>213589.11180000001</v>
      </c>
      <c r="W25" s="18">
        <v>-4003.81429999997</v>
      </c>
      <c r="X25" s="18">
        <v>-2802.6700099999798</v>
      </c>
      <c r="Y25" s="18">
        <v>0.98899999999999999</v>
      </c>
      <c r="Z25" s="18">
        <v>85604</v>
      </c>
      <c r="AA25" s="18">
        <v>248517.21361199999</v>
      </c>
      <c r="AB25" s="18">
        <v>264204.55498850602</v>
      </c>
      <c r="AC25" s="18">
        <v>3086.35758829618</v>
      </c>
      <c r="AD25" s="18">
        <v>-3260.09253513053</v>
      </c>
      <c r="AE25" s="18">
        <v>-279076961</v>
      </c>
      <c r="AF25" s="18"/>
      <c r="AG25" s="18"/>
    </row>
    <row r="26" spans="1:33">
      <c r="A26" s="18" t="s">
        <v>653</v>
      </c>
      <c r="B26" s="18" t="s">
        <v>669</v>
      </c>
      <c r="C26" s="18" t="s">
        <v>349</v>
      </c>
      <c r="D26" s="18">
        <v>3696087.5260000001</v>
      </c>
      <c r="E26" s="18">
        <v>344420</v>
      </c>
      <c r="F26" s="18">
        <v>4040507.5260000001</v>
      </c>
      <c r="G26" s="18">
        <v>917793</v>
      </c>
      <c r="H26" s="18">
        <v>2331603</v>
      </c>
      <c r="I26" s="18">
        <v>220564</v>
      </c>
      <c r="J26" s="18">
        <v>0</v>
      </c>
      <c r="K26" s="18">
        <v>109941</v>
      </c>
      <c r="L26" s="18">
        <v>229833</v>
      </c>
      <c r="M26" s="18">
        <v>137817</v>
      </c>
      <c r="N26" s="18">
        <v>344420</v>
      </c>
      <c r="O26" s="18">
        <v>18680</v>
      </c>
      <c r="P26" s="18">
        <v>1278026.7524999999</v>
      </c>
      <c r="Q26" s="18">
        <v>2262791.7999999998</v>
      </c>
      <c r="R26" s="18">
        <v>-328380.5</v>
      </c>
      <c r="S26" s="18">
        <v>269328.11</v>
      </c>
      <c r="T26" s="18">
        <v>3481766.1625000001</v>
      </c>
      <c r="U26" s="18">
        <v>4040507.5260000001</v>
      </c>
      <c r="V26" s="18">
        <v>3434431.3971000002</v>
      </c>
      <c r="W26" s="18">
        <v>47334.765399999902</v>
      </c>
      <c r="X26" s="18">
        <v>33134.335779999899</v>
      </c>
      <c r="Y26" s="18">
        <v>1.008</v>
      </c>
      <c r="Z26" s="18">
        <v>990261</v>
      </c>
      <c r="AA26" s="18">
        <v>4072831.5862079998</v>
      </c>
      <c r="AB26" s="18">
        <v>4329924.0368002299</v>
      </c>
      <c r="AC26" s="18">
        <v>4372.5078911521696</v>
      </c>
      <c r="AD26" s="18">
        <v>-1973.94223227455</v>
      </c>
      <c r="AE26" s="18">
        <v>-1954718009</v>
      </c>
      <c r="AF26" s="18"/>
      <c r="AG26" s="18"/>
    </row>
    <row r="27" spans="1:33">
      <c r="A27" s="18" t="s">
        <v>653</v>
      </c>
      <c r="B27" s="18" t="s">
        <v>670</v>
      </c>
      <c r="C27" s="18" t="s">
        <v>350</v>
      </c>
      <c r="D27" s="18">
        <v>158628.90400000001</v>
      </c>
      <c r="E27" s="18">
        <v>16484</v>
      </c>
      <c r="F27" s="18">
        <v>175112.90400000001</v>
      </c>
      <c r="G27" s="18">
        <v>65963</v>
      </c>
      <c r="H27" s="18">
        <v>70911</v>
      </c>
      <c r="I27" s="18">
        <v>4271</v>
      </c>
      <c r="J27" s="18">
        <v>0</v>
      </c>
      <c r="K27" s="18">
        <v>6321</v>
      </c>
      <c r="L27" s="18">
        <v>30</v>
      </c>
      <c r="M27" s="18">
        <v>10949</v>
      </c>
      <c r="N27" s="18">
        <v>16484</v>
      </c>
      <c r="O27" s="18">
        <v>0</v>
      </c>
      <c r="P27" s="18">
        <v>91853.477499999994</v>
      </c>
      <c r="Q27" s="18">
        <v>69277.55</v>
      </c>
      <c r="R27" s="18">
        <v>-9332.15</v>
      </c>
      <c r="S27" s="18">
        <v>12150.07</v>
      </c>
      <c r="T27" s="18">
        <v>163948.94750000001</v>
      </c>
      <c r="U27" s="18">
        <v>175112.90400000001</v>
      </c>
      <c r="V27" s="18">
        <v>148845.96840000001</v>
      </c>
      <c r="W27" s="18">
        <v>15102.9791</v>
      </c>
      <c r="X27" s="18">
        <v>10572.085370000001</v>
      </c>
      <c r="Y27" s="18">
        <v>1.06</v>
      </c>
      <c r="Z27" s="18">
        <v>55729</v>
      </c>
      <c r="AA27" s="18">
        <v>185619.67824000001</v>
      </c>
      <c r="AB27" s="18">
        <v>197336.690580619</v>
      </c>
      <c r="AC27" s="18">
        <v>3541.0054115562698</v>
      </c>
      <c r="AD27" s="18">
        <v>-2805.4447118704402</v>
      </c>
      <c r="AE27" s="18">
        <v>-156344628</v>
      </c>
      <c r="AF27" s="18"/>
      <c r="AG27" s="18"/>
    </row>
    <row r="28" spans="1:33">
      <c r="A28" s="18" t="s">
        <v>653</v>
      </c>
      <c r="B28" s="18" t="s">
        <v>671</v>
      </c>
      <c r="C28" s="18" t="s">
        <v>351</v>
      </c>
      <c r="D28" s="18">
        <v>734985.56099999999</v>
      </c>
      <c r="E28" s="18">
        <v>58667</v>
      </c>
      <c r="F28" s="18">
        <v>793652.56099999999</v>
      </c>
      <c r="G28" s="18">
        <v>199850</v>
      </c>
      <c r="H28" s="18">
        <v>393488</v>
      </c>
      <c r="I28" s="18">
        <v>232875</v>
      </c>
      <c r="J28" s="18">
        <v>0</v>
      </c>
      <c r="K28" s="18">
        <v>25508</v>
      </c>
      <c r="L28" s="18">
        <v>207613</v>
      </c>
      <c r="M28" s="18">
        <v>37798</v>
      </c>
      <c r="N28" s="18">
        <v>58667</v>
      </c>
      <c r="O28" s="18">
        <v>922</v>
      </c>
      <c r="P28" s="18">
        <v>278291.125</v>
      </c>
      <c r="Q28" s="18">
        <v>554090.35</v>
      </c>
      <c r="R28" s="18">
        <v>-209383.05</v>
      </c>
      <c r="S28" s="18">
        <v>43441.29</v>
      </c>
      <c r="T28" s="18">
        <v>666439.71499999997</v>
      </c>
      <c r="U28" s="18">
        <v>793652.56099999999</v>
      </c>
      <c r="V28" s="18">
        <v>674604.67685000005</v>
      </c>
      <c r="W28" s="18">
        <v>-8164.9618499998496</v>
      </c>
      <c r="X28" s="18">
        <v>-5715.4732949998897</v>
      </c>
      <c r="Y28" s="18">
        <v>0.99299999999999999</v>
      </c>
      <c r="Z28" s="18">
        <v>102525</v>
      </c>
      <c r="AA28" s="18">
        <v>788096.99307299999</v>
      </c>
      <c r="AB28" s="18">
        <v>837844.63987961703</v>
      </c>
      <c r="AC28" s="18">
        <v>8172.1008522761904</v>
      </c>
      <c r="AD28" s="18">
        <v>1825.6507288494799</v>
      </c>
      <c r="AE28" s="18">
        <v>187174841</v>
      </c>
      <c r="AF28" s="18"/>
      <c r="AG28" s="18"/>
    </row>
    <row r="29" spans="1:33">
      <c r="A29" s="18" t="s">
        <v>653</v>
      </c>
      <c r="B29" s="18" t="s">
        <v>672</v>
      </c>
      <c r="C29" s="18" t="s">
        <v>352</v>
      </c>
      <c r="D29" s="18">
        <v>267790.38400000002</v>
      </c>
      <c r="E29" s="18">
        <v>23503</v>
      </c>
      <c r="F29" s="18">
        <v>291293.38400000002</v>
      </c>
      <c r="G29" s="18">
        <v>75777</v>
      </c>
      <c r="H29" s="18">
        <v>92224</v>
      </c>
      <c r="I29" s="18">
        <v>12267</v>
      </c>
      <c r="J29" s="18">
        <v>11553</v>
      </c>
      <c r="K29" s="18">
        <v>0</v>
      </c>
      <c r="L29" s="18">
        <v>6817</v>
      </c>
      <c r="M29" s="18">
        <v>0</v>
      </c>
      <c r="N29" s="18">
        <v>23503</v>
      </c>
      <c r="O29" s="18">
        <v>0</v>
      </c>
      <c r="P29" s="18">
        <v>105519.4725</v>
      </c>
      <c r="Q29" s="18">
        <v>98637.4</v>
      </c>
      <c r="R29" s="18">
        <v>-5794.45</v>
      </c>
      <c r="S29" s="18">
        <v>19977.55</v>
      </c>
      <c r="T29" s="18">
        <v>218339.9725</v>
      </c>
      <c r="U29" s="18">
        <v>291293.38400000002</v>
      </c>
      <c r="V29" s="18">
        <v>247599.37640000001</v>
      </c>
      <c r="W29" s="18">
        <v>-29259.403900000001</v>
      </c>
      <c r="X29" s="18">
        <v>-20481.582729999998</v>
      </c>
      <c r="Y29" s="18">
        <v>0.93</v>
      </c>
      <c r="Z29" s="18">
        <v>49215</v>
      </c>
      <c r="AA29" s="18">
        <v>270902.84711999999</v>
      </c>
      <c r="AB29" s="18">
        <v>288003.25389211997</v>
      </c>
      <c r="AC29" s="18">
        <v>5851.9405443893102</v>
      </c>
      <c r="AD29" s="18">
        <v>-494.509579037408</v>
      </c>
      <c r="AE29" s="18">
        <v>-24337289</v>
      </c>
      <c r="AF29" s="18"/>
      <c r="AG29" s="18"/>
    </row>
    <row r="30" spans="1:33">
      <c r="A30" s="18" t="s">
        <v>653</v>
      </c>
      <c r="B30" s="18" t="s">
        <v>673</v>
      </c>
      <c r="C30" s="18" t="s">
        <v>353</v>
      </c>
      <c r="D30" s="18">
        <v>324517.89399999997</v>
      </c>
      <c r="E30" s="18">
        <v>28284</v>
      </c>
      <c r="F30" s="18">
        <v>352801.89399999997</v>
      </c>
      <c r="G30" s="18">
        <v>98526</v>
      </c>
      <c r="H30" s="18">
        <v>159533</v>
      </c>
      <c r="I30" s="18">
        <v>147393</v>
      </c>
      <c r="J30" s="18">
        <v>0</v>
      </c>
      <c r="K30" s="18">
        <v>2655</v>
      </c>
      <c r="L30" s="18">
        <v>134736</v>
      </c>
      <c r="M30" s="18">
        <v>0</v>
      </c>
      <c r="N30" s="18">
        <v>28284</v>
      </c>
      <c r="O30" s="18">
        <v>8369</v>
      </c>
      <c r="P30" s="18">
        <v>137197.45499999999</v>
      </c>
      <c r="Q30" s="18">
        <v>263143.84999999998</v>
      </c>
      <c r="R30" s="18">
        <v>-121639.25</v>
      </c>
      <c r="S30" s="18">
        <v>24041.4</v>
      </c>
      <c r="T30" s="18">
        <v>302743.45500000002</v>
      </c>
      <c r="U30" s="18">
        <v>352801.89399999997</v>
      </c>
      <c r="V30" s="18">
        <v>299881.60989999998</v>
      </c>
      <c r="W30" s="18">
        <v>2861.84510000004</v>
      </c>
      <c r="X30" s="18">
        <v>2003.2915700000201</v>
      </c>
      <c r="Y30" s="18">
        <v>1.006</v>
      </c>
      <c r="Z30" s="18">
        <v>76584</v>
      </c>
      <c r="AA30" s="18">
        <v>354918.70536399999</v>
      </c>
      <c r="AB30" s="18">
        <v>377322.509153002</v>
      </c>
      <c r="AC30" s="18">
        <v>4926.9104402094699</v>
      </c>
      <c r="AD30" s="18">
        <v>-1419.5396832172501</v>
      </c>
      <c r="AE30" s="18">
        <v>-108714027</v>
      </c>
      <c r="AF30" s="18"/>
      <c r="AG30" s="18"/>
    </row>
    <row r="31" spans="1:33">
      <c r="A31" s="18" t="s">
        <v>653</v>
      </c>
      <c r="B31" s="18" t="s">
        <v>674</v>
      </c>
      <c r="C31" s="18" t="s">
        <v>354</v>
      </c>
      <c r="D31" s="18">
        <v>258529.41200000001</v>
      </c>
      <c r="E31" s="18">
        <v>25251</v>
      </c>
      <c r="F31" s="18">
        <v>283780.41200000001</v>
      </c>
      <c r="G31" s="18">
        <v>104921</v>
      </c>
      <c r="H31" s="18">
        <v>105273</v>
      </c>
      <c r="I31" s="18">
        <v>138187</v>
      </c>
      <c r="J31" s="18">
        <v>0</v>
      </c>
      <c r="K31" s="18">
        <v>19299</v>
      </c>
      <c r="L31" s="18">
        <v>139836</v>
      </c>
      <c r="M31" s="18">
        <v>10081</v>
      </c>
      <c r="N31" s="18">
        <v>25251</v>
      </c>
      <c r="O31" s="18">
        <v>1047</v>
      </c>
      <c r="P31" s="18">
        <v>146102.49249999999</v>
      </c>
      <c r="Q31" s="18">
        <v>223345.15</v>
      </c>
      <c r="R31" s="18">
        <v>-128319.4</v>
      </c>
      <c r="S31" s="18">
        <v>19749.580000000002</v>
      </c>
      <c r="T31" s="18">
        <v>260877.82250000001</v>
      </c>
      <c r="U31" s="18">
        <v>283780.41200000001</v>
      </c>
      <c r="V31" s="18">
        <v>241213.35019999999</v>
      </c>
      <c r="W31" s="18">
        <v>19664.472299999899</v>
      </c>
      <c r="X31" s="18">
        <v>13765.13061</v>
      </c>
      <c r="Y31" s="18">
        <v>1.0489999999999999</v>
      </c>
      <c r="Z31" s="18">
        <v>50209</v>
      </c>
      <c r="AA31" s="18">
        <v>297685.65218799998</v>
      </c>
      <c r="AB31" s="18">
        <v>316476.690365549</v>
      </c>
      <c r="AC31" s="18">
        <v>6303.1864877919998</v>
      </c>
      <c r="AD31" s="18">
        <v>-43.2636356347139</v>
      </c>
      <c r="AE31" s="18">
        <v>-2172224</v>
      </c>
      <c r="AF31" s="18"/>
      <c r="AG31" s="18"/>
    </row>
    <row r="32" spans="1:33">
      <c r="A32" s="18" t="s">
        <v>653</v>
      </c>
      <c r="B32" s="18" t="s">
        <v>675</v>
      </c>
      <c r="C32" s="18" t="s">
        <v>355</v>
      </c>
      <c r="D32" s="18">
        <v>125055.01700000001</v>
      </c>
      <c r="E32" s="18">
        <v>15022</v>
      </c>
      <c r="F32" s="18">
        <v>140077.01699999999</v>
      </c>
      <c r="G32" s="18">
        <v>56187</v>
      </c>
      <c r="H32" s="18">
        <v>33710</v>
      </c>
      <c r="I32" s="18">
        <v>9224</v>
      </c>
      <c r="J32" s="18">
        <v>0</v>
      </c>
      <c r="K32" s="18">
        <v>7103</v>
      </c>
      <c r="L32" s="18">
        <v>1186</v>
      </c>
      <c r="M32" s="18">
        <v>0</v>
      </c>
      <c r="N32" s="18">
        <v>15022</v>
      </c>
      <c r="O32" s="18">
        <v>0</v>
      </c>
      <c r="P32" s="18">
        <v>78240.397500000006</v>
      </c>
      <c r="Q32" s="18">
        <v>42531.45</v>
      </c>
      <c r="R32" s="18">
        <v>-1008.1</v>
      </c>
      <c r="S32" s="18">
        <v>12768.7</v>
      </c>
      <c r="T32" s="18">
        <v>132532.44750000001</v>
      </c>
      <c r="U32" s="18">
        <v>140077.01699999999</v>
      </c>
      <c r="V32" s="18">
        <v>119065.46445</v>
      </c>
      <c r="W32" s="18">
        <v>13466.983050000001</v>
      </c>
      <c r="X32" s="18">
        <v>9426.8881350000192</v>
      </c>
      <c r="Y32" s="18">
        <v>1.0669999999999999</v>
      </c>
      <c r="Z32" s="18">
        <v>32459</v>
      </c>
      <c r="AA32" s="18">
        <v>149462.17713900001</v>
      </c>
      <c r="AB32" s="18">
        <v>158896.79199556299</v>
      </c>
      <c r="AC32" s="18">
        <v>4895.30768032172</v>
      </c>
      <c r="AD32" s="18">
        <v>-1451.14244310499</v>
      </c>
      <c r="AE32" s="18">
        <v>-47102633</v>
      </c>
      <c r="AF32" s="18"/>
      <c r="AG32" s="18"/>
    </row>
    <row r="33" spans="1:33">
      <c r="A33" s="18" t="s">
        <v>653</v>
      </c>
      <c r="B33" s="18" t="s">
        <v>676</v>
      </c>
      <c r="C33" s="18" t="s">
        <v>356</v>
      </c>
      <c r="D33" s="18">
        <v>183020.31099999999</v>
      </c>
      <c r="E33" s="18">
        <v>12696</v>
      </c>
      <c r="F33" s="18">
        <v>195716.31099999999</v>
      </c>
      <c r="G33" s="18">
        <v>57599</v>
      </c>
      <c r="H33" s="18">
        <v>95200</v>
      </c>
      <c r="I33" s="18">
        <v>2973</v>
      </c>
      <c r="J33" s="18">
        <v>0</v>
      </c>
      <c r="K33" s="18">
        <v>6896</v>
      </c>
      <c r="L33" s="18">
        <v>741</v>
      </c>
      <c r="M33" s="18">
        <v>0</v>
      </c>
      <c r="N33" s="18">
        <v>12696</v>
      </c>
      <c r="O33" s="18">
        <v>389</v>
      </c>
      <c r="P33" s="18">
        <v>80206.607499999998</v>
      </c>
      <c r="Q33" s="18">
        <v>89308.65</v>
      </c>
      <c r="R33" s="18">
        <v>-960.5</v>
      </c>
      <c r="S33" s="18">
        <v>10791.6</v>
      </c>
      <c r="T33" s="18">
        <v>179346.35750000001</v>
      </c>
      <c r="U33" s="18">
        <v>195716.31099999999</v>
      </c>
      <c r="V33" s="18">
        <v>166358.86434999999</v>
      </c>
      <c r="W33" s="18">
        <v>12987.49315</v>
      </c>
      <c r="X33" s="18">
        <v>9091.2452050000193</v>
      </c>
      <c r="Y33" s="18">
        <v>1.046</v>
      </c>
      <c r="Z33" s="18">
        <v>35078</v>
      </c>
      <c r="AA33" s="18">
        <v>204719.261306</v>
      </c>
      <c r="AB33" s="18">
        <v>217641.911177117</v>
      </c>
      <c r="AC33" s="18">
        <v>6204.5131186816998</v>
      </c>
      <c r="AD33" s="18">
        <v>-141.93700474501</v>
      </c>
      <c r="AE33" s="18">
        <v>-4978866</v>
      </c>
      <c r="AF33" s="18"/>
      <c r="AG33" s="18"/>
    </row>
    <row r="34" spans="1:33">
      <c r="A34" s="18" t="s">
        <v>653</v>
      </c>
      <c r="B34" s="18" t="s">
        <v>677</v>
      </c>
      <c r="C34" s="18" t="s">
        <v>357</v>
      </c>
      <c r="D34" s="18">
        <v>43565.093000000001</v>
      </c>
      <c r="E34" s="18">
        <v>2295</v>
      </c>
      <c r="F34" s="18">
        <v>45860.093000000001</v>
      </c>
      <c r="G34" s="18">
        <v>1625</v>
      </c>
      <c r="H34" s="18">
        <v>39464</v>
      </c>
      <c r="I34" s="18">
        <v>28</v>
      </c>
      <c r="J34" s="18">
        <v>0</v>
      </c>
      <c r="K34" s="18">
        <v>711</v>
      </c>
      <c r="L34" s="18">
        <v>0</v>
      </c>
      <c r="M34" s="18">
        <v>0</v>
      </c>
      <c r="N34" s="18">
        <v>2295</v>
      </c>
      <c r="O34" s="18">
        <v>0</v>
      </c>
      <c r="P34" s="18">
        <v>2262.8125</v>
      </c>
      <c r="Q34" s="18">
        <v>34172.550000000003</v>
      </c>
      <c r="R34" s="18">
        <v>0</v>
      </c>
      <c r="S34" s="18">
        <v>1950.75</v>
      </c>
      <c r="T34" s="18">
        <v>38386.112500000003</v>
      </c>
      <c r="U34" s="18">
        <v>45860.093000000001</v>
      </c>
      <c r="V34" s="18">
        <v>38981.07905</v>
      </c>
      <c r="W34" s="18">
        <v>-594.96655000000499</v>
      </c>
      <c r="X34" s="18">
        <v>-416.47658500000301</v>
      </c>
      <c r="Y34" s="18">
        <v>0.99099999999999999</v>
      </c>
      <c r="Z34" s="18">
        <v>11790</v>
      </c>
      <c r="AA34" s="18">
        <v>45447.352163000003</v>
      </c>
      <c r="AB34" s="18">
        <v>48316.159991951397</v>
      </c>
      <c r="AC34" s="18">
        <v>4098.0627643724702</v>
      </c>
      <c r="AD34" s="18">
        <v>-2248.3873590542498</v>
      </c>
      <c r="AE34" s="18">
        <v>-26508487</v>
      </c>
      <c r="AF34" s="18"/>
      <c r="AG34" s="18"/>
    </row>
    <row r="35" spans="1:33">
      <c r="A35" s="18" t="s">
        <v>653</v>
      </c>
      <c r="B35" s="18" t="s">
        <v>678</v>
      </c>
      <c r="C35" s="18" t="s">
        <v>358</v>
      </c>
      <c r="D35" s="18">
        <v>196884.91399999999</v>
      </c>
      <c r="E35" s="18">
        <v>19543</v>
      </c>
      <c r="F35" s="18">
        <v>216427.91399999999</v>
      </c>
      <c r="G35" s="18">
        <v>86986</v>
      </c>
      <c r="H35" s="18">
        <v>77606</v>
      </c>
      <c r="I35" s="18">
        <v>87611</v>
      </c>
      <c r="J35" s="18">
        <v>0</v>
      </c>
      <c r="K35" s="18">
        <v>11100</v>
      </c>
      <c r="L35" s="18">
        <v>86268</v>
      </c>
      <c r="M35" s="18">
        <v>39146</v>
      </c>
      <c r="N35" s="18">
        <v>19543</v>
      </c>
      <c r="O35" s="18">
        <v>93</v>
      </c>
      <c r="P35" s="18">
        <v>121128.005</v>
      </c>
      <c r="Q35" s="18">
        <v>149869.45000000001</v>
      </c>
      <c r="R35" s="18">
        <v>-106680.95</v>
      </c>
      <c r="S35" s="18">
        <v>9956.73</v>
      </c>
      <c r="T35" s="18">
        <v>174273.23499999999</v>
      </c>
      <c r="U35" s="18">
        <v>216427.91399999999</v>
      </c>
      <c r="V35" s="18">
        <v>183963.72690000001</v>
      </c>
      <c r="W35" s="18">
        <v>-9690.4919000000209</v>
      </c>
      <c r="X35" s="18">
        <v>-6783.3443300000199</v>
      </c>
      <c r="Y35" s="18">
        <v>0.96899999999999997</v>
      </c>
      <c r="Z35" s="18">
        <v>46571</v>
      </c>
      <c r="AA35" s="18">
        <v>209718.64866599999</v>
      </c>
      <c r="AB35" s="18">
        <v>222956.878673598</v>
      </c>
      <c r="AC35" s="18">
        <v>4787.4616966266203</v>
      </c>
      <c r="AD35" s="18">
        <v>-1558.9884268000901</v>
      </c>
      <c r="AE35" s="18">
        <v>-72603650</v>
      </c>
      <c r="AF35" s="18"/>
      <c r="AG35" s="18"/>
    </row>
    <row r="36" spans="1:33">
      <c r="A36" s="18" t="s">
        <v>653</v>
      </c>
      <c r="B36" s="18" t="s">
        <v>679</v>
      </c>
      <c r="C36" s="18" t="s">
        <v>359</v>
      </c>
      <c r="D36" s="18">
        <v>253305.74</v>
      </c>
      <c r="E36" s="18">
        <v>9648</v>
      </c>
      <c r="F36" s="18">
        <v>262953.74</v>
      </c>
      <c r="G36" s="18">
        <v>89609</v>
      </c>
      <c r="H36" s="18">
        <v>101784</v>
      </c>
      <c r="I36" s="18">
        <v>119057</v>
      </c>
      <c r="J36" s="18">
        <v>0</v>
      </c>
      <c r="K36" s="18">
        <v>2888</v>
      </c>
      <c r="L36" s="18">
        <v>98390</v>
      </c>
      <c r="M36" s="18">
        <v>16589</v>
      </c>
      <c r="N36" s="18">
        <v>9648</v>
      </c>
      <c r="O36" s="18">
        <v>3377</v>
      </c>
      <c r="P36" s="18">
        <v>124780.5325</v>
      </c>
      <c r="Q36" s="18">
        <v>190169.65</v>
      </c>
      <c r="R36" s="18">
        <v>-100602.6</v>
      </c>
      <c r="S36" s="18">
        <v>5380.67</v>
      </c>
      <c r="T36" s="18">
        <v>219728.2525</v>
      </c>
      <c r="U36" s="18">
        <v>262953.74</v>
      </c>
      <c r="V36" s="18">
        <v>223510.679</v>
      </c>
      <c r="W36" s="18">
        <v>-3782.42649999994</v>
      </c>
      <c r="X36" s="18">
        <v>-2647.6985499999601</v>
      </c>
      <c r="Y36" s="18">
        <v>0.99</v>
      </c>
      <c r="Z36" s="18">
        <v>49395</v>
      </c>
      <c r="AA36" s="18">
        <v>260324.20259999999</v>
      </c>
      <c r="AB36" s="18">
        <v>276756.84553607</v>
      </c>
      <c r="AC36" s="18">
        <v>5602.9323926727402</v>
      </c>
      <c r="AD36" s="18">
        <v>-743.51773075397796</v>
      </c>
      <c r="AE36" s="18">
        <v>-36726058</v>
      </c>
      <c r="AF36" s="18"/>
      <c r="AG36" s="18"/>
    </row>
    <row r="37" spans="1:33">
      <c r="A37" s="18" t="s">
        <v>680</v>
      </c>
      <c r="B37" s="18" t="s">
        <v>681</v>
      </c>
      <c r="C37" s="18" t="s">
        <v>361</v>
      </c>
      <c r="D37" s="18">
        <v>252392.46599999999</v>
      </c>
      <c r="E37" s="18">
        <v>20210</v>
      </c>
      <c r="F37" s="18">
        <v>272602.46600000001</v>
      </c>
      <c r="G37" s="18">
        <v>148970</v>
      </c>
      <c r="H37" s="18">
        <v>49486</v>
      </c>
      <c r="I37" s="18">
        <v>1722</v>
      </c>
      <c r="J37" s="18">
        <v>0</v>
      </c>
      <c r="K37" s="18">
        <v>14718</v>
      </c>
      <c r="L37" s="18">
        <v>55</v>
      </c>
      <c r="M37" s="18">
        <v>14321</v>
      </c>
      <c r="N37" s="18">
        <v>20210</v>
      </c>
      <c r="O37" s="18">
        <v>1266</v>
      </c>
      <c r="P37" s="18">
        <v>207440.72500000001</v>
      </c>
      <c r="Q37" s="18">
        <v>56037.1</v>
      </c>
      <c r="R37" s="18">
        <v>-13295.7</v>
      </c>
      <c r="S37" s="18">
        <v>14743.93</v>
      </c>
      <c r="T37" s="18">
        <v>264926.05499999999</v>
      </c>
      <c r="U37" s="18">
        <v>272602.46600000001</v>
      </c>
      <c r="V37" s="18">
        <v>231712.0961</v>
      </c>
      <c r="W37" s="18">
        <v>33213.958899999998</v>
      </c>
      <c r="X37" s="18">
        <v>23249.771229999998</v>
      </c>
      <c r="Y37" s="18">
        <v>1.085</v>
      </c>
      <c r="Z37" s="18">
        <v>48264</v>
      </c>
      <c r="AA37" s="18">
        <v>295773.67560999998</v>
      </c>
      <c r="AB37" s="18">
        <v>314444.022633616</v>
      </c>
      <c r="AC37" s="18">
        <v>6515.0841752365304</v>
      </c>
      <c r="AD37" s="18">
        <v>168.63405180981499</v>
      </c>
      <c r="AE37" s="18">
        <v>8138954</v>
      </c>
      <c r="AF37" s="18"/>
      <c r="AG37" s="18"/>
    </row>
    <row r="38" spans="1:33">
      <c r="A38" s="18" t="s">
        <v>680</v>
      </c>
      <c r="B38" s="18" t="s">
        <v>682</v>
      </c>
      <c r="C38" s="18" t="s">
        <v>362</v>
      </c>
      <c r="D38" s="18">
        <v>88064.872000000003</v>
      </c>
      <c r="E38" s="18">
        <v>6823</v>
      </c>
      <c r="F38" s="18">
        <v>94887.872000000003</v>
      </c>
      <c r="G38" s="18">
        <v>31923</v>
      </c>
      <c r="H38" s="18">
        <v>15967</v>
      </c>
      <c r="I38" s="18">
        <v>463</v>
      </c>
      <c r="J38" s="18">
        <v>0</v>
      </c>
      <c r="K38" s="18">
        <v>3780</v>
      </c>
      <c r="L38" s="18">
        <v>332</v>
      </c>
      <c r="M38" s="18">
        <v>0</v>
      </c>
      <c r="N38" s="18">
        <v>6823</v>
      </c>
      <c r="O38" s="18">
        <v>0</v>
      </c>
      <c r="P38" s="18">
        <v>44452.777499999997</v>
      </c>
      <c r="Q38" s="18">
        <v>17178.5</v>
      </c>
      <c r="R38" s="18">
        <v>-282.2</v>
      </c>
      <c r="S38" s="18">
        <v>5799.55</v>
      </c>
      <c r="T38" s="18">
        <v>67148.627500000002</v>
      </c>
      <c r="U38" s="18">
        <v>94887.872000000003</v>
      </c>
      <c r="V38" s="18">
        <v>80654.691200000001</v>
      </c>
      <c r="W38" s="18">
        <v>-13506.063700000001</v>
      </c>
      <c r="X38" s="18">
        <v>-9454.2445900000002</v>
      </c>
      <c r="Y38" s="18">
        <v>0.9</v>
      </c>
      <c r="Z38" s="18">
        <v>14354</v>
      </c>
      <c r="AA38" s="18">
        <v>85399.084799999997</v>
      </c>
      <c r="AB38" s="18">
        <v>90789.796280414404</v>
      </c>
      <c r="AC38" s="18">
        <v>6325.0519911114998</v>
      </c>
      <c r="AD38" s="18">
        <v>-21.398132315217499</v>
      </c>
      <c r="AE38" s="18">
        <v>-307149</v>
      </c>
      <c r="AF38" s="18"/>
      <c r="AG38" s="18"/>
    </row>
    <row r="39" spans="1:33">
      <c r="A39" s="18" t="s">
        <v>680</v>
      </c>
      <c r="B39" s="18" t="s">
        <v>683</v>
      </c>
      <c r="C39" s="18" t="s">
        <v>363</v>
      </c>
      <c r="D39" s="18">
        <v>106021.662</v>
      </c>
      <c r="E39" s="18">
        <v>7018</v>
      </c>
      <c r="F39" s="18">
        <v>113039.662</v>
      </c>
      <c r="G39" s="18">
        <v>68982</v>
      </c>
      <c r="H39" s="18">
        <v>18896</v>
      </c>
      <c r="I39" s="18">
        <v>6901</v>
      </c>
      <c r="J39" s="18">
        <v>0</v>
      </c>
      <c r="K39" s="18">
        <v>5927</v>
      </c>
      <c r="L39" s="18">
        <v>8857</v>
      </c>
      <c r="M39" s="18">
        <v>19778</v>
      </c>
      <c r="N39" s="18">
        <v>7018</v>
      </c>
      <c r="O39" s="18">
        <v>0</v>
      </c>
      <c r="P39" s="18">
        <v>96057.434999999998</v>
      </c>
      <c r="Q39" s="18">
        <v>26965.4</v>
      </c>
      <c r="R39" s="18">
        <v>-24339.75</v>
      </c>
      <c r="S39" s="18">
        <v>2603.04</v>
      </c>
      <c r="T39" s="18">
        <v>101286.125</v>
      </c>
      <c r="U39" s="18">
        <v>113039.662</v>
      </c>
      <c r="V39" s="18">
        <v>96083.712700000004</v>
      </c>
      <c r="W39" s="18">
        <v>5202.4123</v>
      </c>
      <c r="X39" s="18">
        <v>3641.6886100000002</v>
      </c>
      <c r="Y39" s="18">
        <v>1.032</v>
      </c>
      <c r="Z39" s="18">
        <v>22934</v>
      </c>
      <c r="AA39" s="18">
        <v>116656.931184</v>
      </c>
      <c r="AB39" s="18">
        <v>124020.755511582</v>
      </c>
      <c r="AC39" s="18">
        <v>5407.7245797323803</v>
      </c>
      <c r="AD39" s="18">
        <v>-938.72554369433897</v>
      </c>
      <c r="AE39" s="18">
        <v>-21528732</v>
      </c>
      <c r="AF39" s="18"/>
      <c r="AG39" s="18"/>
    </row>
    <row r="40" spans="1:33">
      <c r="A40" s="18" t="s">
        <v>680</v>
      </c>
      <c r="B40" s="18" t="s">
        <v>684</v>
      </c>
      <c r="C40" s="18" t="s">
        <v>364</v>
      </c>
      <c r="D40" s="18">
        <v>72357.634000000005</v>
      </c>
      <c r="E40" s="18">
        <v>5297</v>
      </c>
      <c r="F40" s="18">
        <v>77654.634000000005</v>
      </c>
      <c r="G40" s="18">
        <v>21613</v>
      </c>
      <c r="H40" s="18">
        <v>52493</v>
      </c>
      <c r="I40" s="18">
        <v>1060</v>
      </c>
      <c r="J40" s="18">
        <v>0</v>
      </c>
      <c r="K40" s="18">
        <v>2904</v>
      </c>
      <c r="L40" s="18">
        <v>42</v>
      </c>
      <c r="M40" s="18">
        <v>9896</v>
      </c>
      <c r="N40" s="18">
        <v>5297</v>
      </c>
      <c r="O40" s="18">
        <v>8</v>
      </c>
      <c r="P40" s="18">
        <v>30096.102500000001</v>
      </c>
      <c r="Q40" s="18">
        <v>47988.45</v>
      </c>
      <c r="R40" s="18">
        <v>-8454.1</v>
      </c>
      <c r="S40" s="18">
        <v>2820.13</v>
      </c>
      <c r="T40" s="18">
        <v>72450.582500000004</v>
      </c>
      <c r="U40" s="18">
        <v>77654.634000000005</v>
      </c>
      <c r="V40" s="18">
        <v>66006.438899999994</v>
      </c>
      <c r="W40" s="18">
        <v>6444.1435999999803</v>
      </c>
      <c r="X40" s="18">
        <v>4510.9005199999901</v>
      </c>
      <c r="Y40" s="18">
        <v>1.0580000000000001</v>
      </c>
      <c r="Z40" s="18">
        <v>20538</v>
      </c>
      <c r="AA40" s="18">
        <v>82158.602771999998</v>
      </c>
      <c r="AB40" s="18">
        <v>87344.762837006099</v>
      </c>
      <c r="AC40" s="18">
        <v>4252.8368310938804</v>
      </c>
      <c r="AD40" s="18">
        <v>-2093.61329233283</v>
      </c>
      <c r="AE40" s="18">
        <v>-42998630</v>
      </c>
      <c r="AF40" s="18"/>
      <c r="AG40" s="18"/>
    </row>
    <row r="41" spans="1:33">
      <c r="A41" s="18" t="s">
        <v>680</v>
      </c>
      <c r="B41" s="18" t="s">
        <v>685</v>
      </c>
      <c r="C41" s="18" t="s">
        <v>365</v>
      </c>
      <c r="D41" s="18">
        <v>130979.705</v>
      </c>
      <c r="E41" s="18">
        <v>7566</v>
      </c>
      <c r="F41" s="18">
        <v>138545.70499999999</v>
      </c>
      <c r="G41" s="18">
        <v>87524</v>
      </c>
      <c r="H41" s="18">
        <v>15805</v>
      </c>
      <c r="I41" s="18">
        <v>1603</v>
      </c>
      <c r="J41" s="18">
        <v>0</v>
      </c>
      <c r="K41" s="18">
        <v>8295</v>
      </c>
      <c r="L41" s="18">
        <v>4935</v>
      </c>
      <c r="M41" s="18">
        <v>7974</v>
      </c>
      <c r="N41" s="18">
        <v>7566</v>
      </c>
      <c r="O41" s="18">
        <v>0</v>
      </c>
      <c r="P41" s="18">
        <v>121877.17</v>
      </c>
      <c r="Q41" s="18">
        <v>21847.55</v>
      </c>
      <c r="R41" s="18">
        <v>-10972.65</v>
      </c>
      <c r="S41" s="18">
        <v>5075.5200000000004</v>
      </c>
      <c r="T41" s="18">
        <v>137827.59</v>
      </c>
      <c r="U41" s="18">
        <v>138545.70499999999</v>
      </c>
      <c r="V41" s="18">
        <v>117763.84925</v>
      </c>
      <c r="W41" s="18">
        <v>20063.740750000001</v>
      </c>
      <c r="X41" s="18">
        <v>14044.618525</v>
      </c>
      <c r="Y41" s="18">
        <v>1.101</v>
      </c>
      <c r="Z41" s="18">
        <v>21209</v>
      </c>
      <c r="AA41" s="18">
        <v>152538.82120499999</v>
      </c>
      <c r="AB41" s="18">
        <v>162167.645408496</v>
      </c>
      <c r="AC41" s="18">
        <v>7646.1712201658002</v>
      </c>
      <c r="AD41" s="18">
        <v>1299.7210967390799</v>
      </c>
      <c r="AE41" s="18">
        <v>27565785</v>
      </c>
      <c r="AF41" s="18"/>
      <c r="AG41" s="18"/>
    </row>
    <row r="42" spans="1:33">
      <c r="A42" s="18" t="s">
        <v>680</v>
      </c>
      <c r="B42" s="18" t="s">
        <v>686</v>
      </c>
      <c r="C42" s="18" t="s">
        <v>366</v>
      </c>
      <c r="D42" s="18">
        <v>1283993.2039999999</v>
      </c>
      <c r="E42" s="18">
        <v>90831</v>
      </c>
      <c r="F42" s="18">
        <v>1374824.2039999999</v>
      </c>
      <c r="G42" s="18">
        <v>538499</v>
      </c>
      <c r="H42" s="18">
        <v>481146</v>
      </c>
      <c r="I42" s="18">
        <v>680701</v>
      </c>
      <c r="J42" s="18">
        <v>27168</v>
      </c>
      <c r="K42" s="18">
        <v>15874</v>
      </c>
      <c r="L42" s="18">
        <v>656486</v>
      </c>
      <c r="M42" s="18">
        <v>82516</v>
      </c>
      <c r="N42" s="18">
        <v>90831</v>
      </c>
      <c r="O42" s="18">
        <v>4087</v>
      </c>
      <c r="P42" s="18">
        <v>749859.85750000004</v>
      </c>
      <c r="Q42" s="18">
        <v>1024155.65</v>
      </c>
      <c r="R42" s="18">
        <v>-631625.65</v>
      </c>
      <c r="S42" s="18">
        <v>63178.63</v>
      </c>
      <c r="T42" s="18">
        <v>1205568.4875</v>
      </c>
      <c r="U42" s="18">
        <v>1374824.2039999999</v>
      </c>
      <c r="V42" s="18">
        <v>1168600.5734000001</v>
      </c>
      <c r="W42" s="18">
        <v>36967.9140999999</v>
      </c>
      <c r="X42" s="18">
        <v>25877.539870000001</v>
      </c>
      <c r="Y42" s="18">
        <v>1.0189999999999999</v>
      </c>
      <c r="Z42" s="18">
        <v>245663</v>
      </c>
      <c r="AA42" s="18">
        <v>1400945.863876</v>
      </c>
      <c r="AB42" s="18">
        <v>1489378.83677638</v>
      </c>
      <c r="AC42" s="18">
        <v>6062.6909089947503</v>
      </c>
      <c r="AD42" s="18">
        <v>-283.75921443196302</v>
      </c>
      <c r="AE42" s="18">
        <v>-69709140</v>
      </c>
      <c r="AF42" s="18"/>
      <c r="AG42" s="18"/>
    </row>
    <row r="43" spans="1:33">
      <c r="A43" s="18" t="s">
        <v>680</v>
      </c>
      <c r="B43" s="18" t="s">
        <v>687</v>
      </c>
      <c r="C43" s="18" t="s">
        <v>367</v>
      </c>
      <c r="D43" s="18">
        <v>38912.735999999997</v>
      </c>
      <c r="E43" s="18">
        <v>3947</v>
      </c>
      <c r="F43" s="18">
        <v>42859.735999999997</v>
      </c>
      <c r="G43" s="18">
        <v>29313</v>
      </c>
      <c r="H43" s="18">
        <v>4030</v>
      </c>
      <c r="I43" s="18">
        <v>553</v>
      </c>
      <c r="J43" s="18">
        <v>0</v>
      </c>
      <c r="K43" s="18">
        <v>2504</v>
      </c>
      <c r="L43" s="18">
        <v>118</v>
      </c>
      <c r="M43" s="18">
        <v>12790</v>
      </c>
      <c r="N43" s="18">
        <v>3947</v>
      </c>
      <c r="O43" s="18">
        <v>0</v>
      </c>
      <c r="P43" s="18">
        <v>40818.352500000001</v>
      </c>
      <c r="Q43" s="18">
        <v>6023.95</v>
      </c>
      <c r="R43" s="18">
        <v>-10971.8</v>
      </c>
      <c r="S43" s="18">
        <v>1180.6500000000001</v>
      </c>
      <c r="T43" s="18">
        <v>37051.152499999997</v>
      </c>
      <c r="U43" s="18">
        <v>42859.735999999997</v>
      </c>
      <c r="V43" s="18">
        <v>36430.775600000001</v>
      </c>
      <c r="W43" s="18">
        <v>620.37690000000998</v>
      </c>
      <c r="X43" s="18">
        <v>434.26383000000698</v>
      </c>
      <c r="Y43" s="18">
        <v>1.01</v>
      </c>
      <c r="Z43" s="18">
        <v>9581</v>
      </c>
      <c r="AA43" s="18">
        <v>43288.333359999997</v>
      </c>
      <c r="AB43" s="18">
        <v>46020.855800471902</v>
      </c>
      <c r="AC43" s="18">
        <v>4803.3457677144197</v>
      </c>
      <c r="AD43" s="18">
        <v>-1543.1043557123</v>
      </c>
      <c r="AE43" s="18">
        <v>-14784483</v>
      </c>
      <c r="AF43" s="18"/>
      <c r="AG43" s="18"/>
    </row>
    <row r="44" spans="1:33">
      <c r="A44" s="18" t="s">
        <v>680</v>
      </c>
      <c r="B44" s="18" t="s">
        <v>688</v>
      </c>
      <c r="C44" s="18" t="s">
        <v>368</v>
      </c>
      <c r="D44" s="18">
        <v>114850.64</v>
      </c>
      <c r="E44" s="18">
        <v>6738</v>
      </c>
      <c r="F44" s="18">
        <v>121588.64</v>
      </c>
      <c r="G44" s="18">
        <v>67805</v>
      </c>
      <c r="H44" s="18">
        <v>23357</v>
      </c>
      <c r="I44" s="18">
        <v>58005</v>
      </c>
      <c r="J44" s="18">
        <v>0</v>
      </c>
      <c r="K44" s="18">
        <v>4</v>
      </c>
      <c r="L44" s="18">
        <v>55401</v>
      </c>
      <c r="M44" s="18">
        <v>22275</v>
      </c>
      <c r="N44" s="18">
        <v>6738</v>
      </c>
      <c r="O44" s="18">
        <v>1144</v>
      </c>
      <c r="P44" s="18">
        <v>94418.462499999994</v>
      </c>
      <c r="Q44" s="18">
        <v>69161.100000000006</v>
      </c>
      <c r="R44" s="18">
        <v>-66997</v>
      </c>
      <c r="S44" s="18">
        <v>1940.55</v>
      </c>
      <c r="T44" s="18">
        <v>98523.112500000003</v>
      </c>
      <c r="U44" s="18">
        <v>121588.64</v>
      </c>
      <c r="V44" s="18">
        <v>103350.344</v>
      </c>
      <c r="W44" s="18">
        <v>-4827.2314999999899</v>
      </c>
      <c r="X44" s="18">
        <v>-3379.06205</v>
      </c>
      <c r="Y44" s="18">
        <v>0.97199999999999998</v>
      </c>
      <c r="Z44" s="18">
        <v>22171</v>
      </c>
      <c r="AA44" s="18">
        <v>118184.15807999999</v>
      </c>
      <c r="AB44" s="18">
        <v>125644.386714265</v>
      </c>
      <c r="AC44" s="18">
        <v>5667.0599753851802</v>
      </c>
      <c r="AD44" s="18">
        <v>-679.39014804153499</v>
      </c>
      <c r="AE44" s="18">
        <v>-15062759</v>
      </c>
      <c r="AF44" s="18"/>
      <c r="AG44" s="18"/>
    </row>
    <row r="45" spans="1:33">
      <c r="A45" s="18" t="s">
        <v>689</v>
      </c>
      <c r="B45" s="18" t="s">
        <v>690</v>
      </c>
      <c r="C45" s="18" t="s">
        <v>370</v>
      </c>
      <c r="D45" s="18">
        <v>575175.23899999994</v>
      </c>
      <c r="E45" s="18">
        <v>74104</v>
      </c>
      <c r="F45" s="18">
        <v>649279.23899999994</v>
      </c>
      <c r="G45" s="18">
        <v>372153</v>
      </c>
      <c r="H45" s="18">
        <v>58364</v>
      </c>
      <c r="I45" s="18">
        <v>14626</v>
      </c>
      <c r="J45" s="18">
        <v>0</v>
      </c>
      <c r="K45" s="18">
        <v>31028</v>
      </c>
      <c r="L45" s="18">
        <v>2498</v>
      </c>
      <c r="M45" s="18">
        <v>128366</v>
      </c>
      <c r="N45" s="18">
        <v>74104</v>
      </c>
      <c r="O45" s="18">
        <v>140</v>
      </c>
      <c r="P45" s="18">
        <v>518223.05249999999</v>
      </c>
      <c r="Q45" s="18">
        <v>88415.3</v>
      </c>
      <c r="R45" s="18">
        <v>-111353.4</v>
      </c>
      <c r="S45" s="18">
        <v>41166.18</v>
      </c>
      <c r="T45" s="18">
        <v>536451.13249999995</v>
      </c>
      <c r="U45" s="18">
        <v>649279.23899999994</v>
      </c>
      <c r="V45" s="18">
        <v>551887.35314999998</v>
      </c>
      <c r="W45" s="18">
        <v>-15436.220649999899</v>
      </c>
      <c r="X45" s="18">
        <v>-10805.354454999901</v>
      </c>
      <c r="Y45" s="18">
        <v>0.98299999999999998</v>
      </c>
      <c r="Z45" s="18">
        <v>107713</v>
      </c>
      <c r="AA45" s="18">
        <v>638241.49193699996</v>
      </c>
      <c r="AB45" s="18">
        <v>678529.69579678704</v>
      </c>
      <c r="AC45" s="18">
        <v>6299.4225005039898</v>
      </c>
      <c r="AD45" s="18">
        <v>-47.0276229227211</v>
      </c>
      <c r="AE45" s="18">
        <v>-5065486</v>
      </c>
      <c r="AF45" s="18"/>
      <c r="AG45" s="18"/>
    </row>
    <row r="46" spans="1:33">
      <c r="A46" s="18" t="s">
        <v>689</v>
      </c>
      <c r="B46" s="18" t="s">
        <v>691</v>
      </c>
      <c r="C46" s="18" t="s">
        <v>371</v>
      </c>
      <c r="D46" s="18">
        <v>111334.058</v>
      </c>
      <c r="E46" s="18">
        <v>8164</v>
      </c>
      <c r="F46" s="18">
        <v>119498.058</v>
      </c>
      <c r="G46" s="18">
        <v>69577</v>
      </c>
      <c r="H46" s="18">
        <v>23707</v>
      </c>
      <c r="I46" s="18">
        <v>1278</v>
      </c>
      <c r="J46" s="18">
        <v>0</v>
      </c>
      <c r="K46" s="18">
        <v>7496</v>
      </c>
      <c r="L46" s="18">
        <v>1038</v>
      </c>
      <c r="M46" s="18">
        <v>23838</v>
      </c>
      <c r="N46" s="18">
        <v>8164</v>
      </c>
      <c r="O46" s="18">
        <v>0</v>
      </c>
      <c r="P46" s="18">
        <v>96885.972500000003</v>
      </c>
      <c r="Q46" s="18">
        <v>27608.85</v>
      </c>
      <c r="R46" s="18">
        <v>-21144.6</v>
      </c>
      <c r="S46" s="18">
        <v>2886.94</v>
      </c>
      <c r="T46" s="18">
        <v>106237.16250000001</v>
      </c>
      <c r="U46" s="18">
        <v>119498.058</v>
      </c>
      <c r="V46" s="18">
        <v>101573.3493</v>
      </c>
      <c r="W46" s="18">
        <v>4663.8131999999996</v>
      </c>
      <c r="X46" s="18">
        <v>3264.6692400000002</v>
      </c>
      <c r="Y46" s="18">
        <v>1.0269999999999999</v>
      </c>
      <c r="Z46" s="18">
        <v>15750</v>
      </c>
      <c r="AA46" s="18">
        <v>122724.50556600001</v>
      </c>
      <c r="AB46" s="18">
        <v>130471.338013118</v>
      </c>
      <c r="AC46" s="18">
        <v>8283.8944770233593</v>
      </c>
      <c r="AD46" s="18">
        <v>1937.44435359665</v>
      </c>
      <c r="AE46" s="18">
        <v>30514749</v>
      </c>
      <c r="AF46" s="18"/>
      <c r="AG46" s="18"/>
    </row>
    <row r="47" spans="1:33">
      <c r="A47" s="18" t="s">
        <v>689</v>
      </c>
      <c r="B47" s="18" t="s">
        <v>692</v>
      </c>
      <c r="C47" s="18" t="s">
        <v>372</v>
      </c>
      <c r="D47" s="18">
        <v>80912.054000000004</v>
      </c>
      <c r="E47" s="18">
        <v>4133</v>
      </c>
      <c r="F47" s="18">
        <v>85045.054000000004</v>
      </c>
      <c r="G47" s="18">
        <v>31800</v>
      </c>
      <c r="H47" s="18">
        <v>30154</v>
      </c>
      <c r="I47" s="18">
        <v>38032</v>
      </c>
      <c r="J47" s="18">
        <v>0</v>
      </c>
      <c r="K47" s="18">
        <v>6644</v>
      </c>
      <c r="L47" s="18">
        <v>36450</v>
      </c>
      <c r="M47" s="18">
        <v>5033</v>
      </c>
      <c r="N47" s="18">
        <v>4133</v>
      </c>
      <c r="O47" s="18">
        <v>753</v>
      </c>
      <c r="P47" s="18">
        <v>44281.5</v>
      </c>
      <c r="Q47" s="18">
        <v>63605.5</v>
      </c>
      <c r="R47" s="18">
        <v>-35900.6</v>
      </c>
      <c r="S47" s="18">
        <v>2657.44</v>
      </c>
      <c r="T47" s="18">
        <v>74643.839999999997</v>
      </c>
      <c r="U47" s="18">
        <v>85045.054000000004</v>
      </c>
      <c r="V47" s="18">
        <v>72288.295899999997</v>
      </c>
      <c r="W47" s="18">
        <v>2355.5441000000001</v>
      </c>
      <c r="X47" s="18">
        <v>1648.88087</v>
      </c>
      <c r="Y47" s="18">
        <v>1.0189999999999999</v>
      </c>
      <c r="Z47" s="18">
        <v>11493</v>
      </c>
      <c r="AA47" s="18">
        <v>86660.910025999998</v>
      </c>
      <c r="AB47" s="18">
        <v>92131.272661318493</v>
      </c>
      <c r="AC47" s="18">
        <v>8016.29449763496</v>
      </c>
      <c r="AD47" s="18">
        <v>1669.84437420824</v>
      </c>
      <c r="AE47" s="18">
        <v>19191521</v>
      </c>
      <c r="AF47" s="18"/>
      <c r="AG47" s="18"/>
    </row>
    <row r="48" spans="1:33">
      <c r="A48" s="18" t="s">
        <v>689</v>
      </c>
      <c r="B48" s="18" t="s">
        <v>693</v>
      </c>
      <c r="C48" s="18" t="s">
        <v>373</v>
      </c>
      <c r="D48" s="18">
        <v>288169.98499999999</v>
      </c>
      <c r="E48" s="18">
        <v>20850</v>
      </c>
      <c r="F48" s="18">
        <v>309019.98499999999</v>
      </c>
      <c r="G48" s="18">
        <v>146614</v>
      </c>
      <c r="H48" s="18">
        <v>33751</v>
      </c>
      <c r="I48" s="18">
        <v>6079</v>
      </c>
      <c r="J48" s="18">
        <v>0</v>
      </c>
      <c r="K48" s="18">
        <v>11126</v>
      </c>
      <c r="L48" s="18">
        <v>2189</v>
      </c>
      <c r="M48" s="18">
        <v>20585</v>
      </c>
      <c r="N48" s="18">
        <v>20850</v>
      </c>
      <c r="O48" s="18">
        <v>1618</v>
      </c>
      <c r="P48" s="18">
        <v>204159.995</v>
      </c>
      <c r="Q48" s="18">
        <v>43312.6</v>
      </c>
      <c r="R48" s="18">
        <v>-20733.2</v>
      </c>
      <c r="S48" s="18">
        <v>14223.05</v>
      </c>
      <c r="T48" s="18">
        <v>240962.44500000001</v>
      </c>
      <c r="U48" s="18">
        <v>309019.98499999999</v>
      </c>
      <c r="V48" s="18">
        <v>262666.98725000001</v>
      </c>
      <c r="W48" s="18">
        <v>-21704.542249999999</v>
      </c>
      <c r="X48" s="18">
        <v>-15193.179575</v>
      </c>
      <c r="Y48" s="18">
        <v>0.95099999999999996</v>
      </c>
      <c r="Z48" s="18">
        <v>34334</v>
      </c>
      <c r="AA48" s="18">
        <v>293878.00573500001</v>
      </c>
      <c r="AB48" s="18">
        <v>312428.69094511803</v>
      </c>
      <c r="AC48" s="18">
        <v>9099.6880918366005</v>
      </c>
      <c r="AD48" s="18">
        <v>2753.2379684098901</v>
      </c>
      <c r="AE48" s="18">
        <v>94529672</v>
      </c>
      <c r="AF48" s="18"/>
      <c r="AG48" s="18"/>
    </row>
    <row r="49" spans="1:33">
      <c r="A49" s="18" t="s">
        <v>689</v>
      </c>
      <c r="B49" s="18" t="s">
        <v>694</v>
      </c>
      <c r="C49" s="18" t="s">
        <v>374</v>
      </c>
      <c r="D49" s="18">
        <v>338166.84899999999</v>
      </c>
      <c r="E49" s="18">
        <v>21060</v>
      </c>
      <c r="F49" s="18">
        <v>359226.84899999999</v>
      </c>
      <c r="G49" s="18">
        <v>182220</v>
      </c>
      <c r="H49" s="18">
        <v>110210</v>
      </c>
      <c r="I49" s="18">
        <v>6028</v>
      </c>
      <c r="J49" s="18">
        <v>0</v>
      </c>
      <c r="K49" s="18">
        <v>10543</v>
      </c>
      <c r="L49" s="18">
        <v>2022</v>
      </c>
      <c r="M49" s="18">
        <v>21828</v>
      </c>
      <c r="N49" s="18">
        <v>21060</v>
      </c>
      <c r="O49" s="18">
        <v>127</v>
      </c>
      <c r="P49" s="18">
        <v>253741.35</v>
      </c>
      <c r="Q49" s="18">
        <v>107763.85</v>
      </c>
      <c r="R49" s="18">
        <v>-20380.45</v>
      </c>
      <c r="S49" s="18">
        <v>14190.24</v>
      </c>
      <c r="T49" s="18">
        <v>355314.99</v>
      </c>
      <c r="U49" s="18">
        <v>359226.84899999999</v>
      </c>
      <c r="V49" s="18">
        <v>305342.82165</v>
      </c>
      <c r="W49" s="18">
        <v>49972.16835</v>
      </c>
      <c r="X49" s="18">
        <v>34980.517845000002</v>
      </c>
      <c r="Y49" s="18">
        <v>1.097</v>
      </c>
      <c r="Z49" s="18">
        <v>58278</v>
      </c>
      <c r="AA49" s="18">
        <v>394071.85335300001</v>
      </c>
      <c r="AB49" s="18">
        <v>418947.15112642798</v>
      </c>
      <c r="AC49" s="18">
        <v>7188.7702242085797</v>
      </c>
      <c r="AD49" s="18">
        <v>842.32010078186795</v>
      </c>
      <c r="AE49" s="18">
        <v>49088731</v>
      </c>
      <c r="AF49" s="18"/>
      <c r="AG49" s="18"/>
    </row>
    <row r="50" spans="1:33">
      <c r="A50" s="18" t="s">
        <v>689</v>
      </c>
      <c r="B50" s="18" t="s">
        <v>695</v>
      </c>
      <c r="C50" s="18" t="s">
        <v>375</v>
      </c>
      <c r="D50" s="18">
        <v>61918.413999999997</v>
      </c>
      <c r="E50" s="18">
        <v>5006</v>
      </c>
      <c r="F50" s="18">
        <v>66924.414000000004</v>
      </c>
      <c r="G50" s="18">
        <v>26363</v>
      </c>
      <c r="H50" s="18">
        <v>10185</v>
      </c>
      <c r="I50" s="18">
        <v>516</v>
      </c>
      <c r="J50" s="18">
        <v>455</v>
      </c>
      <c r="K50" s="18">
        <v>3808</v>
      </c>
      <c r="L50" s="18">
        <v>175</v>
      </c>
      <c r="M50" s="18">
        <v>0</v>
      </c>
      <c r="N50" s="18">
        <v>5006</v>
      </c>
      <c r="O50" s="18">
        <v>0</v>
      </c>
      <c r="P50" s="18">
        <v>36710.477500000001</v>
      </c>
      <c r="Q50" s="18">
        <v>12719.4</v>
      </c>
      <c r="R50" s="18">
        <v>-148.75</v>
      </c>
      <c r="S50" s="18">
        <v>4255.1000000000004</v>
      </c>
      <c r="T50" s="18">
        <v>53536.227500000001</v>
      </c>
      <c r="U50" s="18">
        <v>66924.414000000004</v>
      </c>
      <c r="V50" s="18">
        <v>56885.751900000003</v>
      </c>
      <c r="W50" s="18">
        <v>-3349.5243999999898</v>
      </c>
      <c r="X50" s="18">
        <v>-2344.6670799999902</v>
      </c>
      <c r="Y50" s="18">
        <v>0.96499999999999997</v>
      </c>
      <c r="Z50" s="18">
        <v>12118</v>
      </c>
      <c r="AA50" s="18">
        <v>64582.059509999999</v>
      </c>
      <c r="AB50" s="18">
        <v>68658.722046193405</v>
      </c>
      <c r="AC50" s="18">
        <v>5665.84601800573</v>
      </c>
      <c r="AD50" s="18">
        <v>-680.60410542098703</v>
      </c>
      <c r="AE50" s="18">
        <v>-8247561</v>
      </c>
      <c r="AF50" s="18"/>
      <c r="AG50" s="18"/>
    </row>
    <row r="51" spans="1:33">
      <c r="A51" s="18" t="s">
        <v>689</v>
      </c>
      <c r="B51" s="18" t="s">
        <v>696</v>
      </c>
      <c r="C51" s="18" t="s">
        <v>376</v>
      </c>
      <c r="D51" s="18">
        <v>162606.024</v>
      </c>
      <c r="E51" s="18">
        <v>10196</v>
      </c>
      <c r="F51" s="18">
        <v>172802.024</v>
      </c>
      <c r="G51" s="18">
        <v>67559</v>
      </c>
      <c r="H51" s="18">
        <v>54609</v>
      </c>
      <c r="I51" s="18">
        <v>28212</v>
      </c>
      <c r="J51" s="18">
        <v>283</v>
      </c>
      <c r="K51" s="18">
        <v>9363</v>
      </c>
      <c r="L51" s="18">
        <v>2029</v>
      </c>
      <c r="M51" s="18">
        <v>15084</v>
      </c>
      <c r="N51" s="18">
        <v>10196</v>
      </c>
      <c r="O51" s="18">
        <v>230</v>
      </c>
      <c r="P51" s="18">
        <v>94075.907500000001</v>
      </c>
      <c r="Q51" s="18">
        <v>78596.95</v>
      </c>
      <c r="R51" s="18">
        <v>-14741.55</v>
      </c>
      <c r="S51" s="18">
        <v>6102.32</v>
      </c>
      <c r="T51" s="18">
        <v>164033.6275</v>
      </c>
      <c r="U51" s="18">
        <v>172802.024</v>
      </c>
      <c r="V51" s="18">
        <v>146881.72039999999</v>
      </c>
      <c r="W51" s="18">
        <v>17151.9071</v>
      </c>
      <c r="X51" s="18">
        <v>12006.33497</v>
      </c>
      <c r="Y51" s="18">
        <v>1.069</v>
      </c>
      <c r="Z51" s="18">
        <v>38852</v>
      </c>
      <c r="AA51" s="18">
        <v>184725.363656</v>
      </c>
      <c r="AB51" s="18">
        <v>196385.92349591199</v>
      </c>
      <c r="AC51" s="18">
        <v>5054.7185085944602</v>
      </c>
      <c r="AD51" s="18">
        <v>-1291.73161483225</v>
      </c>
      <c r="AE51" s="18">
        <v>-50186357</v>
      </c>
      <c r="AF51" s="18"/>
      <c r="AG51" s="18"/>
    </row>
    <row r="52" spans="1:33">
      <c r="A52" s="18" t="s">
        <v>689</v>
      </c>
      <c r="B52" s="18" t="s">
        <v>697</v>
      </c>
      <c r="C52" s="18" t="s">
        <v>377</v>
      </c>
      <c r="D52" s="18">
        <v>50682.716999999997</v>
      </c>
      <c r="E52" s="18">
        <v>5787</v>
      </c>
      <c r="F52" s="18">
        <v>56469.716999999997</v>
      </c>
      <c r="G52" s="18">
        <v>16623</v>
      </c>
      <c r="H52" s="18">
        <v>31460</v>
      </c>
      <c r="I52" s="18">
        <v>208</v>
      </c>
      <c r="J52" s="18">
        <v>0</v>
      </c>
      <c r="K52" s="18">
        <v>1762</v>
      </c>
      <c r="L52" s="18">
        <v>2</v>
      </c>
      <c r="M52" s="18">
        <v>0</v>
      </c>
      <c r="N52" s="18">
        <v>5787</v>
      </c>
      <c r="O52" s="18">
        <v>130</v>
      </c>
      <c r="P52" s="18">
        <v>23147.5275</v>
      </c>
      <c r="Q52" s="18">
        <v>28415.5</v>
      </c>
      <c r="R52" s="18">
        <v>-112.2</v>
      </c>
      <c r="S52" s="18">
        <v>4918.95</v>
      </c>
      <c r="T52" s="18">
        <v>56369.777499999997</v>
      </c>
      <c r="U52" s="18">
        <v>56469.716999999997</v>
      </c>
      <c r="V52" s="18">
        <v>47999.259449999998</v>
      </c>
      <c r="W52" s="18">
        <v>8370.5180500000006</v>
      </c>
      <c r="X52" s="18">
        <v>5859.3626350000004</v>
      </c>
      <c r="Y52" s="18">
        <v>1.1040000000000001</v>
      </c>
      <c r="Z52" s="18">
        <v>14860</v>
      </c>
      <c r="AA52" s="18">
        <v>62342.567567999999</v>
      </c>
      <c r="AB52" s="18">
        <v>66277.864948462404</v>
      </c>
      <c r="AC52" s="18">
        <v>4460.1524191428298</v>
      </c>
      <c r="AD52" s="18">
        <v>-1886.29770428389</v>
      </c>
      <c r="AE52" s="18">
        <v>-28030384</v>
      </c>
      <c r="AF52" s="18"/>
      <c r="AG52" s="18"/>
    </row>
    <row r="53" spans="1:33">
      <c r="A53" s="18" t="s">
        <v>689</v>
      </c>
      <c r="B53" s="18" t="s">
        <v>698</v>
      </c>
      <c r="C53" s="18" t="s">
        <v>378</v>
      </c>
      <c r="D53" s="18">
        <v>46759.186999999998</v>
      </c>
      <c r="E53" s="18">
        <v>5679</v>
      </c>
      <c r="F53" s="18">
        <v>52438.186999999998</v>
      </c>
      <c r="G53" s="18">
        <v>34651</v>
      </c>
      <c r="H53" s="18">
        <v>10678</v>
      </c>
      <c r="I53" s="18">
        <v>1046</v>
      </c>
      <c r="J53" s="18">
        <v>0</v>
      </c>
      <c r="K53" s="18">
        <v>5192</v>
      </c>
      <c r="L53" s="18">
        <v>582</v>
      </c>
      <c r="M53" s="18">
        <v>12890</v>
      </c>
      <c r="N53" s="18">
        <v>5679</v>
      </c>
      <c r="O53" s="18">
        <v>0</v>
      </c>
      <c r="P53" s="18">
        <v>48251.517500000002</v>
      </c>
      <c r="Q53" s="18">
        <v>14378.6</v>
      </c>
      <c r="R53" s="18">
        <v>-11451.2</v>
      </c>
      <c r="S53" s="18">
        <v>2635.85</v>
      </c>
      <c r="T53" s="18">
        <v>53814.767500000002</v>
      </c>
      <c r="U53" s="18">
        <v>52438.186999999998</v>
      </c>
      <c r="V53" s="18">
        <v>44572.45895</v>
      </c>
      <c r="W53" s="18">
        <v>9242.3085499999997</v>
      </c>
      <c r="X53" s="18">
        <v>6469.6159850000004</v>
      </c>
      <c r="Y53" s="18">
        <v>1.123</v>
      </c>
      <c r="Z53" s="18">
        <v>8912</v>
      </c>
      <c r="AA53" s="18">
        <v>58888.084001000003</v>
      </c>
      <c r="AB53" s="18">
        <v>62605.321383897601</v>
      </c>
      <c r="AC53" s="18">
        <v>7024.8340870621196</v>
      </c>
      <c r="AD53" s="18">
        <v>678.38396363540096</v>
      </c>
      <c r="AE53" s="18">
        <v>6045758</v>
      </c>
      <c r="AF53" s="18"/>
      <c r="AG53" s="18"/>
    </row>
    <row r="54" spans="1:33">
      <c r="A54" s="18" t="s">
        <v>699</v>
      </c>
      <c r="B54" s="18" t="s">
        <v>700</v>
      </c>
      <c r="C54" s="18" t="s">
        <v>380</v>
      </c>
      <c r="D54" s="18">
        <v>30981.343000000001</v>
      </c>
      <c r="E54" s="18">
        <v>1396</v>
      </c>
      <c r="F54" s="18">
        <v>32377.343000000001</v>
      </c>
      <c r="G54" s="18">
        <v>21963</v>
      </c>
      <c r="H54" s="18">
        <v>394</v>
      </c>
      <c r="I54" s="18">
        <v>1185</v>
      </c>
      <c r="J54" s="18">
        <v>0</v>
      </c>
      <c r="K54" s="18">
        <v>2635</v>
      </c>
      <c r="L54" s="18">
        <v>1147</v>
      </c>
      <c r="M54" s="18">
        <v>3148</v>
      </c>
      <c r="N54" s="18">
        <v>1396</v>
      </c>
      <c r="O54" s="18">
        <v>1137</v>
      </c>
      <c r="P54" s="18">
        <v>30583.477500000001</v>
      </c>
      <c r="Q54" s="18">
        <v>3581.9</v>
      </c>
      <c r="R54" s="18">
        <v>-4617.2</v>
      </c>
      <c r="S54" s="18">
        <v>651.44000000000005</v>
      </c>
      <c r="T54" s="18">
        <v>30199.6175</v>
      </c>
      <c r="U54" s="18">
        <v>32377.343000000001</v>
      </c>
      <c r="V54" s="18">
        <v>27520.741549999999</v>
      </c>
      <c r="W54" s="18">
        <v>2678.8759500000001</v>
      </c>
      <c r="X54" s="18">
        <v>1875.2131649999999</v>
      </c>
      <c r="Y54" s="18">
        <v>1.0580000000000001</v>
      </c>
      <c r="Z54" s="18">
        <v>5509</v>
      </c>
      <c r="AA54" s="18">
        <v>34255.228894</v>
      </c>
      <c r="AB54" s="18">
        <v>36417.547800526598</v>
      </c>
      <c r="AC54" s="18">
        <v>6610.5550554595402</v>
      </c>
      <c r="AD54" s="18">
        <v>264.10493203282698</v>
      </c>
      <c r="AE54" s="18">
        <v>1454954</v>
      </c>
      <c r="AF54" s="18"/>
      <c r="AG54" s="18"/>
    </row>
    <row r="55" spans="1:33">
      <c r="A55" s="18" t="s">
        <v>699</v>
      </c>
      <c r="B55" s="18" t="s">
        <v>701</v>
      </c>
      <c r="C55" s="18" t="s">
        <v>381</v>
      </c>
      <c r="D55" s="18">
        <v>138226.29999999999</v>
      </c>
      <c r="E55" s="18">
        <v>11108</v>
      </c>
      <c r="F55" s="18">
        <v>149334.29999999999</v>
      </c>
      <c r="G55" s="18">
        <v>84851</v>
      </c>
      <c r="H55" s="18">
        <v>22273</v>
      </c>
      <c r="I55" s="18">
        <v>5566</v>
      </c>
      <c r="J55" s="18">
        <v>0</v>
      </c>
      <c r="K55" s="18">
        <v>6559</v>
      </c>
      <c r="L55" s="18">
        <v>1604</v>
      </c>
      <c r="M55" s="18">
        <v>25782</v>
      </c>
      <c r="N55" s="18">
        <v>11108</v>
      </c>
      <c r="O55" s="18">
        <v>0</v>
      </c>
      <c r="P55" s="18">
        <v>118155.0175</v>
      </c>
      <c r="Q55" s="18">
        <v>29238.3</v>
      </c>
      <c r="R55" s="18">
        <v>-23278.1</v>
      </c>
      <c r="S55" s="18">
        <v>5058.8599999999997</v>
      </c>
      <c r="T55" s="18">
        <v>129174.0775</v>
      </c>
      <c r="U55" s="18">
        <v>149334.29999999999</v>
      </c>
      <c r="V55" s="18">
        <v>126934.155</v>
      </c>
      <c r="W55" s="18">
        <v>2239.9225000000201</v>
      </c>
      <c r="X55" s="18">
        <v>1567.9457500000101</v>
      </c>
      <c r="Y55" s="18">
        <v>1.01</v>
      </c>
      <c r="Z55" s="18">
        <v>21783</v>
      </c>
      <c r="AA55" s="18">
        <v>150827.64300000001</v>
      </c>
      <c r="AB55" s="18">
        <v>160348.451198216</v>
      </c>
      <c r="AC55" s="18">
        <v>7361.1739061752596</v>
      </c>
      <c r="AD55" s="18">
        <v>1014.72378274854</v>
      </c>
      <c r="AE55" s="18">
        <v>22103728</v>
      </c>
      <c r="AF55" s="18"/>
      <c r="AG55" s="18"/>
    </row>
    <row r="56" spans="1:33">
      <c r="A56" s="18" t="s">
        <v>699</v>
      </c>
      <c r="B56" s="18" t="s">
        <v>702</v>
      </c>
      <c r="C56" s="18" t="s">
        <v>382</v>
      </c>
      <c r="D56" s="18">
        <v>59906.158000000003</v>
      </c>
      <c r="E56" s="18">
        <v>2323</v>
      </c>
      <c r="F56" s="18">
        <v>62229.158000000003</v>
      </c>
      <c r="G56" s="18">
        <v>30695</v>
      </c>
      <c r="H56" s="18">
        <v>4425</v>
      </c>
      <c r="I56" s="18">
        <v>250</v>
      </c>
      <c r="J56" s="18">
        <v>0</v>
      </c>
      <c r="K56" s="18">
        <v>2483</v>
      </c>
      <c r="L56" s="18">
        <v>0</v>
      </c>
      <c r="M56" s="18">
        <v>3866</v>
      </c>
      <c r="N56" s="18">
        <v>2323</v>
      </c>
      <c r="O56" s="18">
        <v>1027</v>
      </c>
      <c r="P56" s="18">
        <v>42742.787499999999</v>
      </c>
      <c r="Q56" s="18">
        <v>6084.3</v>
      </c>
      <c r="R56" s="18">
        <v>-4159.05</v>
      </c>
      <c r="S56" s="18">
        <v>1317.33</v>
      </c>
      <c r="T56" s="18">
        <v>45985.3675</v>
      </c>
      <c r="U56" s="18">
        <v>62229.158000000003</v>
      </c>
      <c r="V56" s="18">
        <v>52894.784299999999</v>
      </c>
      <c r="W56" s="18">
        <v>-6909.4168</v>
      </c>
      <c r="X56" s="18">
        <v>-4836.5917600000002</v>
      </c>
      <c r="Y56" s="18">
        <v>0.92200000000000004</v>
      </c>
      <c r="Z56" s="18">
        <v>10001</v>
      </c>
      <c r="AA56" s="18">
        <v>57375.283675999999</v>
      </c>
      <c r="AB56" s="18">
        <v>60997.027411645402</v>
      </c>
      <c r="AC56" s="18">
        <v>6099.0928318813503</v>
      </c>
      <c r="AD56" s="18">
        <v>-247.35729154536401</v>
      </c>
      <c r="AE56" s="18">
        <v>-2473820</v>
      </c>
      <c r="AF56" s="18"/>
      <c r="AG56" s="18"/>
    </row>
    <row r="57" spans="1:33">
      <c r="A57" s="18" t="s">
        <v>699</v>
      </c>
      <c r="B57" s="18" t="s">
        <v>703</v>
      </c>
      <c r="C57" s="18" t="s">
        <v>383</v>
      </c>
      <c r="D57" s="18">
        <v>954293.527</v>
      </c>
      <c r="E57" s="18">
        <v>63507</v>
      </c>
      <c r="F57" s="18">
        <v>1017800.527</v>
      </c>
      <c r="G57" s="18">
        <v>326735</v>
      </c>
      <c r="H57" s="18">
        <v>313421</v>
      </c>
      <c r="I57" s="18">
        <v>445284</v>
      </c>
      <c r="J57" s="18">
        <v>0</v>
      </c>
      <c r="K57" s="18">
        <v>14809</v>
      </c>
      <c r="L57" s="18">
        <v>428366</v>
      </c>
      <c r="M57" s="18">
        <v>41857</v>
      </c>
      <c r="N57" s="18">
        <v>63507</v>
      </c>
      <c r="O57" s="18">
        <v>4938</v>
      </c>
      <c r="P57" s="18">
        <v>454978.48749999999</v>
      </c>
      <c r="Q57" s="18">
        <v>657486.9</v>
      </c>
      <c r="R57" s="18">
        <v>-403886.85</v>
      </c>
      <c r="S57" s="18">
        <v>46865.26</v>
      </c>
      <c r="T57" s="18">
        <v>755443.79749999999</v>
      </c>
      <c r="U57" s="18">
        <v>1017800.527</v>
      </c>
      <c r="V57" s="18">
        <v>865130.44794999994</v>
      </c>
      <c r="W57" s="18">
        <v>-109686.65045</v>
      </c>
      <c r="X57" s="18">
        <v>-76780.655314999807</v>
      </c>
      <c r="Y57" s="18">
        <v>0.92500000000000004</v>
      </c>
      <c r="Z57" s="18">
        <v>167578</v>
      </c>
      <c r="AA57" s="18">
        <v>941465.48747499997</v>
      </c>
      <c r="AB57" s="18">
        <v>1000894.3305783099</v>
      </c>
      <c r="AC57" s="18">
        <v>5972.7072203887701</v>
      </c>
      <c r="AD57" s="18">
        <v>-373.74290303794101</v>
      </c>
      <c r="AE57" s="18">
        <v>-62631088</v>
      </c>
      <c r="AF57" s="18"/>
      <c r="AG57" s="18"/>
    </row>
    <row r="58" spans="1:33">
      <c r="A58" s="18" t="s">
        <v>699</v>
      </c>
      <c r="B58" s="18" t="s">
        <v>704</v>
      </c>
      <c r="C58" s="18" t="s">
        <v>384</v>
      </c>
      <c r="D58" s="18">
        <v>168976.05100000001</v>
      </c>
      <c r="E58" s="18">
        <v>9958</v>
      </c>
      <c r="F58" s="18">
        <v>178934.05100000001</v>
      </c>
      <c r="G58" s="18">
        <v>83822</v>
      </c>
      <c r="H58" s="18">
        <v>26720</v>
      </c>
      <c r="I58" s="18">
        <v>3788</v>
      </c>
      <c r="J58" s="18">
        <v>0</v>
      </c>
      <c r="K58" s="18">
        <v>4301</v>
      </c>
      <c r="L58" s="18">
        <v>759</v>
      </c>
      <c r="M58" s="18">
        <v>0</v>
      </c>
      <c r="N58" s="18">
        <v>9958</v>
      </c>
      <c r="O58" s="18">
        <v>127</v>
      </c>
      <c r="P58" s="18">
        <v>116722.13499999999</v>
      </c>
      <c r="Q58" s="18">
        <v>29587.65</v>
      </c>
      <c r="R58" s="18">
        <v>-753.1</v>
      </c>
      <c r="S58" s="18">
        <v>8464.2999999999993</v>
      </c>
      <c r="T58" s="18">
        <v>154020.98499999999</v>
      </c>
      <c r="U58" s="18">
        <v>178934.05100000001</v>
      </c>
      <c r="V58" s="18">
        <v>152093.94334999999</v>
      </c>
      <c r="W58" s="18">
        <v>1927.0416499999701</v>
      </c>
      <c r="X58" s="18">
        <v>1348.92915499998</v>
      </c>
      <c r="Y58" s="18">
        <v>1.008</v>
      </c>
      <c r="Z58" s="18">
        <v>28570</v>
      </c>
      <c r="AA58" s="18">
        <v>180365.52340800001</v>
      </c>
      <c r="AB58" s="18">
        <v>191750.87373093999</v>
      </c>
      <c r="AC58" s="18">
        <v>6711.6161613909699</v>
      </c>
      <c r="AD58" s="18">
        <v>365.166037964255</v>
      </c>
      <c r="AE58" s="18">
        <v>10432794</v>
      </c>
      <c r="AF58" s="18"/>
      <c r="AG58" s="18"/>
    </row>
    <row r="59" spans="1:33">
      <c r="A59" s="18" t="s">
        <v>699</v>
      </c>
      <c r="B59" s="18" t="s">
        <v>705</v>
      </c>
      <c r="C59" s="18" t="s">
        <v>385</v>
      </c>
      <c r="D59" s="18">
        <v>275948.60800000001</v>
      </c>
      <c r="E59" s="18">
        <v>26178</v>
      </c>
      <c r="F59" s="18">
        <v>302126.60800000001</v>
      </c>
      <c r="G59" s="18">
        <v>139453</v>
      </c>
      <c r="H59" s="18">
        <v>47814</v>
      </c>
      <c r="I59" s="18">
        <v>6688</v>
      </c>
      <c r="J59" s="18">
        <v>0</v>
      </c>
      <c r="K59" s="18">
        <v>9555</v>
      </c>
      <c r="L59" s="18">
        <v>477</v>
      </c>
      <c r="M59" s="18">
        <v>18642</v>
      </c>
      <c r="N59" s="18">
        <v>26178</v>
      </c>
      <c r="O59" s="18">
        <v>1080</v>
      </c>
      <c r="P59" s="18">
        <v>194188.30249999999</v>
      </c>
      <c r="Q59" s="18">
        <v>54448.45</v>
      </c>
      <c r="R59" s="18">
        <v>-17169.150000000001</v>
      </c>
      <c r="S59" s="18">
        <v>19082.16</v>
      </c>
      <c r="T59" s="18">
        <v>250549.76250000001</v>
      </c>
      <c r="U59" s="18">
        <v>302126.60800000001</v>
      </c>
      <c r="V59" s="18">
        <v>256807.61679999999</v>
      </c>
      <c r="W59" s="18">
        <v>-6257.85429999998</v>
      </c>
      <c r="X59" s="18">
        <v>-4380.4980099999802</v>
      </c>
      <c r="Y59" s="18">
        <v>0.98599999999999999</v>
      </c>
      <c r="Z59" s="18">
        <v>43776</v>
      </c>
      <c r="AA59" s="18">
        <v>297896.83548800001</v>
      </c>
      <c r="AB59" s="18">
        <v>316701.20434985799</v>
      </c>
      <c r="AC59" s="18">
        <v>7234.5852601849901</v>
      </c>
      <c r="AD59" s="18">
        <v>888.13513675827198</v>
      </c>
      <c r="AE59" s="18">
        <v>38879004</v>
      </c>
      <c r="AF59" s="18"/>
      <c r="AG59" s="18"/>
    </row>
    <row r="60" spans="1:33">
      <c r="A60" s="18" t="s">
        <v>699</v>
      </c>
      <c r="B60" s="18" t="s">
        <v>706</v>
      </c>
      <c r="C60" s="18" t="s">
        <v>386</v>
      </c>
      <c r="D60" s="18">
        <v>991540.58799999999</v>
      </c>
      <c r="E60" s="18">
        <v>62775</v>
      </c>
      <c r="F60" s="18">
        <v>1054315.588</v>
      </c>
      <c r="G60" s="18">
        <v>476068</v>
      </c>
      <c r="H60" s="18">
        <v>140499</v>
      </c>
      <c r="I60" s="18">
        <v>55814</v>
      </c>
      <c r="J60" s="18">
        <v>0</v>
      </c>
      <c r="K60" s="18">
        <v>10817</v>
      </c>
      <c r="L60" s="18">
        <v>20955</v>
      </c>
      <c r="M60" s="18">
        <v>33623</v>
      </c>
      <c r="N60" s="18">
        <v>62775</v>
      </c>
      <c r="O60" s="18">
        <v>845</v>
      </c>
      <c r="P60" s="18">
        <v>662924.68999999994</v>
      </c>
      <c r="Q60" s="18">
        <v>176060.5</v>
      </c>
      <c r="R60" s="18">
        <v>-47109.55</v>
      </c>
      <c r="S60" s="18">
        <v>47642.84</v>
      </c>
      <c r="T60" s="18">
        <v>839518.48</v>
      </c>
      <c r="U60" s="18">
        <v>1054315.588</v>
      </c>
      <c r="V60" s="18">
        <v>896168.24979999999</v>
      </c>
      <c r="W60" s="18">
        <v>-56649.769800000002</v>
      </c>
      <c r="X60" s="18">
        <v>-39654.838860000003</v>
      </c>
      <c r="Y60" s="18">
        <v>0.96199999999999997</v>
      </c>
      <c r="Z60" s="18">
        <v>145222</v>
      </c>
      <c r="AA60" s="18">
        <v>1014251.595656</v>
      </c>
      <c r="AB60" s="18">
        <v>1078274.9717089899</v>
      </c>
      <c r="AC60" s="18">
        <v>7425.0111671026998</v>
      </c>
      <c r="AD60" s="18">
        <v>1078.56104367599</v>
      </c>
      <c r="AE60" s="18">
        <v>156630792</v>
      </c>
      <c r="AF60" s="18"/>
      <c r="AG60" s="18"/>
    </row>
    <row r="61" spans="1:33">
      <c r="A61" s="18" t="s">
        <v>699</v>
      </c>
      <c r="B61" s="18" t="s">
        <v>707</v>
      </c>
      <c r="C61" s="18" t="s">
        <v>387</v>
      </c>
      <c r="D61" s="18">
        <v>106462.014</v>
      </c>
      <c r="E61" s="18">
        <v>6917</v>
      </c>
      <c r="F61" s="18">
        <v>113379.014</v>
      </c>
      <c r="G61" s="18">
        <v>50960</v>
      </c>
      <c r="H61" s="18">
        <v>29789</v>
      </c>
      <c r="I61" s="18">
        <v>1474</v>
      </c>
      <c r="J61" s="18">
        <v>0</v>
      </c>
      <c r="K61" s="18">
        <v>7172</v>
      </c>
      <c r="L61" s="18">
        <v>462</v>
      </c>
      <c r="M61" s="18">
        <v>4783</v>
      </c>
      <c r="N61" s="18">
        <v>6917</v>
      </c>
      <c r="O61" s="18">
        <v>0</v>
      </c>
      <c r="P61" s="18">
        <v>70961.8</v>
      </c>
      <c r="Q61" s="18">
        <v>32669.75</v>
      </c>
      <c r="R61" s="18">
        <v>-4458.25</v>
      </c>
      <c r="S61" s="18">
        <v>5066.34</v>
      </c>
      <c r="T61" s="18">
        <v>104239.64</v>
      </c>
      <c r="U61" s="18">
        <v>113379.014</v>
      </c>
      <c r="V61" s="18">
        <v>96372.161900000006</v>
      </c>
      <c r="W61" s="18">
        <v>7867.4781000000103</v>
      </c>
      <c r="X61" s="18">
        <v>5507.2346700000098</v>
      </c>
      <c r="Y61" s="18">
        <v>1.0489999999999999</v>
      </c>
      <c r="Z61" s="18">
        <v>14860</v>
      </c>
      <c r="AA61" s="18">
        <v>118934.58568600001</v>
      </c>
      <c r="AB61" s="18">
        <v>126442.184133658</v>
      </c>
      <c r="AC61" s="18">
        <v>8508.8952983618801</v>
      </c>
      <c r="AD61" s="18">
        <v>2162.4451749351601</v>
      </c>
      <c r="AE61" s="18">
        <v>32133935</v>
      </c>
      <c r="AF61" s="18"/>
      <c r="AG61" s="18"/>
    </row>
    <row r="62" spans="1:33">
      <c r="A62" s="18" t="s">
        <v>699</v>
      </c>
      <c r="B62" s="18" t="s">
        <v>708</v>
      </c>
      <c r="C62" s="18" t="s">
        <v>388</v>
      </c>
      <c r="D62" s="18">
        <v>37332.408000000003</v>
      </c>
      <c r="E62" s="18">
        <v>6484</v>
      </c>
      <c r="F62" s="18">
        <v>43816.408000000003</v>
      </c>
      <c r="G62" s="18">
        <v>38966</v>
      </c>
      <c r="H62" s="18">
        <v>11813</v>
      </c>
      <c r="I62" s="18">
        <v>3528</v>
      </c>
      <c r="J62" s="18">
        <v>0</v>
      </c>
      <c r="K62" s="18">
        <v>4999</v>
      </c>
      <c r="L62" s="18">
        <v>3131</v>
      </c>
      <c r="M62" s="18">
        <v>29664</v>
      </c>
      <c r="N62" s="18">
        <v>6484</v>
      </c>
      <c r="O62" s="18">
        <v>6395</v>
      </c>
      <c r="P62" s="18">
        <v>54260.154999999999</v>
      </c>
      <c r="Q62" s="18">
        <v>17289</v>
      </c>
      <c r="R62" s="18">
        <v>-33311.5</v>
      </c>
      <c r="S62" s="18">
        <v>468.52</v>
      </c>
      <c r="T62" s="18">
        <v>38706.175000000003</v>
      </c>
      <c r="U62" s="18">
        <v>43816.408000000003</v>
      </c>
      <c r="V62" s="18">
        <v>37243.946799999998</v>
      </c>
      <c r="W62" s="18">
        <v>1462.22819999999</v>
      </c>
      <c r="X62" s="18">
        <v>1023.55973999999</v>
      </c>
      <c r="Y62" s="18">
        <v>1.0229999999999999</v>
      </c>
      <c r="Z62" s="18">
        <v>7431</v>
      </c>
      <c r="AA62" s="18">
        <v>44824.185383999997</v>
      </c>
      <c r="AB62" s="18">
        <v>47653.656581679097</v>
      </c>
      <c r="AC62" s="18">
        <v>6412.81881061487</v>
      </c>
      <c r="AD62" s="18">
        <v>66.3686871881537</v>
      </c>
      <c r="AE62" s="18">
        <v>493186</v>
      </c>
      <c r="AF62" s="18"/>
      <c r="AG62" s="18"/>
    </row>
    <row r="63" spans="1:33">
      <c r="A63" s="18" t="s">
        <v>699</v>
      </c>
      <c r="B63" s="18" t="s">
        <v>709</v>
      </c>
      <c r="C63" s="18" t="s">
        <v>389</v>
      </c>
      <c r="D63" s="18">
        <v>45059.142999999996</v>
      </c>
      <c r="E63" s="18">
        <v>2061</v>
      </c>
      <c r="F63" s="18">
        <v>47120.142999999996</v>
      </c>
      <c r="G63" s="18">
        <v>33586</v>
      </c>
      <c r="H63" s="18">
        <v>11050</v>
      </c>
      <c r="I63" s="18">
        <v>198</v>
      </c>
      <c r="J63" s="18">
        <v>0</v>
      </c>
      <c r="K63" s="18">
        <v>2571</v>
      </c>
      <c r="L63" s="18">
        <v>44</v>
      </c>
      <c r="M63" s="18">
        <v>4155</v>
      </c>
      <c r="N63" s="18">
        <v>2061</v>
      </c>
      <c r="O63" s="18">
        <v>0</v>
      </c>
      <c r="P63" s="18">
        <v>46768.504999999997</v>
      </c>
      <c r="Q63" s="18">
        <v>11746.15</v>
      </c>
      <c r="R63" s="18">
        <v>-3569.15</v>
      </c>
      <c r="S63" s="18">
        <v>1045.5</v>
      </c>
      <c r="T63" s="18">
        <v>55991.004999999997</v>
      </c>
      <c r="U63" s="18">
        <v>47120.142999999996</v>
      </c>
      <c r="V63" s="18">
        <v>40052.121550000003</v>
      </c>
      <c r="W63" s="18">
        <v>15938.883449999999</v>
      </c>
      <c r="X63" s="18">
        <v>11157.218414999999</v>
      </c>
      <c r="Y63" s="18">
        <v>1.2370000000000001</v>
      </c>
      <c r="Z63" s="18">
        <v>7557</v>
      </c>
      <c r="AA63" s="18">
        <v>58287.616890999998</v>
      </c>
      <c r="AB63" s="18">
        <v>61966.9505311225</v>
      </c>
      <c r="AC63" s="18">
        <v>8199.9405228427204</v>
      </c>
      <c r="AD63" s="18">
        <v>1853.49039941601</v>
      </c>
      <c r="AE63" s="18">
        <v>14006827</v>
      </c>
      <c r="AF63" s="18"/>
      <c r="AG63" s="18"/>
    </row>
    <row r="64" spans="1:33">
      <c r="A64" s="18" t="s">
        <v>699</v>
      </c>
      <c r="B64" s="18" t="s">
        <v>710</v>
      </c>
      <c r="C64" s="18" t="s">
        <v>390</v>
      </c>
      <c r="D64" s="18">
        <v>13160.221</v>
      </c>
      <c r="E64" s="18">
        <v>0</v>
      </c>
      <c r="F64" s="18">
        <v>13160.221</v>
      </c>
      <c r="G64" s="18">
        <v>2808</v>
      </c>
      <c r="H64" s="18">
        <v>14651</v>
      </c>
      <c r="I64" s="18">
        <v>3</v>
      </c>
      <c r="J64" s="18">
        <v>0</v>
      </c>
      <c r="K64" s="18">
        <v>190</v>
      </c>
      <c r="L64" s="18">
        <v>0</v>
      </c>
      <c r="M64" s="18">
        <v>0</v>
      </c>
      <c r="N64" s="18">
        <v>0</v>
      </c>
      <c r="O64" s="18">
        <v>17</v>
      </c>
      <c r="P64" s="18">
        <v>3910.14</v>
      </c>
      <c r="Q64" s="18">
        <v>12617.4</v>
      </c>
      <c r="R64" s="18">
        <v>-14.45</v>
      </c>
      <c r="S64" s="18">
        <v>0</v>
      </c>
      <c r="T64" s="18">
        <v>16513.09</v>
      </c>
      <c r="U64" s="18">
        <v>13160.221</v>
      </c>
      <c r="V64" s="18">
        <v>11186.18785</v>
      </c>
      <c r="W64" s="18">
        <v>5326.9021499999999</v>
      </c>
      <c r="X64" s="18">
        <v>3728.8315050000001</v>
      </c>
      <c r="Y64" s="18">
        <v>1.2829999999999999</v>
      </c>
      <c r="Z64" s="18">
        <v>3659</v>
      </c>
      <c r="AA64" s="18">
        <v>16884.563543</v>
      </c>
      <c r="AB64" s="18">
        <v>17950.3807089123</v>
      </c>
      <c r="AC64" s="18">
        <v>4905.8159904105696</v>
      </c>
      <c r="AD64" s="18">
        <v>-1440.6341330161499</v>
      </c>
      <c r="AE64" s="18">
        <v>-5271280</v>
      </c>
      <c r="AF64" s="18"/>
      <c r="AG64" s="18"/>
    </row>
    <row r="65" spans="1:33">
      <c r="A65" s="18" t="s">
        <v>699</v>
      </c>
      <c r="B65" s="18" t="s">
        <v>711</v>
      </c>
      <c r="C65" s="18" t="s">
        <v>391</v>
      </c>
      <c r="D65" s="18">
        <v>72958.217000000004</v>
      </c>
      <c r="E65" s="18">
        <v>3023</v>
      </c>
      <c r="F65" s="18">
        <v>75981.217000000004</v>
      </c>
      <c r="G65" s="18">
        <v>34037</v>
      </c>
      <c r="H65" s="18">
        <v>13782</v>
      </c>
      <c r="I65" s="18">
        <v>586</v>
      </c>
      <c r="J65" s="18">
        <v>0</v>
      </c>
      <c r="K65" s="18">
        <v>2686</v>
      </c>
      <c r="L65" s="18">
        <v>56</v>
      </c>
      <c r="M65" s="18">
        <v>8533</v>
      </c>
      <c r="N65" s="18">
        <v>3023</v>
      </c>
      <c r="O65" s="18">
        <v>0</v>
      </c>
      <c r="P65" s="18">
        <v>47396.522499999999</v>
      </c>
      <c r="Q65" s="18">
        <v>14495.9</v>
      </c>
      <c r="R65" s="18">
        <v>-7300.65</v>
      </c>
      <c r="S65" s="18">
        <v>1118.94</v>
      </c>
      <c r="T65" s="18">
        <v>55710.712500000001</v>
      </c>
      <c r="U65" s="18">
        <v>75981.217000000004</v>
      </c>
      <c r="V65" s="18">
        <v>64584.034449999999</v>
      </c>
      <c r="W65" s="18">
        <v>-8873.3219499999996</v>
      </c>
      <c r="X65" s="18">
        <v>-6211.3253649999997</v>
      </c>
      <c r="Y65" s="18">
        <v>0.91800000000000004</v>
      </c>
      <c r="Z65" s="18">
        <v>11447</v>
      </c>
      <c r="AA65" s="18">
        <v>69750.757205999995</v>
      </c>
      <c r="AB65" s="18">
        <v>74153.687383982193</v>
      </c>
      <c r="AC65" s="18">
        <v>6478.0018680861604</v>
      </c>
      <c r="AD65" s="18">
        <v>131.55174465944199</v>
      </c>
      <c r="AE65" s="18">
        <v>1505873</v>
      </c>
      <c r="AF65" s="18"/>
      <c r="AG65" s="18"/>
    </row>
    <row r="66" spans="1:33">
      <c r="A66" s="18" t="s">
        <v>699</v>
      </c>
      <c r="B66" s="18" t="s">
        <v>712</v>
      </c>
      <c r="C66" s="18" t="s">
        <v>392</v>
      </c>
      <c r="D66" s="18">
        <v>26177.714</v>
      </c>
      <c r="E66" s="18">
        <v>1464</v>
      </c>
      <c r="F66" s="18">
        <v>27641.714</v>
      </c>
      <c r="G66" s="18">
        <v>15074</v>
      </c>
      <c r="H66" s="18">
        <v>9427</v>
      </c>
      <c r="I66" s="18">
        <v>63</v>
      </c>
      <c r="J66" s="18">
        <v>1489</v>
      </c>
      <c r="K66" s="18">
        <v>0</v>
      </c>
      <c r="L66" s="18">
        <v>10</v>
      </c>
      <c r="M66" s="18">
        <v>3995</v>
      </c>
      <c r="N66" s="18">
        <v>1464</v>
      </c>
      <c r="O66" s="18">
        <v>0</v>
      </c>
      <c r="P66" s="18">
        <v>20990.544999999998</v>
      </c>
      <c r="Q66" s="18">
        <v>9332.15</v>
      </c>
      <c r="R66" s="18">
        <v>-3404.25</v>
      </c>
      <c r="S66" s="18">
        <v>565.25</v>
      </c>
      <c r="T66" s="18">
        <v>27483.695</v>
      </c>
      <c r="U66" s="18">
        <v>27641.714</v>
      </c>
      <c r="V66" s="18">
        <v>23495.456900000001</v>
      </c>
      <c r="W66" s="18">
        <v>3988.2381</v>
      </c>
      <c r="X66" s="18">
        <v>2791.76667</v>
      </c>
      <c r="Y66" s="18">
        <v>1.101</v>
      </c>
      <c r="Z66" s="18">
        <v>5267</v>
      </c>
      <c r="AA66" s="18">
        <v>30433.527114</v>
      </c>
      <c r="AB66" s="18">
        <v>32354.6058279834</v>
      </c>
      <c r="AC66" s="18">
        <v>6142.8907970350101</v>
      </c>
      <c r="AD66" s="18">
        <v>-203.55932639170399</v>
      </c>
      <c r="AE66" s="18">
        <v>-1072147</v>
      </c>
      <c r="AF66" s="18"/>
      <c r="AG66" s="18"/>
    </row>
    <row r="67" spans="1:33">
      <c r="A67" s="18" t="s">
        <v>713</v>
      </c>
      <c r="B67" s="18" t="s">
        <v>714</v>
      </c>
      <c r="C67" s="18" t="s">
        <v>394</v>
      </c>
      <c r="D67" s="18">
        <v>38449.692999999999</v>
      </c>
      <c r="E67" s="18">
        <v>3325</v>
      </c>
      <c r="F67" s="18">
        <v>41774.692999999999</v>
      </c>
      <c r="G67" s="18">
        <v>21338</v>
      </c>
      <c r="H67" s="18">
        <v>3606</v>
      </c>
      <c r="I67" s="18">
        <v>973</v>
      </c>
      <c r="J67" s="18">
        <v>0</v>
      </c>
      <c r="K67" s="18">
        <v>1480</v>
      </c>
      <c r="L67" s="18">
        <v>0</v>
      </c>
      <c r="M67" s="18">
        <v>5223</v>
      </c>
      <c r="N67" s="18">
        <v>3325</v>
      </c>
      <c r="O67" s="18">
        <v>0</v>
      </c>
      <c r="P67" s="18">
        <v>29713.165000000001</v>
      </c>
      <c r="Q67" s="18">
        <v>5150.1499999999996</v>
      </c>
      <c r="R67" s="18">
        <v>-4439.55</v>
      </c>
      <c r="S67" s="18">
        <v>1938.34</v>
      </c>
      <c r="T67" s="18">
        <v>32362.105</v>
      </c>
      <c r="U67" s="18">
        <v>41774.692999999999</v>
      </c>
      <c r="V67" s="18">
        <v>35508.489049999996</v>
      </c>
      <c r="W67" s="18">
        <v>-3146.3840499999901</v>
      </c>
      <c r="X67" s="18">
        <v>-2202.4688350000001</v>
      </c>
      <c r="Y67" s="18">
        <v>0.94699999999999995</v>
      </c>
      <c r="Z67" s="18">
        <v>6846</v>
      </c>
      <c r="AA67" s="18">
        <v>39560.634271000003</v>
      </c>
      <c r="AB67" s="18">
        <v>42057.8503223968</v>
      </c>
      <c r="AC67" s="18">
        <v>6143.4195621380104</v>
      </c>
      <c r="AD67" s="18">
        <v>-203.03056128870799</v>
      </c>
      <c r="AE67" s="18">
        <v>-1389947</v>
      </c>
      <c r="AF67" s="18"/>
      <c r="AG67" s="18"/>
    </row>
    <row r="68" spans="1:33">
      <c r="A68" s="18" t="s">
        <v>713</v>
      </c>
      <c r="B68" s="18" t="s">
        <v>715</v>
      </c>
      <c r="C68" s="18" t="s">
        <v>395</v>
      </c>
      <c r="D68" s="18">
        <v>144186.23699999999</v>
      </c>
      <c r="E68" s="18">
        <v>14866</v>
      </c>
      <c r="F68" s="18">
        <v>159052.23699999999</v>
      </c>
      <c r="G68" s="18">
        <v>123236</v>
      </c>
      <c r="H68" s="18">
        <v>28147</v>
      </c>
      <c r="I68" s="18">
        <v>698</v>
      </c>
      <c r="J68" s="18">
        <v>0</v>
      </c>
      <c r="K68" s="18">
        <v>5233</v>
      </c>
      <c r="L68" s="18">
        <v>657</v>
      </c>
      <c r="M68" s="18">
        <v>76049</v>
      </c>
      <c r="N68" s="18">
        <v>14866</v>
      </c>
      <c r="O68" s="18">
        <v>455</v>
      </c>
      <c r="P68" s="18">
        <v>171606.13</v>
      </c>
      <c r="Q68" s="18">
        <v>28966.3</v>
      </c>
      <c r="R68" s="18">
        <v>-65586.850000000006</v>
      </c>
      <c r="S68" s="18">
        <v>-292.23</v>
      </c>
      <c r="T68" s="18">
        <v>134693.35</v>
      </c>
      <c r="U68" s="18">
        <v>159052.23699999999</v>
      </c>
      <c r="V68" s="18">
        <v>135194.40145</v>
      </c>
      <c r="W68" s="18">
        <v>-501.05144999999902</v>
      </c>
      <c r="X68" s="18">
        <v>-350.73601499999899</v>
      </c>
      <c r="Y68" s="18">
        <v>0.998</v>
      </c>
      <c r="Z68" s="18">
        <v>17796</v>
      </c>
      <c r="AA68" s="18">
        <v>158734.132526</v>
      </c>
      <c r="AB68" s="18">
        <v>168754.028085133</v>
      </c>
      <c r="AC68" s="18">
        <v>9482.6943181126608</v>
      </c>
      <c r="AD68" s="18">
        <v>3136.2441946859499</v>
      </c>
      <c r="AE68" s="18">
        <v>55812602</v>
      </c>
      <c r="AF68" s="18"/>
      <c r="AG68" s="18"/>
    </row>
    <row r="69" spans="1:33">
      <c r="A69" s="18" t="s">
        <v>713</v>
      </c>
      <c r="B69" s="18" t="s">
        <v>716</v>
      </c>
      <c r="C69" s="18" t="s">
        <v>396</v>
      </c>
      <c r="D69" s="18">
        <v>159268.649</v>
      </c>
      <c r="E69" s="18">
        <v>7829</v>
      </c>
      <c r="F69" s="18">
        <v>167097.649</v>
      </c>
      <c r="G69" s="18">
        <v>73853</v>
      </c>
      <c r="H69" s="18">
        <v>82361</v>
      </c>
      <c r="I69" s="18">
        <v>5174</v>
      </c>
      <c r="J69" s="18">
        <v>0</v>
      </c>
      <c r="K69" s="18">
        <v>4087</v>
      </c>
      <c r="L69" s="18">
        <v>20</v>
      </c>
      <c r="M69" s="18">
        <v>15157</v>
      </c>
      <c r="N69" s="18">
        <v>7829</v>
      </c>
      <c r="O69" s="18">
        <v>0</v>
      </c>
      <c r="P69" s="18">
        <v>102840.30250000001</v>
      </c>
      <c r="Q69" s="18">
        <v>77878.7</v>
      </c>
      <c r="R69" s="18">
        <v>-12900.45</v>
      </c>
      <c r="S69" s="18">
        <v>4077.96</v>
      </c>
      <c r="T69" s="18">
        <v>171896.51250000001</v>
      </c>
      <c r="U69" s="18">
        <v>167097.649</v>
      </c>
      <c r="V69" s="18">
        <v>142033.00164999999</v>
      </c>
      <c r="W69" s="18">
        <v>29863.510849999999</v>
      </c>
      <c r="X69" s="18">
        <v>20904.457595</v>
      </c>
      <c r="Y69" s="18">
        <v>1.125</v>
      </c>
      <c r="Z69" s="18">
        <v>29087</v>
      </c>
      <c r="AA69" s="18">
        <v>187984.855125</v>
      </c>
      <c r="AB69" s="18">
        <v>199851.16632774501</v>
      </c>
      <c r="AC69" s="18">
        <v>6870.8071072212497</v>
      </c>
      <c r="AD69" s="18">
        <v>524.35698379454004</v>
      </c>
      <c r="AE69" s="18">
        <v>15251972</v>
      </c>
      <c r="AF69" s="18"/>
      <c r="AG69" s="18"/>
    </row>
    <row r="70" spans="1:33">
      <c r="A70" s="18" t="s">
        <v>713</v>
      </c>
      <c r="B70" s="18" t="s">
        <v>717</v>
      </c>
      <c r="C70" s="18" t="s">
        <v>397</v>
      </c>
      <c r="D70" s="18">
        <v>38663.811000000002</v>
      </c>
      <c r="E70" s="18">
        <v>2120</v>
      </c>
      <c r="F70" s="18">
        <v>40783.811000000002</v>
      </c>
      <c r="G70" s="18">
        <v>36724</v>
      </c>
      <c r="H70" s="18">
        <v>3985</v>
      </c>
      <c r="I70" s="18">
        <v>2985</v>
      </c>
      <c r="J70" s="18">
        <v>0</v>
      </c>
      <c r="K70" s="18">
        <v>412</v>
      </c>
      <c r="L70" s="18">
        <v>1142</v>
      </c>
      <c r="M70" s="18">
        <v>14250</v>
      </c>
      <c r="N70" s="18">
        <v>2120</v>
      </c>
      <c r="O70" s="18">
        <v>0</v>
      </c>
      <c r="P70" s="18">
        <v>51138.17</v>
      </c>
      <c r="Q70" s="18">
        <v>6274.7</v>
      </c>
      <c r="R70" s="18">
        <v>-13083.2</v>
      </c>
      <c r="S70" s="18">
        <v>-620.5</v>
      </c>
      <c r="T70" s="18">
        <v>43709.17</v>
      </c>
      <c r="U70" s="18">
        <v>40783.811000000002</v>
      </c>
      <c r="V70" s="18">
        <v>34666.239350000003</v>
      </c>
      <c r="W70" s="18">
        <v>9042.9306500000002</v>
      </c>
      <c r="X70" s="18">
        <v>6330.0514549999998</v>
      </c>
      <c r="Y70" s="18">
        <v>1.155</v>
      </c>
      <c r="Z70" s="18">
        <v>9281</v>
      </c>
      <c r="AA70" s="18">
        <v>47105.301704999998</v>
      </c>
      <c r="AB70" s="18">
        <v>50078.765545791997</v>
      </c>
      <c r="AC70" s="18">
        <v>5395.8372530753104</v>
      </c>
      <c r="AD70" s="18">
        <v>-950.61287035140003</v>
      </c>
      <c r="AE70" s="18">
        <v>-8822638</v>
      </c>
      <c r="AF70" s="18"/>
      <c r="AG70" s="18"/>
    </row>
    <row r="71" spans="1:33">
      <c r="A71" s="18" t="s">
        <v>713</v>
      </c>
      <c r="B71" s="18" t="s">
        <v>718</v>
      </c>
      <c r="C71" s="18" t="s">
        <v>398</v>
      </c>
      <c r="D71" s="18">
        <v>36061.675000000003</v>
      </c>
      <c r="E71" s="18">
        <v>3265</v>
      </c>
      <c r="F71" s="18">
        <v>39326.675000000003</v>
      </c>
      <c r="G71" s="18">
        <v>26154</v>
      </c>
      <c r="H71" s="18">
        <v>6392</v>
      </c>
      <c r="I71" s="18">
        <v>1605</v>
      </c>
      <c r="J71" s="18">
        <v>0</v>
      </c>
      <c r="K71" s="18">
        <v>2228</v>
      </c>
      <c r="L71" s="18">
        <v>22</v>
      </c>
      <c r="M71" s="18">
        <v>3964</v>
      </c>
      <c r="N71" s="18">
        <v>3265</v>
      </c>
      <c r="O71" s="18">
        <v>323</v>
      </c>
      <c r="P71" s="18">
        <v>36419.445</v>
      </c>
      <c r="Q71" s="18">
        <v>8691.25</v>
      </c>
      <c r="R71" s="18">
        <v>-3662.65</v>
      </c>
      <c r="S71" s="18">
        <v>2101.37</v>
      </c>
      <c r="T71" s="18">
        <v>43549.415000000001</v>
      </c>
      <c r="U71" s="18">
        <v>39326.675000000003</v>
      </c>
      <c r="V71" s="18">
        <v>33427.673750000002</v>
      </c>
      <c r="W71" s="18">
        <v>10121.741249999999</v>
      </c>
      <c r="X71" s="18">
        <v>7085.2188749999996</v>
      </c>
      <c r="Y71" s="18">
        <v>1.18</v>
      </c>
      <c r="Z71" s="18">
        <v>13266</v>
      </c>
      <c r="AA71" s="18">
        <v>46405.476499999997</v>
      </c>
      <c r="AB71" s="18">
        <v>49334.764741302701</v>
      </c>
      <c r="AC71" s="18">
        <v>3718.88773867803</v>
      </c>
      <c r="AD71" s="18">
        <v>-2627.56238474869</v>
      </c>
      <c r="AE71" s="18">
        <v>-34857243</v>
      </c>
      <c r="AF71" s="18"/>
      <c r="AG71" s="18"/>
    </row>
    <row r="72" spans="1:33">
      <c r="A72" s="18" t="s">
        <v>713</v>
      </c>
      <c r="B72" s="18" t="s">
        <v>719</v>
      </c>
      <c r="C72" s="18" t="s">
        <v>399</v>
      </c>
      <c r="D72" s="18">
        <v>773031.97100000002</v>
      </c>
      <c r="E72" s="18">
        <v>47822</v>
      </c>
      <c r="F72" s="18">
        <v>820853.97100000002</v>
      </c>
      <c r="G72" s="18">
        <v>547942</v>
      </c>
      <c r="H72" s="18">
        <v>139656</v>
      </c>
      <c r="I72" s="18">
        <v>26275</v>
      </c>
      <c r="J72" s="18">
        <v>0</v>
      </c>
      <c r="K72" s="18">
        <v>19444</v>
      </c>
      <c r="L72" s="18">
        <v>3432</v>
      </c>
      <c r="M72" s="18">
        <v>67906</v>
      </c>
      <c r="N72" s="18">
        <v>47822</v>
      </c>
      <c r="O72" s="18">
        <v>0</v>
      </c>
      <c r="P72" s="18">
        <v>763009.23499999999</v>
      </c>
      <c r="Q72" s="18">
        <v>157568.75</v>
      </c>
      <c r="R72" s="18">
        <v>-60637.3</v>
      </c>
      <c r="S72" s="18">
        <v>29104.68</v>
      </c>
      <c r="T72" s="18">
        <v>889045.36499999999</v>
      </c>
      <c r="U72" s="18">
        <v>820853.97100000002</v>
      </c>
      <c r="V72" s="18">
        <v>697725.87534999999</v>
      </c>
      <c r="W72" s="18">
        <v>191319.48965</v>
      </c>
      <c r="X72" s="18">
        <v>133923.64275500001</v>
      </c>
      <c r="Y72" s="18">
        <v>1.163</v>
      </c>
      <c r="Z72" s="18">
        <v>146330</v>
      </c>
      <c r="AA72" s="18">
        <v>954653.16827300005</v>
      </c>
      <c r="AB72" s="18">
        <v>1014914.4673967001</v>
      </c>
      <c r="AC72" s="18">
        <v>6935.7921642636702</v>
      </c>
      <c r="AD72" s="18">
        <v>589.34204083695602</v>
      </c>
      <c r="AE72" s="18">
        <v>86238421</v>
      </c>
      <c r="AF72" s="18"/>
      <c r="AG72" s="18"/>
    </row>
    <row r="73" spans="1:33">
      <c r="A73" s="18" t="s">
        <v>713</v>
      </c>
      <c r="B73" s="18" t="s">
        <v>720</v>
      </c>
      <c r="C73" s="18" t="s">
        <v>400</v>
      </c>
      <c r="D73" s="18">
        <v>35499.555999999997</v>
      </c>
      <c r="E73" s="18">
        <v>1375</v>
      </c>
      <c r="F73" s="18">
        <v>36874.555999999997</v>
      </c>
      <c r="G73" s="18">
        <v>16710</v>
      </c>
      <c r="H73" s="18">
        <v>13464</v>
      </c>
      <c r="I73" s="18">
        <v>434</v>
      </c>
      <c r="J73" s="18">
        <v>0</v>
      </c>
      <c r="K73" s="18">
        <v>1606</v>
      </c>
      <c r="L73" s="18">
        <v>48</v>
      </c>
      <c r="M73" s="18">
        <v>4164</v>
      </c>
      <c r="N73" s="18">
        <v>1375</v>
      </c>
      <c r="O73" s="18">
        <v>76</v>
      </c>
      <c r="P73" s="18">
        <v>23268.674999999999</v>
      </c>
      <c r="Q73" s="18">
        <v>13178.4</v>
      </c>
      <c r="R73" s="18">
        <v>-3644.8</v>
      </c>
      <c r="S73" s="18">
        <v>460.87</v>
      </c>
      <c r="T73" s="18">
        <v>33263.144999999997</v>
      </c>
      <c r="U73" s="18">
        <v>36874.555999999997</v>
      </c>
      <c r="V73" s="18">
        <v>31343.372599999999</v>
      </c>
      <c r="W73" s="18">
        <v>1919.7724000000101</v>
      </c>
      <c r="X73" s="18">
        <v>1343.84068000001</v>
      </c>
      <c r="Y73" s="18">
        <v>1.036</v>
      </c>
      <c r="Z73" s="18">
        <v>7579</v>
      </c>
      <c r="AA73" s="18">
        <v>38202.040015999999</v>
      </c>
      <c r="AB73" s="18">
        <v>40613.496487363802</v>
      </c>
      <c r="AC73" s="18">
        <v>5358.6880178603697</v>
      </c>
      <c r="AD73" s="18">
        <v>-987.76210556634305</v>
      </c>
      <c r="AE73" s="18">
        <v>-7486249</v>
      </c>
      <c r="AF73" s="18"/>
      <c r="AG73" s="18"/>
    </row>
    <row r="74" spans="1:33">
      <c r="A74" s="18" t="s">
        <v>713</v>
      </c>
      <c r="B74" s="18" t="s">
        <v>721</v>
      </c>
      <c r="C74" s="18" t="s">
        <v>401</v>
      </c>
      <c r="D74" s="18">
        <v>219140.71900000001</v>
      </c>
      <c r="E74" s="18">
        <v>19179</v>
      </c>
      <c r="F74" s="18">
        <v>238319.71900000001</v>
      </c>
      <c r="G74" s="18">
        <v>163946</v>
      </c>
      <c r="H74" s="18">
        <v>34274</v>
      </c>
      <c r="I74" s="18">
        <v>3257</v>
      </c>
      <c r="J74" s="18">
        <v>-33</v>
      </c>
      <c r="K74" s="18">
        <v>9228</v>
      </c>
      <c r="L74" s="18">
        <v>1230</v>
      </c>
      <c r="M74" s="18">
        <v>55174</v>
      </c>
      <c r="N74" s="18">
        <v>19179</v>
      </c>
      <c r="O74" s="18">
        <v>0</v>
      </c>
      <c r="P74" s="18">
        <v>228294.80499999999</v>
      </c>
      <c r="Q74" s="18">
        <v>39717.1</v>
      </c>
      <c r="R74" s="18">
        <v>-47943.4</v>
      </c>
      <c r="S74" s="18">
        <v>6922.57</v>
      </c>
      <c r="T74" s="18">
        <v>226991.07500000001</v>
      </c>
      <c r="U74" s="18">
        <v>238319.71900000001</v>
      </c>
      <c r="V74" s="18">
        <v>202571.76115000001</v>
      </c>
      <c r="W74" s="18">
        <v>24419.313849999999</v>
      </c>
      <c r="X74" s="18">
        <v>17093.519694999999</v>
      </c>
      <c r="Y74" s="18">
        <v>1.0720000000000001</v>
      </c>
      <c r="Z74" s="18">
        <v>31637</v>
      </c>
      <c r="AA74" s="18">
        <v>255478.73876800001</v>
      </c>
      <c r="AB74" s="18">
        <v>271605.51779969397</v>
      </c>
      <c r="AC74" s="18">
        <v>8585.0591965007297</v>
      </c>
      <c r="AD74" s="18">
        <v>2238.6090730740102</v>
      </c>
      <c r="AE74" s="18">
        <v>70822875</v>
      </c>
      <c r="AF74" s="18"/>
      <c r="AG74" s="18"/>
    </row>
    <row r="75" spans="1:33">
      <c r="A75" s="18" t="s">
        <v>713</v>
      </c>
      <c r="B75" s="18" t="s">
        <v>722</v>
      </c>
      <c r="C75" s="18" t="s">
        <v>402</v>
      </c>
      <c r="D75" s="18">
        <v>72680.356</v>
      </c>
      <c r="E75" s="18">
        <v>5974</v>
      </c>
      <c r="F75" s="18">
        <v>78654.356</v>
      </c>
      <c r="G75" s="18">
        <v>58482</v>
      </c>
      <c r="H75" s="18">
        <v>9366</v>
      </c>
      <c r="I75" s="18">
        <v>2500</v>
      </c>
      <c r="J75" s="18">
        <v>0</v>
      </c>
      <c r="K75" s="18">
        <v>3342</v>
      </c>
      <c r="L75" s="18">
        <v>31</v>
      </c>
      <c r="M75" s="18">
        <v>23541</v>
      </c>
      <c r="N75" s="18">
        <v>5974</v>
      </c>
      <c r="O75" s="18">
        <v>496</v>
      </c>
      <c r="P75" s="18">
        <v>81436.184999999998</v>
      </c>
      <c r="Q75" s="18">
        <v>12926.8</v>
      </c>
      <c r="R75" s="18">
        <v>-20457.8</v>
      </c>
      <c r="S75" s="18">
        <v>1075.93</v>
      </c>
      <c r="T75" s="18">
        <v>74981.115000000005</v>
      </c>
      <c r="U75" s="18">
        <v>78654.356</v>
      </c>
      <c r="V75" s="18">
        <v>66856.202600000004</v>
      </c>
      <c r="W75" s="18">
        <v>8124.9123999999902</v>
      </c>
      <c r="X75" s="18">
        <v>5687.4386799999902</v>
      </c>
      <c r="Y75" s="18">
        <v>1.0720000000000001</v>
      </c>
      <c r="Z75" s="18">
        <v>11668</v>
      </c>
      <c r="AA75" s="18">
        <v>84317.469631999993</v>
      </c>
      <c r="AB75" s="18">
        <v>89639.905494271894</v>
      </c>
      <c r="AC75" s="18">
        <v>7682.54246608432</v>
      </c>
      <c r="AD75" s="18">
        <v>1336.0923426576101</v>
      </c>
      <c r="AE75" s="18">
        <v>15589525</v>
      </c>
      <c r="AF75" s="18"/>
      <c r="AG75" s="18"/>
    </row>
    <row r="76" spans="1:33">
      <c r="A76" s="18" t="s">
        <v>713</v>
      </c>
      <c r="B76" s="18" t="s">
        <v>723</v>
      </c>
      <c r="C76" s="18" t="s">
        <v>403</v>
      </c>
      <c r="D76" s="18">
        <v>113027.742</v>
      </c>
      <c r="E76" s="18">
        <v>8127</v>
      </c>
      <c r="F76" s="18">
        <v>121154.742</v>
      </c>
      <c r="G76" s="18">
        <v>81624</v>
      </c>
      <c r="H76" s="18">
        <v>24104</v>
      </c>
      <c r="I76" s="18">
        <v>1751</v>
      </c>
      <c r="J76" s="18">
        <v>0</v>
      </c>
      <c r="K76" s="18">
        <v>8595</v>
      </c>
      <c r="L76" s="18">
        <v>5</v>
      </c>
      <c r="M76" s="18">
        <v>22220</v>
      </c>
      <c r="N76" s="18">
        <v>8127</v>
      </c>
      <c r="O76" s="18">
        <v>137</v>
      </c>
      <c r="P76" s="18">
        <v>113661.42</v>
      </c>
      <c r="Q76" s="18">
        <v>29282.5</v>
      </c>
      <c r="R76" s="18">
        <v>-19007.7</v>
      </c>
      <c r="S76" s="18">
        <v>3130.55</v>
      </c>
      <c r="T76" s="18">
        <v>127066.77</v>
      </c>
      <c r="U76" s="18">
        <v>121154.742</v>
      </c>
      <c r="V76" s="18">
        <v>102981.5307</v>
      </c>
      <c r="W76" s="18">
        <v>24085.239300000001</v>
      </c>
      <c r="X76" s="18">
        <v>16859.667509999999</v>
      </c>
      <c r="Y76" s="18">
        <v>1.139</v>
      </c>
      <c r="Z76" s="18">
        <v>18775</v>
      </c>
      <c r="AA76" s="18">
        <v>137995.25113799999</v>
      </c>
      <c r="AB76" s="18">
        <v>146706.030489962</v>
      </c>
      <c r="AC76" s="18">
        <v>7813.90308867973</v>
      </c>
      <c r="AD76" s="18">
        <v>1467.45296525302</v>
      </c>
      <c r="AE76" s="18">
        <v>27551429</v>
      </c>
      <c r="AF76" s="18"/>
      <c r="AG76" s="18"/>
    </row>
    <row r="77" spans="1:33">
      <c r="A77" s="18" t="s">
        <v>713</v>
      </c>
      <c r="B77" s="18" t="s">
        <v>724</v>
      </c>
      <c r="C77" s="18" t="s">
        <v>404</v>
      </c>
      <c r="D77" s="18">
        <v>85947.331999999995</v>
      </c>
      <c r="E77" s="18">
        <v>4644</v>
      </c>
      <c r="F77" s="18">
        <v>90591.331999999995</v>
      </c>
      <c r="G77" s="18">
        <v>42235</v>
      </c>
      <c r="H77" s="18">
        <v>12347</v>
      </c>
      <c r="I77" s="18">
        <v>595</v>
      </c>
      <c r="J77" s="18">
        <v>0</v>
      </c>
      <c r="K77" s="18">
        <v>2975</v>
      </c>
      <c r="L77" s="18">
        <v>287</v>
      </c>
      <c r="M77" s="18">
        <v>0</v>
      </c>
      <c r="N77" s="18">
        <v>4644</v>
      </c>
      <c r="O77" s="18">
        <v>0</v>
      </c>
      <c r="P77" s="18">
        <v>58812.237500000003</v>
      </c>
      <c r="Q77" s="18">
        <v>13529.45</v>
      </c>
      <c r="R77" s="18">
        <v>-243.95</v>
      </c>
      <c r="S77" s="18">
        <v>3947.4</v>
      </c>
      <c r="T77" s="18">
        <v>76045.137499999997</v>
      </c>
      <c r="U77" s="18">
        <v>90591.331999999995</v>
      </c>
      <c r="V77" s="18">
        <v>77002.632199999993</v>
      </c>
      <c r="W77" s="18">
        <v>-957.49469999999599</v>
      </c>
      <c r="X77" s="18">
        <v>-670.24628999999697</v>
      </c>
      <c r="Y77" s="18">
        <v>0.99299999999999999</v>
      </c>
      <c r="Z77" s="18">
        <v>14816</v>
      </c>
      <c r="AA77" s="18">
        <v>89957.192676000006</v>
      </c>
      <c r="AB77" s="18">
        <v>95635.629071894102</v>
      </c>
      <c r="AC77" s="18">
        <v>6454.8885712671499</v>
      </c>
      <c r="AD77" s="18">
        <v>108.43844784043399</v>
      </c>
      <c r="AE77" s="18">
        <v>1606624</v>
      </c>
      <c r="AF77" s="18"/>
      <c r="AG77" s="18"/>
    </row>
    <row r="78" spans="1:33">
      <c r="A78" s="18" t="s">
        <v>713</v>
      </c>
      <c r="B78" s="18" t="s">
        <v>725</v>
      </c>
      <c r="C78" s="18" t="s">
        <v>405</v>
      </c>
      <c r="D78" s="18">
        <v>152869.96299999999</v>
      </c>
      <c r="E78" s="18">
        <v>11244</v>
      </c>
      <c r="F78" s="18">
        <v>164113.96299999999</v>
      </c>
      <c r="G78" s="18">
        <v>85707</v>
      </c>
      <c r="H78" s="18">
        <v>41042</v>
      </c>
      <c r="I78" s="18">
        <v>6836</v>
      </c>
      <c r="J78" s="18">
        <v>0</v>
      </c>
      <c r="K78" s="18">
        <v>3803</v>
      </c>
      <c r="L78" s="18">
        <v>1368</v>
      </c>
      <c r="M78" s="18">
        <v>18485</v>
      </c>
      <c r="N78" s="18">
        <v>11244</v>
      </c>
      <c r="O78" s="18">
        <v>205</v>
      </c>
      <c r="P78" s="18">
        <v>119346.9975</v>
      </c>
      <c r="Q78" s="18">
        <v>43928.85</v>
      </c>
      <c r="R78" s="18">
        <v>-17049.3</v>
      </c>
      <c r="S78" s="18">
        <v>6414.95</v>
      </c>
      <c r="T78" s="18">
        <v>152641.4975</v>
      </c>
      <c r="U78" s="18">
        <v>164113.96299999999</v>
      </c>
      <c r="V78" s="18">
        <v>139496.86855000001</v>
      </c>
      <c r="W78" s="18">
        <v>13144.62895</v>
      </c>
      <c r="X78" s="18">
        <v>9201.2402650000295</v>
      </c>
      <c r="Y78" s="18">
        <v>1.056</v>
      </c>
      <c r="Z78" s="18">
        <v>27501</v>
      </c>
      <c r="AA78" s="18">
        <v>173304.34492800001</v>
      </c>
      <c r="AB78" s="18">
        <v>184243.96710307401</v>
      </c>
      <c r="AC78" s="18">
        <v>6699.5370024025897</v>
      </c>
      <c r="AD78" s="18">
        <v>353.08687897587401</v>
      </c>
      <c r="AE78" s="18">
        <v>9710242</v>
      </c>
      <c r="AF78" s="18"/>
      <c r="AG78" s="18"/>
    </row>
    <row r="79" spans="1:33">
      <c r="A79" s="18" t="s">
        <v>713</v>
      </c>
      <c r="B79" s="18" t="s">
        <v>726</v>
      </c>
      <c r="C79" s="18" t="s">
        <v>406</v>
      </c>
      <c r="D79" s="18">
        <v>227546.89799999999</v>
      </c>
      <c r="E79" s="18">
        <v>5909</v>
      </c>
      <c r="F79" s="18">
        <v>233455.89799999999</v>
      </c>
      <c r="G79" s="18">
        <v>115135</v>
      </c>
      <c r="H79" s="18">
        <v>50803</v>
      </c>
      <c r="I79" s="18">
        <v>44272</v>
      </c>
      <c r="J79" s="18">
        <v>0</v>
      </c>
      <c r="K79" s="18">
        <v>10675</v>
      </c>
      <c r="L79" s="18">
        <v>36105</v>
      </c>
      <c r="M79" s="18">
        <v>9165</v>
      </c>
      <c r="N79" s="18">
        <v>5909</v>
      </c>
      <c r="O79" s="18">
        <v>26</v>
      </c>
      <c r="P79" s="18">
        <v>160325.48749999999</v>
      </c>
      <c r="Q79" s="18">
        <v>89887.5</v>
      </c>
      <c r="R79" s="18">
        <v>-38501.599999999999</v>
      </c>
      <c r="S79" s="18">
        <v>3464.6</v>
      </c>
      <c r="T79" s="18">
        <v>215175.98749999999</v>
      </c>
      <c r="U79" s="18">
        <v>233455.89799999999</v>
      </c>
      <c r="V79" s="18">
        <v>198437.51329999999</v>
      </c>
      <c r="W79" s="18">
        <v>16738.474200000001</v>
      </c>
      <c r="X79" s="18">
        <v>11716.93194</v>
      </c>
      <c r="Y79" s="18">
        <v>1.05</v>
      </c>
      <c r="Z79" s="18">
        <v>34619</v>
      </c>
      <c r="AA79" s="18">
        <v>245128.69289999999</v>
      </c>
      <c r="AB79" s="18">
        <v>260602.138102483</v>
      </c>
      <c r="AC79" s="18">
        <v>7527.7199833179202</v>
      </c>
      <c r="AD79" s="18">
        <v>1181.26985989121</v>
      </c>
      <c r="AE79" s="18">
        <v>40894381</v>
      </c>
      <c r="AF79" s="18"/>
      <c r="AG79" s="18"/>
    </row>
    <row r="80" spans="1:33">
      <c r="A80" s="18" t="s">
        <v>727</v>
      </c>
      <c r="B80" s="18" t="s">
        <v>728</v>
      </c>
      <c r="C80" s="18" t="s">
        <v>408</v>
      </c>
      <c r="D80" s="18">
        <v>107172.13800000001</v>
      </c>
      <c r="E80" s="18">
        <v>6949</v>
      </c>
      <c r="F80" s="18">
        <v>114121.13800000001</v>
      </c>
      <c r="G80" s="18">
        <v>68539</v>
      </c>
      <c r="H80" s="18">
        <v>20863</v>
      </c>
      <c r="I80" s="18">
        <v>1931</v>
      </c>
      <c r="J80" s="18">
        <v>0</v>
      </c>
      <c r="K80" s="18">
        <v>4291</v>
      </c>
      <c r="L80" s="18">
        <v>668</v>
      </c>
      <c r="M80" s="18">
        <v>12549</v>
      </c>
      <c r="N80" s="18">
        <v>6949</v>
      </c>
      <c r="O80" s="18">
        <v>436</v>
      </c>
      <c r="P80" s="18">
        <v>95440.557499999995</v>
      </c>
      <c r="Q80" s="18">
        <v>23022.25</v>
      </c>
      <c r="R80" s="18">
        <v>-11605.05</v>
      </c>
      <c r="S80" s="18">
        <v>3773.32</v>
      </c>
      <c r="T80" s="18">
        <v>110631.0775</v>
      </c>
      <c r="U80" s="18">
        <v>114121.13800000001</v>
      </c>
      <c r="V80" s="18">
        <v>97002.967300000004</v>
      </c>
      <c r="W80" s="18">
        <v>13628.110199999999</v>
      </c>
      <c r="X80" s="18">
        <v>9539.6771400000107</v>
      </c>
      <c r="Y80" s="18">
        <v>1.0840000000000001</v>
      </c>
      <c r="Z80" s="18">
        <v>20138</v>
      </c>
      <c r="AA80" s="18">
        <v>123707.31359200001</v>
      </c>
      <c r="AB80" s="18">
        <v>131516.18457877199</v>
      </c>
      <c r="AC80" s="18">
        <v>6530.74707412714</v>
      </c>
      <c r="AD80" s="18">
        <v>184.29695070042101</v>
      </c>
      <c r="AE80" s="18">
        <v>3711372</v>
      </c>
      <c r="AF80" s="18"/>
      <c r="AG80" s="18"/>
    </row>
    <row r="81" spans="1:33">
      <c r="A81" s="18" t="s">
        <v>727</v>
      </c>
      <c r="B81" s="18" t="s">
        <v>729</v>
      </c>
      <c r="C81" s="18" t="s">
        <v>409</v>
      </c>
      <c r="D81" s="18">
        <v>40796.036</v>
      </c>
      <c r="E81" s="18">
        <v>2524</v>
      </c>
      <c r="F81" s="18">
        <v>43320.036</v>
      </c>
      <c r="G81" s="18">
        <v>24943</v>
      </c>
      <c r="H81" s="18">
        <v>9255</v>
      </c>
      <c r="I81" s="18">
        <v>126</v>
      </c>
      <c r="J81" s="18">
        <v>6844</v>
      </c>
      <c r="K81" s="18">
        <v>1792</v>
      </c>
      <c r="L81" s="18">
        <v>202</v>
      </c>
      <c r="M81" s="18">
        <v>4567</v>
      </c>
      <c r="N81" s="18">
        <v>2524</v>
      </c>
      <c r="O81" s="18">
        <v>0</v>
      </c>
      <c r="P81" s="18">
        <v>34733.127500000002</v>
      </c>
      <c r="Q81" s="18">
        <v>15314.45</v>
      </c>
      <c r="R81" s="18">
        <v>-4053.65</v>
      </c>
      <c r="S81" s="18">
        <v>1369.01</v>
      </c>
      <c r="T81" s="18">
        <v>47362.9375</v>
      </c>
      <c r="U81" s="18">
        <v>43320.036</v>
      </c>
      <c r="V81" s="18">
        <v>36822.030599999998</v>
      </c>
      <c r="W81" s="18">
        <v>10540.9069</v>
      </c>
      <c r="X81" s="18">
        <v>7378.63483</v>
      </c>
      <c r="Y81" s="18">
        <v>1.17</v>
      </c>
      <c r="Z81" s="18">
        <v>8405</v>
      </c>
      <c r="AA81" s="18">
        <v>50684.44212</v>
      </c>
      <c r="AB81" s="18">
        <v>53883.834767527303</v>
      </c>
      <c r="AC81" s="18">
        <v>6410.9262067254404</v>
      </c>
      <c r="AD81" s="18">
        <v>64.476083298728597</v>
      </c>
      <c r="AE81" s="18">
        <v>541921</v>
      </c>
      <c r="AF81" s="18"/>
      <c r="AG81" s="18"/>
    </row>
    <row r="82" spans="1:33">
      <c r="A82" s="18" t="s">
        <v>727</v>
      </c>
      <c r="B82" s="18" t="s">
        <v>730</v>
      </c>
      <c r="C82" s="18" t="s">
        <v>410</v>
      </c>
      <c r="D82" s="18">
        <v>214839.28700000001</v>
      </c>
      <c r="E82" s="18">
        <v>12743</v>
      </c>
      <c r="F82" s="18">
        <v>227582.28700000001</v>
      </c>
      <c r="G82" s="18">
        <v>119449</v>
      </c>
      <c r="H82" s="18">
        <v>41577</v>
      </c>
      <c r="I82" s="18">
        <v>3456</v>
      </c>
      <c r="J82" s="18">
        <v>0</v>
      </c>
      <c r="K82" s="18">
        <v>6829</v>
      </c>
      <c r="L82" s="18">
        <v>1906</v>
      </c>
      <c r="M82" s="18">
        <v>38894</v>
      </c>
      <c r="N82" s="18">
        <v>12743</v>
      </c>
      <c r="O82" s="18">
        <v>15</v>
      </c>
      <c r="P82" s="18">
        <v>166332.73250000001</v>
      </c>
      <c r="Q82" s="18">
        <v>44082.7</v>
      </c>
      <c r="R82" s="18">
        <v>-34692.75</v>
      </c>
      <c r="S82" s="18">
        <v>4219.57</v>
      </c>
      <c r="T82" s="18">
        <v>179942.2525</v>
      </c>
      <c r="U82" s="18">
        <v>227582.28700000001</v>
      </c>
      <c r="V82" s="18">
        <v>193444.94394999999</v>
      </c>
      <c r="W82" s="18">
        <v>-13502.69145</v>
      </c>
      <c r="X82" s="18">
        <v>-9451.8840150000105</v>
      </c>
      <c r="Y82" s="18">
        <v>0.95799999999999996</v>
      </c>
      <c r="Z82" s="18">
        <v>28325</v>
      </c>
      <c r="AA82" s="18">
        <v>218023.830946</v>
      </c>
      <c r="AB82" s="18">
        <v>231786.31530092101</v>
      </c>
      <c r="AC82" s="18">
        <v>8183.1002754076098</v>
      </c>
      <c r="AD82" s="18">
        <v>1836.6501519809001</v>
      </c>
      <c r="AE82" s="18">
        <v>52023116</v>
      </c>
      <c r="AF82" s="18"/>
      <c r="AG82" s="18"/>
    </row>
    <row r="83" spans="1:33">
      <c r="A83" s="18" t="s">
        <v>727</v>
      </c>
      <c r="B83" s="18" t="s">
        <v>731</v>
      </c>
      <c r="C83" s="18" t="s">
        <v>411</v>
      </c>
      <c r="D83" s="18">
        <v>65897.101999999999</v>
      </c>
      <c r="E83" s="18">
        <v>1975</v>
      </c>
      <c r="F83" s="18">
        <v>67872.101999999999</v>
      </c>
      <c r="G83" s="18">
        <v>33892</v>
      </c>
      <c r="H83" s="18">
        <v>13419</v>
      </c>
      <c r="I83" s="18">
        <v>412</v>
      </c>
      <c r="J83" s="18">
        <v>2636</v>
      </c>
      <c r="K83" s="18">
        <v>1</v>
      </c>
      <c r="L83" s="18">
        <v>530</v>
      </c>
      <c r="M83" s="18">
        <v>1746</v>
      </c>
      <c r="N83" s="18">
        <v>1975</v>
      </c>
      <c r="O83" s="18">
        <v>263</v>
      </c>
      <c r="P83" s="18">
        <v>47194.61</v>
      </c>
      <c r="Q83" s="18">
        <v>13997.8</v>
      </c>
      <c r="R83" s="18">
        <v>-2158.15</v>
      </c>
      <c r="S83" s="18">
        <v>1381.93</v>
      </c>
      <c r="T83" s="18">
        <v>60416.19</v>
      </c>
      <c r="U83" s="18">
        <v>67872.101999999999</v>
      </c>
      <c r="V83" s="18">
        <v>57691.286699999997</v>
      </c>
      <c r="W83" s="18">
        <v>2724.9033000000099</v>
      </c>
      <c r="X83" s="18">
        <v>1907.4323099999999</v>
      </c>
      <c r="Y83" s="18">
        <v>1.028</v>
      </c>
      <c r="Z83" s="18">
        <v>10107</v>
      </c>
      <c r="AA83" s="18">
        <v>69772.520856000003</v>
      </c>
      <c r="AB83" s="18">
        <v>74176.824837439097</v>
      </c>
      <c r="AC83" s="18">
        <v>7339.1535408567397</v>
      </c>
      <c r="AD83" s="18">
        <v>992.70341743002598</v>
      </c>
      <c r="AE83" s="18">
        <v>10033253</v>
      </c>
      <c r="AF83" s="18"/>
      <c r="AG83" s="18"/>
    </row>
    <row r="84" spans="1:33">
      <c r="A84" s="18" t="s">
        <v>727</v>
      </c>
      <c r="B84" s="18" t="s">
        <v>732</v>
      </c>
      <c r="C84" s="18" t="s">
        <v>412</v>
      </c>
      <c r="D84" s="18">
        <v>92572.849000000002</v>
      </c>
      <c r="E84" s="18">
        <v>4607</v>
      </c>
      <c r="F84" s="18">
        <v>97179.849000000002</v>
      </c>
      <c r="G84" s="18">
        <v>53280</v>
      </c>
      <c r="H84" s="18">
        <v>20408</v>
      </c>
      <c r="I84" s="18">
        <v>2482</v>
      </c>
      <c r="J84" s="18">
        <v>0</v>
      </c>
      <c r="K84" s="18">
        <v>2440</v>
      </c>
      <c r="L84" s="18">
        <v>1341</v>
      </c>
      <c r="M84" s="18">
        <v>8600</v>
      </c>
      <c r="N84" s="18">
        <v>4607</v>
      </c>
      <c r="O84" s="18">
        <v>0</v>
      </c>
      <c r="P84" s="18">
        <v>74192.399999999994</v>
      </c>
      <c r="Q84" s="18">
        <v>21530.5</v>
      </c>
      <c r="R84" s="18">
        <v>-8449.85</v>
      </c>
      <c r="S84" s="18">
        <v>2453.9499999999998</v>
      </c>
      <c r="T84" s="18">
        <v>89727</v>
      </c>
      <c r="U84" s="18">
        <v>97179.849000000002</v>
      </c>
      <c r="V84" s="18">
        <v>82602.871650000001</v>
      </c>
      <c r="W84" s="18">
        <v>7124.12835</v>
      </c>
      <c r="X84" s="18">
        <v>4986.8898449999997</v>
      </c>
      <c r="Y84" s="18">
        <v>1.0509999999999999</v>
      </c>
      <c r="Z84" s="18">
        <v>12156</v>
      </c>
      <c r="AA84" s="18">
        <v>102136.021299</v>
      </c>
      <c r="AB84" s="18">
        <v>108583.231170977</v>
      </c>
      <c r="AC84" s="18">
        <v>8932.4803529925193</v>
      </c>
      <c r="AD84" s="18">
        <v>2586.0302295658098</v>
      </c>
      <c r="AE84" s="18">
        <v>31435783</v>
      </c>
      <c r="AF84" s="18"/>
      <c r="AG84" s="18"/>
    </row>
    <row r="85" spans="1:33">
      <c r="A85" s="18" t="s">
        <v>727</v>
      </c>
      <c r="B85" s="18" t="s">
        <v>733</v>
      </c>
      <c r="C85" s="18" t="s">
        <v>413</v>
      </c>
      <c r="D85" s="18">
        <v>42355.095999999998</v>
      </c>
      <c r="E85" s="18">
        <v>1556</v>
      </c>
      <c r="F85" s="18">
        <v>43911.095999999998</v>
      </c>
      <c r="G85" s="18">
        <v>32221</v>
      </c>
      <c r="H85" s="18">
        <v>3749</v>
      </c>
      <c r="I85" s="18">
        <v>496</v>
      </c>
      <c r="J85" s="18">
        <v>1185</v>
      </c>
      <c r="K85" s="18">
        <v>2927</v>
      </c>
      <c r="L85" s="18">
        <v>45</v>
      </c>
      <c r="M85" s="18">
        <v>2596</v>
      </c>
      <c r="N85" s="18">
        <v>1556</v>
      </c>
      <c r="O85" s="18">
        <v>927</v>
      </c>
      <c r="P85" s="18">
        <v>44867.7425</v>
      </c>
      <c r="Q85" s="18">
        <v>7103.45</v>
      </c>
      <c r="R85" s="18">
        <v>-3032.8</v>
      </c>
      <c r="S85" s="18">
        <v>881.28</v>
      </c>
      <c r="T85" s="18">
        <v>49819.672500000001</v>
      </c>
      <c r="U85" s="18">
        <v>43911.095999999998</v>
      </c>
      <c r="V85" s="18">
        <v>37324.431600000004</v>
      </c>
      <c r="W85" s="18">
        <v>12495.240900000001</v>
      </c>
      <c r="X85" s="18">
        <v>8746.6686300000001</v>
      </c>
      <c r="Y85" s="18">
        <v>1.1990000000000001</v>
      </c>
      <c r="Z85" s="18">
        <v>9300</v>
      </c>
      <c r="AA85" s="18">
        <v>52649.404104000001</v>
      </c>
      <c r="AB85" s="18">
        <v>55972.832543603297</v>
      </c>
      <c r="AC85" s="18">
        <v>6018.5841444734697</v>
      </c>
      <c r="AD85" s="18">
        <v>-327.86597895324502</v>
      </c>
      <c r="AE85" s="18">
        <v>-3049154</v>
      </c>
      <c r="AF85" s="18"/>
      <c r="AG85" s="18"/>
    </row>
    <row r="86" spans="1:33">
      <c r="A86" s="18" t="s">
        <v>727</v>
      </c>
      <c r="B86" s="18" t="s">
        <v>734</v>
      </c>
      <c r="C86" s="18" t="s">
        <v>414</v>
      </c>
      <c r="D86" s="18">
        <v>573113.08299999998</v>
      </c>
      <c r="E86" s="18">
        <v>37807</v>
      </c>
      <c r="F86" s="18">
        <v>610920.08299999998</v>
      </c>
      <c r="G86" s="18">
        <v>318659</v>
      </c>
      <c r="H86" s="18">
        <v>127598</v>
      </c>
      <c r="I86" s="18">
        <v>14715</v>
      </c>
      <c r="J86" s="18">
        <v>0</v>
      </c>
      <c r="K86" s="18">
        <v>15556</v>
      </c>
      <c r="L86" s="18">
        <v>60</v>
      </c>
      <c r="M86" s="18">
        <v>48264</v>
      </c>
      <c r="N86" s="18">
        <v>37807</v>
      </c>
      <c r="O86" s="18">
        <v>413</v>
      </c>
      <c r="P86" s="18">
        <v>443732.65749999997</v>
      </c>
      <c r="Q86" s="18">
        <v>134188.65</v>
      </c>
      <c r="R86" s="18">
        <v>-41426.449999999997</v>
      </c>
      <c r="S86" s="18">
        <v>23931.07</v>
      </c>
      <c r="T86" s="18">
        <v>560425.92749999999</v>
      </c>
      <c r="U86" s="18">
        <v>610920.08299999998</v>
      </c>
      <c r="V86" s="18">
        <v>519282.07055</v>
      </c>
      <c r="W86" s="18">
        <v>41143.856950000001</v>
      </c>
      <c r="X86" s="18">
        <v>28800.699864999999</v>
      </c>
      <c r="Y86" s="18">
        <v>1.0469999999999999</v>
      </c>
      <c r="Z86" s="18">
        <v>97600</v>
      </c>
      <c r="AA86" s="18">
        <v>639633.32690099999</v>
      </c>
      <c r="AB86" s="18">
        <v>680009.38861941395</v>
      </c>
      <c r="AC86" s="18">
        <v>6967.3093096251496</v>
      </c>
      <c r="AD86" s="18">
        <v>620.85918619843198</v>
      </c>
      <c r="AE86" s="18">
        <v>60595857</v>
      </c>
      <c r="AF86" s="18"/>
      <c r="AG86" s="18"/>
    </row>
    <row r="87" spans="1:33">
      <c r="A87" s="18" t="s">
        <v>727</v>
      </c>
      <c r="B87" s="18" t="s">
        <v>735</v>
      </c>
      <c r="C87" s="18" t="s">
        <v>415</v>
      </c>
      <c r="D87" s="18">
        <v>96397.342000000004</v>
      </c>
      <c r="E87" s="18">
        <v>5275</v>
      </c>
      <c r="F87" s="18">
        <v>101672.342</v>
      </c>
      <c r="G87" s="18">
        <v>61820</v>
      </c>
      <c r="H87" s="18">
        <v>1723</v>
      </c>
      <c r="I87" s="18">
        <v>1357</v>
      </c>
      <c r="J87" s="18">
        <v>0</v>
      </c>
      <c r="K87" s="18">
        <v>3906</v>
      </c>
      <c r="L87" s="18">
        <v>13</v>
      </c>
      <c r="M87" s="18">
        <v>12506</v>
      </c>
      <c r="N87" s="18">
        <v>5275</v>
      </c>
      <c r="O87" s="18">
        <v>3</v>
      </c>
      <c r="P87" s="18">
        <v>86084.35</v>
      </c>
      <c r="Q87" s="18">
        <v>5938.1</v>
      </c>
      <c r="R87" s="18">
        <v>-10643.7</v>
      </c>
      <c r="S87" s="18">
        <v>2357.73</v>
      </c>
      <c r="T87" s="18">
        <v>83736.479999999996</v>
      </c>
      <c r="U87" s="18">
        <v>101672.342</v>
      </c>
      <c r="V87" s="18">
        <v>86421.490699999995</v>
      </c>
      <c r="W87" s="18">
        <v>-2685.0106999999798</v>
      </c>
      <c r="X87" s="18">
        <v>-1879.50748999999</v>
      </c>
      <c r="Y87" s="18">
        <v>0.98199999999999998</v>
      </c>
      <c r="Z87" s="18">
        <v>17997</v>
      </c>
      <c r="AA87" s="18">
        <v>99842.239843999996</v>
      </c>
      <c r="AB87" s="18">
        <v>106144.657601963</v>
      </c>
      <c r="AC87" s="18">
        <v>5897.90840706581</v>
      </c>
      <c r="AD87" s="18">
        <v>-448.54171636090501</v>
      </c>
      <c r="AE87" s="18">
        <v>-8072405</v>
      </c>
      <c r="AF87" s="18"/>
      <c r="AG87" s="18"/>
    </row>
    <row r="88" spans="1:33">
      <c r="A88" s="18" t="s">
        <v>736</v>
      </c>
      <c r="B88" s="18" t="s">
        <v>737</v>
      </c>
      <c r="C88" s="18" t="s">
        <v>417</v>
      </c>
      <c r="D88" s="18">
        <v>57408.947999999997</v>
      </c>
      <c r="E88" s="18">
        <v>3727</v>
      </c>
      <c r="F88" s="18">
        <v>61135.947999999997</v>
      </c>
      <c r="G88" s="18">
        <v>47054</v>
      </c>
      <c r="H88" s="18">
        <v>5606</v>
      </c>
      <c r="I88" s="18">
        <v>486</v>
      </c>
      <c r="J88" s="18">
        <v>0</v>
      </c>
      <c r="K88" s="18">
        <v>3587</v>
      </c>
      <c r="L88" s="18">
        <v>50</v>
      </c>
      <c r="M88" s="18">
        <v>10029</v>
      </c>
      <c r="N88" s="18">
        <v>3727</v>
      </c>
      <c r="O88" s="18">
        <v>0</v>
      </c>
      <c r="P88" s="18">
        <v>65522.695</v>
      </c>
      <c r="Q88" s="18">
        <v>8227.15</v>
      </c>
      <c r="R88" s="18">
        <v>-8567.15</v>
      </c>
      <c r="S88" s="18">
        <v>1463.02</v>
      </c>
      <c r="T88" s="18">
        <v>66645.714999999997</v>
      </c>
      <c r="U88" s="18">
        <v>61135.947999999997</v>
      </c>
      <c r="V88" s="18">
        <v>51965.555800000002</v>
      </c>
      <c r="W88" s="18">
        <v>14680.1592</v>
      </c>
      <c r="X88" s="18">
        <v>10276.111440000001</v>
      </c>
      <c r="Y88" s="18">
        <v>1.1679999999999999</v>
      </c>
      <c r="Z88" s="18">
        <v>10781</v>
      </c>
      <c r="AA88" s="18">
        <v>71406.787263999999</v>
      </c>
      <c r="AB88" s="18">
        <v>75914.252288772201</v>
      </c>
      <c r="AC88" s="18">
        <v>7041.4852322393299</v>
      </c>
      <c r="AD88" s="18">
        <v>695.035108812614</v>
      </c>
      <c r="AE88" s="18">
        <v>7493174</v>
      </c>
      <c r="AF88" s="18"/>
      <c r="AG88" s="33"/>
    </row>
    <row r="89" spans="1:33">
      <c r="A89" s="18" t="s">
        <v>736</v>
      </c>
      <c r="B89" s="18" t="s">
        <v>738</v>
      </c>
      <c r="C89" s="18" t="s">
        <v>418</v>
      </c>
      <c r="D89" s="18">
        <v>62119.913</v>
      </c>
      <c r="E89" s="18">
        <v>3428</v>
      </c>
      <c r="F89" s="18">
        <v>65547.913</v>
      </c>
      <c r="G89" s="18">
        <v>53259</v>
      </c>
      <c r="H89" s="18">
        <v>655</v>
      </c>
      <c r="I89" s="18">
        <v>197</v>
      </c>
      <c r="J89" s="18">
        <v>0</v>
      </c>
      <c r="K89" s="18">
        <v>3242</v>
      </c>
      <c r="L89" s="18">
        <v>182</v>
      </c>
      <c r="M89" s="18">
        <v>12238</v>
      </c>
      <c r="N89" s="18">
        <v>3428</v>
      </c>
      <c r="O89" s="18">
        <v>0</v>
      </c>
      <c r="P89" s="18">
        <v>74163.157500000001</v>
      </c>
      <c r="Q89" s="18">
        <v>3479.9</v>
      </c>
      <c r="R89" s="18">
        <v>-10557</v>
      </c>
      <c r="S89" s="18">
        <v>833.34</v>
      </c>
      <c r="T89" s="18">
        <v>67919.397500000006</v>
      </c>
      <c r="U89" s="18">
        <v>65547.913</v>
      </c>
      <c r="V89" s="18">
        <v>55715.726049999997</v>
      </c>
      <c r="W89" s="18">
        <v>12203.67145</v>
      </c>
      <c r="X89" s="18">
        <v>8542.5700149999993</v>
      </c>
      <c r="Y89" s="18">
        <v>1.1299999999999999</v>
      </c>
      <c r="Z89" s="18">
        <v>9100</v>
      </c>
      <c r="AA89" s="18">
        <v>74069.141690000004</v>
      </c>
      <c r="AB89" s="18">
        <v>78744.664541185499</v>
      </c>
      <c r="AC89" s="18">
        <v>8653.2598396907106</v>
      </c>
      <c r="AD89" s="18">
        <v>2306.8097162639901</v>
      </c>
      <c r="AE89" s="18">
        <v>20991968</v>
      </c>
      <c r="AF89" s="18"/>
      <c r="AG89" s="18"/>
    </row>
    <row r="90" spans="1:33">
      <c r="A90" s="18" t="s">
        <v>736</v>
      </c>
      <c r="B90" s="18" t="s">
        <v>739</v>
      </c>
      <c r="C90" s="18" t="s">
        <v>419</v>
      </c>
      <c r="D90" s="18">
        <v>118938.959</v>
      </c>
      <c r="E90" s="18">
        <v>6645</v>
      </c>
      <c r="F90" s="18">
        <v>125583.959</v>
      </c>
      <c r="G90" s="18">
        <v>65083</v>
      </c>
      <c r="H90" s="18">
        <v>24588</v>
      </c>
      <c r="I90" s="18">
        <v>397</v>
      </c>
      <c r="J90" s="18">
        <v>37</v>
      </c>
      <c r="K90" s="18">
        <v>353</v>
      </c>
      <c r="L90" s="18">
        <v>682</v>
      </c>
      <c r="M90" s="18">
        <v>2811</v>
      </c>
      <c r="N90" s="18">
        <v>6645</v>
      </c>
      <c r="O90" s="18">
        <v>1087</v>
      </c>
      <c r="P90" s="18">
        <v>90628.077499999999</v>
      </c>
      <c r="Q90" s="18">
        <v>21568.75</v>
      </c>
      <c r="R90" s="18">
        <v>-3893</v>
      </c>
      <c r="S90" s="18">
        <v>5170.38</v>
      </c>
      <c r="T90" s="18">
        <v>113474.2075</v>
      </c>
      <c r="U90" s="18">
        <v>125583.959</v>
      </c>
      <c r="V90" s="18">
        <v>106746.36515</v>
      </c>
      <c r="W90" s="18">
        <v>6727.8423500000099</v>
      </c>
      <c r="X90" s="18">
        <v>4709.4896449999997</v>
      </c>
      <c r="Y90" s="18">
        <v>1.038</v>
      </c>
      <c r="Z90" s="18">
        <v>13902</v>
      </c>
      <c r="AA90" s="18">
        <v>130356.14944199999</v>
      </c>
      <c r="AB90" s="18">
        <v>138584.71995871401</v>
      </c>
      <c r="AC90" s="18">
        <v>9968.6893942392198</v>
      </c>
      <c r="AD90" s="18">
        <v>3622.2392708125099</v>
      </c>
      <c r="AE90" s="18">
        <v>50356370</v>
      </c>
      <c r="AF90" s="18"/>
      <c r="AG90" s="18"/>
    </row>
    <row r="91" spans="1:33">
      <c r="A91" s="18" t="s">
        <v>736</v>
      </c>
      <c r="B91" s="18" t="s">
        <v>740</v>
      </c>
      <c r="C91" s="18" t="s">
        <v>420</v>
      </c>
      <c r="D91" s="18">
        <v>28358.834999999999</v>
      </c>
      <c r="E91" s="18">
        <v>1496</v>
      </c>
      <c r="F91" s="18">
        <v>29854.834999999999</v>
      </c>
      <c r="G91" s="18">
        <v>26743</v>
      </c>
      <c r="H91" s="18">
        <v>1463</v>
      </c>
      <c r="I91" s="18">
        <v>1010</v>
      </c>
      <c r="J91" s="18">
        <v>0</v>
      </c>
      <c r="K91" s="18">
        <v>2172</v>
      </c>
      <c r="L91" s="18">
        <v>2</v>
      </c>
      <c r="M91" s="18">
        <v>3057</v>
      </c>
      <c r="N91" s="18">
        <v>1496</v>
      </c>
      <c r="O91" s="18">
        <v>0</v>
      </c>
      <c r="P91" s="18">
        <v>37239.627500000002</v>
      </c>
      <c r="Q91" s="18">
        <v>3948.25</v>
      </c>
      <c r="R91" s="18">
        <v>-2600.15</v>
      </c>
      <c r="S91" s="18">
        <v>751.91</v>
      </c>
      <c r="T91" s="18">
        <v>39339.637499999997</v>
      </c>
      <c r="U91" s="18">
        <v>29854.834999999999</v>
      </c>
      <c r="V91" s="18">
        <v>25376.60975</v>
      </c>
      <c r="W91" s="18">
        <v>13963.027749999999</v>
      </c>
      <c r="X91" s="18">
        <v>9774.1194250000008</v>
      </c>
      <c r="Y91" s="18">
        <v>1.327</v>
      </c>
      <c r="Z91" s="18">
        <v>5469</v>
      </c>
      <c r="AA91" s="18">
        <v>39617.366045000002</v>
      </c>
      <c r="AB91" s="18">
        <v>42118.163219381</v>
      </c>
      <c r="AC91" s="18">
        <v>7701.25493131852</v>
      </c>
      <c r="AD91" s="18">
        <v>1354.8048078918</v>
      </c>
      <c r="AE91" s="18">
        <v>7409427</v>
      </c>
      <c r="AF91" s="18"/>
      <c r="AG91" s="18"/>
    </row>
    <row r="92" spans="1:33">
      <c r="A92" s="18" t="s">
        <v>736</v>
      </c>
      <c r="B92" s="18" t="s">
        <v>741</v>
      </c>
      <c r="C92" s="18" t="s">
        <v>421</v>
      </c>
      <c r="D92" s="18">
        <v>553878.16799999995</v>
      </c>
      <c r="E92" s="18">
        <v>33974</v>
      </c>
      <c r="F92" s="18">
        <v>587852.16799999995</v>
      </c>
      <c r="G92" s="18">
        <v>260302</v>
      </c>
      <c r="H92" s="18">
        <v>83086</v>
      </c>
      <c r="I92" s="18">
        <v>15634</v>
      </c>
      <c r="J92" s="18">
        <v>0</v>
      </c>
      <c r="K92" s="18">
        <v>17591</v>
      </c>
      <c r="L92" s="18">
        <v>1964</v>
      </c>
      <c r="M92" s="18">
        <v>0</v>
      </c>
      <c r="N92" s="18">
        <v>33974</v>
      </c>
      <c r="O92" s="18">
        <v>136</v>
      </c>
      <c r="P92" s="18">
        <v>362470.53499999997</v>
      </c>
      <c r="Q92" s="18">
        <v>98864.35</v>
      </c>
      <c r="R92" s="18">
        <v>-1785</v>
      </c>
      <c r="S92" s="18">
        <v>28877.9</v>
      </c>
      <c r="T92" s="18">
        <v>488427.78499999997</v>
      </c>
      <c r="U92" s="18">
        <v>587852.16799999995</v>
      </c>
      <c r="V92" s="18">
        <v>499674.34279999998</v>
      </c>
      <c r="W92" s="18">
        <v>-11246.5577999999</v>
      </c>
      <c r="X92" s="18">
        <v>-7872.5904599999203</v>
      </c>
      <c r="Y92" s="18">
        <v>0.98699999999999999</v>
      </c>
      <c r="Z92" s="18">
        <v>72374</v>
      </c>
      <c r="AA92" s="18">
        <v>580210.08981599996</v>
      </c>
      <c r="AB92" s="18">
        <v>616835.13327575603</v>
      </c>
      <c r="AC92" s="18">
        <v>8522.8829866492906</v>
      </c>
      <c r="AD92" s="18">
        <v>2176.4328632225802</v>
      </c>
      <c r="AE92" s="18">
        <v>157517152</v>
      </c>
      <c r="AF92" s="18"/>
      <c r="AG92" s="18"/>
    </row>
    <row r="93" spans="1:33">
      <c r="A93" s="18" t="s">
        <v>736</v>
      </c>
      <c r="B93" s="18" t="s">
        <v>742</v>
      </c>
      <c r="C93" s="18" t="s">
        <v>422</v>
      </c>
      <c r="D93" s="18">
        <v>87968.27</v>
      </c>
      <c r="E93" s="18">
        <v>8399</v>
      </c>
      <c r="F93" s="18">
        <v>96367.27</v>
      </c>
      <c r="G93" s="18">
        <v>75963</v>
      </c>
      <c r="H93" s="18">
        <v>6098</v>
      </c>
      <c r="I93" s="18">
        <v>963</v>
      </c>
      <c r="J93" s="18">
        <v>0</v>
      </c>
      <c r="K93" s="18">
        <v>8455</v>
      </c>
      <c r="L93" s="18">
        <v>360</v>
      </c>
      <c r="M93" s="18">
        <v>33962</v>
      </c>
      <c r="N93" s="18">
        <v>8399</v>
      </c>
      <c r="O93" s="18">
        <v>0</v>
      </c>
      <c r="P93" s="18">
        <v>105778.47749999999</v>
      </c>
      <c r="Q93" s="18">
        <v>13188.6</v>
      </c>
      <c r="R93" s="18">
        <v>-29173.7</v>
      </c>
      <c r="S93" s="18">
        <v>1365.61</v>
      </c>
      <c r="T93" s="18">
        <v>91158.987500000003</v>
      </c>
      <c r="U93" s="18">
        <v>96367.27</v>
      </c>
      <c r="V93" s="18">
        <v>81912.179499999998</v>
      </c>
      <c r="W93" s="18">
        <v>9246.8080000000191</v>
      </c>
      <c r="X93" s="18">
        <v>6472.7656000000097</v>
      </c>
      <c r="Y93" s="18">
        <v>1.0669999999999999</v>
      </c>
      <c r="Z93" s="18">
        <v>13164</v>
      </c>
      <c r="AA93" s="18">
        <v>102823.87708999999</v>
      </c>
      <c r="AB93" s="18">
        <v>109314.50700702899</v>
      </c>
      <c r="AC93" s="18">
        <v>8304.0494535877497</v>
      </c>
      <c r="AD93" s="18">
        <v>1957.5993301610299</v>
      </c>
      <c r="AE93" s="18">
        <v>25769838</v>
      </c>
      <c r="AF93" s="18"/>
      <c r="AG93" s="18"/>
    </row>
    <row r="94" spans="1:33">
      <c r="A94" s="18" t="s">
        <v>736</v>
      </c>
      <c r="B94" s="18" t="s">
        <v>743</v>
      </c>
      <c r="C94" s="18" t="s">
        <v>423</v>
      </c>
      <c r="D94" s="18">
        <v>100043.662</v>
      </c>
      <c r="E94" s="18">
        <v>8781</v>
      </c>
      <c r="F94" s="18">
        <v>108824.662</v>
      </c>
      <c r="G94" s="18">
        <v>57927</v>
      </c>
      <c r="H94" s="18">
        <v>15023</v>
      </c>
      <c r="I94" s="18">
        <v>7401</v>
      </c>
      <c r="J94" s="18">
        <v>0</v>
      </c>
      <c r="K94" s="18">
        <v>4320</v>
      </c>
      <c r="L94" s="18">
        <v>4619</v>
      </c>
      <c r="M94" s="18">
        <v>4645</v>
      </c>
      <c r="N94" s="18">
        <v>8781</v>
      </c>
      <c r="O94" s="18">
        <v>32</v>
      </c>
      <c r="P94" s="18">
        <v>80663.347500000003</v>
      </c>
      <c r="Q94" s="18">
        <v>22732.400000000001</v>
      </c>
      <c r="R94" s="18">
        <v>-7901.6</v>
      </c>
      <c r="S94" s="18">
        <v>6674.2</v>
      </c>
      <c r="T94" s="18">
        <v>102168.3475</v>
      </c>
      <c r="U94" s="18">
        <v>108824.662</v>
      </c>
      <c r="V94" s="18">
        <v>92500.962700000004</v>
      </c>
      <c r="W94" s="18">
        <v>9667.3847999999998</v>
      </c>
      <c r="X94" s="18">
        <v>6767.1693599999999</v>
      </c>
      <c r="Y94" s="18">
        <v>1.0620000000000001</v>
      </c>
      <c r="Z94" s="18">
        <v>16119</v>
      </c>
      <c r="AA94" s="18">
        <v>115571.791044</v>
      </c>
      <c r="AB94" s="18">
        <v>122867.117243947</v>
      </c>
      <c r="AC94" s="18">
        <v>7622.5024656583601</v>
      </c>
      <c r="AD94" s="18">
        <v>1276.0523422316501</v>
      </c>
      <c r="AE94" s="18">
        <v>20568688</v>
      </c>
      <c r="AF94" s="18"/>
      <c r="AG94" s="18"/>
    </row>
    <row r="95" spans="1:33">
      <c r="A95" s="18" t="s">
        <v>736</v>
      </c>
      <c r="B95" s="18" t="s">
        <v>744</v>
      </c>
      <c r="C95" s="18" t="s">
        <v>424</v>
      </c>
      <c r="D95" s="18">
        <v>140395.875</v>
      </c>
      <c r="E95" s="18">
        <v>10158</v>
      </c>
      <c r="F95" s="18">
        <v>150553.875</v>
      </c>
      <c r="G95" s="18">
        <v>104309</v>
      </c>
      <c r="H95" s="18">
        <v>13409</v>
      </c>
      <c r="I95" s="18">
        <v>5324</v>
      </c>
      <c r="J95" s="18">
        <v>0</v>
      </c>
      <c r="K95" s="18">
        <v>7538</v>
      </c>
      <c r="L95" s="18">
        <v>1945</v>
      </c>
      <c r="M95" s="18">
        <v>27942</v>
      </c>
      <c r="N95" s="18">
        <v>10158</v>
      </c>
      <c r="O95" s="18">
        <v>166</v>
      </c>
      <c r="P95" s="18">
        <v>145250.2825</v>
      </c>
      <c r="Q95" s="18">
        <v>22330.35</v>
      </c>
      <c r="R95" s="18">
        <v>-25545.05</v>
      </c>
      <c r="S95" s="18">
        <v>3884.16</v>
      </c>
      <c r="T95" s="18">
        <v>145919.74249999999</v>
      </c>
      <c r="U95" s="18">
        <v>150553.875</v>
      </c>
      <c r="V95" s="18">
        <v>127970.79375</v>
      </c>
      <c r="W95" s="18">
        <v>17948.94875</v>
      </c>
      <c r="X95" s="18">
        <v>12564.264125</v>
      </c>
      <c r="Y95" s="18">
        <v>1.083</v>
      </c>
      <c r="Z95" s="18">
        <v>20196</v>
      </c>
      <c r="AA95" s="18">
        <v>163049.84662500001</v>
      </c>
      <c r="AB95" s="18">
        <v>173342.16629259</v>
      </c>
      <c r="AC95" s="18">
        <v>8582.9949639824608</v>
      </c>
      <c r="AD95" s="18">
        <v>2236.5448405557399</v>
      </c>
      <c r="AE95" s="18">
        <v>45169260</v>
      </c>
      <c r="AF95" s="18"/>
      <c r="AG95" s="18"/>
    </row>
    <row r="96" spans="1:33">
      <c r="A96" s="18" t="s">
        <v>736</v>
      </c>
      <c r="B96" s="18" t="s">
        <v>745</v>
      </c>
      <c r="C96" s="18" t="s">
        <v>425</v>
      </c>
      <c r="D96" s="18">
        <v>149711.67600000001</v>
      </c>
      <c r="E96" s="18">
        <v>12753</v>
      </c>
      <c r="F96" s="18">
        <v>162464.67600000001</v>
      </c>
      <c r="G96" s="18">
        <v>87434</v>
      </c>
      <c r="H96" s="18">
        <v>28598</v>
      </c>
      <c r="I96" s="18">
        <v>3863</v>
      </c>
      <c r="J96" s="18">
        <v>0</v>
      </c>
      <c r="K96" s="18">
        <v>3374</v>
      </c>
      <c r="L96" s="18">
        <v>297</v>
      </c>
      <c r="M96" s="18">
        <v>17946</v>
      </c>
      <c r="N96" s="18">
        <v>12753</v>
      </c>
      <c r="O96" s="18">
        <v>0</v>
      </c>
      <c r="P96" s="18">
        <v>121751.845</v>
      </c>
      <c r="Q96" s="18">
        <v>30459.75</v>
      </c>
      <c r="R96" s="18">
        <v>-15506.55</v>
      </c>
      <c r="S96" s="18">
        <v>7789.23</v>
      </c>
      <c r="T96" s="18">
        <v>144494.27499999999</v>
      </c>
      <c r="U96" s="18">
        <v>162464.67600000001</v>
      </c>
      <c r="V96" s="18">
        <v>138094.97459999999</v>
      </c>
      <c r="W96" s="18">
        <v>6399.3004000000101</v>
      </c>
      <c r="X96" s="18">
        <v>4479.5102800000004</v>
      </c>
      <c r="Y96" s="18">
        <v>1.028</v>
      </c>
      <c r="Z96" s="18">
        <v>26959</v>
      </c>
      <c r="AA96" s="18">
        <v>167013.68692800001</v>
      </c>
      <c r="AB96" s="18">
        <v>177556.21910639101</v>
      </c>
      <c r="AC96" s="18">
        <v>6586.1574652765603</v>
      </c>
      <c r="AD96" s="18">
        <v>239.70734184984099</v>
      </c>
      <c r="AE96" s="18">
        <v>6462270</v>
      </c>
      <c r="AF96" s="18"/>
      <c r="AG96" s="18"/>
    </row>
    <row r="97" spans="1:33">
      <c r="A97" s="18" t="s">
        <v>736</v>
      </c>
      <c r="B97" s="18" t="s">
        <v>746</v>
      </c>
      <c r="C97" s="18" t="s">
        <v>426</v>
      </c>
      <c r="D97" s="18">
        <v>47442.930999999997</v>
      </c>
      <c r="E97" s="18">
        <v>2779</v>
      </c>
      <c r="F97" s="18">
        <v>50221.930999999997</v>
      </c>
      <c r="G97" s="18">
        <v>20691</v>
      </c>
      <c r="H97" s="18">
        <v>2816</v>
      </c>
      <c r="I97" s="18">
        <v>321</v>
      </c>
      <c r="J97" s="18">
        <v>2485</v>
      </c>
      <c r="K97" s="18">
        <v>115</v>
      </c>
      <c r="L97" s="18">
        <v>0</v>
      </c>
      <c r="M97" s="18">
        <v>1708</v>
      </c>
      <c r="N97" s="18">
        <v>2779</v>
      </c>
      <c r="O97" s="18">
        <v>0</v>
      </c>
      <c r="P97" s="18">
        <v>28812.217499999999</v>
      </c>
      <c r="Q97" s="18">
        <v>4876.45</v>
      </c>
      <c r="R97" s="18">
        <v>-1451.8</v>
      </c>
      <c r="S97" s="18">
        <v>2071.79</v>
      </c>
      <c r="T97" s="18">
        <v>34308.657500000001</v>
      </c>
      <c r="U97" s="18">
        <v>50221.930999999997</v>
      </c>
      <c r="V97" s="18">
        <v>42688.641349999998</v>
      </c>
      <c r="W97" s="18">
        <v>-8379.9838500000005</v>
      </c>
      <c r="X97" s="18">
        <v>-5865.988695</v>
      </c>
      <c r="Y97" s="18">
        <v>0.88300000000000001</v>
      </c>
      <c r="Z97" s="18">
        <v>7027</v>
      </c>
      <c r="AA97" s="18">
        <v>44345.965072999999</v>
      </c>
      <c r="AB97" s="18">
        <v>47145.2492057157</v>
      </c>
      <c r="AC97" s="18">
        <v>6709.1574221880801</v>
      </c>
      <c r="AD97" s="18">
        <v>362.70729876136801</v>
      </c>
      <c r="AE97" s="18">
        <v>2548744</v>
      </c>
      <c r="AF97" s="18"/>
      <c r="AG97" s="18"/>
    </row>
    <row r="98" spans="1:33">
      <c r="A98" s="18" t="s">
        <v>736</v>
      </c>
      <c r="B98" s="18" t="s">
        <v>747</v>
      </c>
      <c r="C98" s="18" t="s">
        <v>427</v>
      </c>
      <c r="D98" s="18">
        <v>104660.137</v>
      </c>
      <c r="E98" s="18">
        <v>5482</v>
      </c>
      <c r="F98" s="18">
        <v>110142.137</v>
      </c>
      <c r="G98" s="18">
        <v>65093</v>
      </c>
      <c r="H98" s="18">
        <v>19405</v>
      </c>
      <c r="I98" s="18">
        <v>894</v>
      </c>
      <c r="J98" s="18">
        <v>0</v>
      </c>
      <c r="K98" s="18">
        <v>4405</v>
      </c>
      <c r="L98" s="18">
        <v>227</v>
      </c>
      <c r="M98" s="18">
        <v>8684</v>
      </c>
      <c r="N98" s="18">
        <v>5482</v>
      </c>
      <c r="O98" s="18">
        <v>0</v>
      </c>
      <c r="P98" s="18">
        <v>90642.002500000002</v>
      </c>
      <c r="Q98" s="18">
        <v>20998.400000000001</v>
      </c>
      <c r="R98" s="18">
        <v>-7574.35</v>
      </c>
      <c r="S98" s="18">
        <v>3183.42</v>
      </c>
      <c r="T98" s="18">
        <v>107249.4725</v>
      </c>
      <c r="U98" s="18">
        <v>110142.137</v>
      </c>
      <c r="V98" s="18">
        <v>93620.816449999998</v>
      </c>
      <c r="W98" s="18">
        <v>13628.65605</v>
      </c>
      <c r="X98" s="18">
        <v>9540.0592349999897</v>
      </c>
      <c r="Y98" s="18">
        <v>1.087</v>
      </c>
      <c r="Z98" s="18">
        <v>15496</v>
      </c>
      <c r="AA98" s="18">
        <v>119724.50291900001</v>
      </c>
      <c r="AB98" s="18">
        <v>127281.963913856</v>
      </c>
      <c r="AC98" s="18">
        <v>8213.8593129746805</v>
      </c>
      <c r="AD98" s="18">
        <v>1867.4091895479601</v>
      </c>
      <c r="AE98" s="18">
        <v>28937373</v>
      </c>
      <c r="AF98" s="18"/>
      <c r="AG98" s="18"/>
    </row>
    <row r="99" spans="1:33">
      <c r="A99" s="18" t="s">
        <v>736</v>
      </c>
      <c r="B99" s="18" t="s">
        <v>748</v>
      </c>
      <c r="C99" s="18" t="s">
        <v>428</v>
      </c>
      <c r="D99" s="18">
        <v>266945.09999999998</v>
      </c>
      <c r="E99" s="18">
        <v>10851</v>
      </c>
      <c r="F99" s="18">
        <v>277796.09999999998</v>
      </c>
      <c r="G99" s="18">
        <v>124863</v>
      </c>
      <c r="H99" s="18">
        <v>61002</v>
      </c>
      <c r="I99" s="18">
        <v>8446</v>
      </c>
      <c r="J99" s="18">
        <v>0</v>
      </c>
      <c r="K99" s="18">
        <v>10966</v>
      </c>
      <c r="L99" s="18">
        <v>2570</v>
      </c>
      <c r="M99" s="18">
        <v>11986</v>
      </c>
      <c r="N99" s="18">
        <v>10851</v>
      </c>
      <c r="O99" s="18">
        <v>762</v>
      </c>
      <c r="P99" s="18">
        <v>173871.72750000001</v>
      </c>
      <c r="Q99" s="18">
        <v>68351.899999999994</v>
      </c>
      <c r="R99" s="18">
        <v>-13020.3</v>
      </c>
      <c r="S99" s="18">
        <v>7185.73</v>
      </c>
      <c r="T99" s="18">
        <v>236389.0575</v>
      </c>
      <c r="U99" s="18">
        <v>277796.09999999998</v>
      </c>
      <c r="V99" s="18">
        <v>236126.685</v>
      </c>
      <c r="W99" s="18">
        <v>262.37250000005599</v>
      </c>
      <c r="X99" s="18">
        <v>183.660750000039</v>
      </c>
      <c r="Y99" s="18">
        <v>1.0009999999999999</v>
      </c>
      <c r="Z99" s="18">
        <v>36476</v>
      </c>
      <c r="AA99" s="18">
        <v>278073.89610000001</v>
      </c>
      <c r="AB99" s="18">
        <v>295626.96645924897</v>
      </c>
      <c r="AC99" s="18">
        <v>8104.6980606220104</v>
      </c>
      <c r="AD99" s="18">
        <v>1758.2479371953</v>
      </c>
      <c r="AE99" s="18">
        <v>64133852</v>
      </c>
      <c r="AF99" s="18"/>
      <c r="AG99" s="118"/>
    </row>
    <row r="100" spans="1:33">
      <c r="A100" s="18" t="s">
        <v>749</v>
      </c>
      <c r="B100" s="18" t="s">
        <v>750</v>
      </c>
      <c r="C100" s="18" t="s">
        <v>430</v>
      </c>
      <c r="D100" s="18">
        <v>361619.45500000002</v>
      </c>
      <c r="E100" s="18">
        <v>32598</v>
      </c>
      <c r="F100" s="18">
        <v>394217.45500000002</v>
      </c>
      <c r="G100" s="18">
        <v>134565</v>
      </c>
      <c r="H100" s="18">
        <v>79242</v>
      </c>
      <c r="I100" s="18">
        <v>5270</v>
      </c>
      <c r="J100" s="18">
        <v>0</v>
      </c>
      <c r="K100" s="18">
        <v>5582</v>
      </c>
      <c r="L100" s="18">
        <v>994</v>
      </c>
      <c r="M100" s="18">
        <v>0</v>
      </c>
      <c r="N100" s="18">
        <v>32598</v>
      </c>
      <c r="O100" s="18">
        <v>0</v>
      </c>
      <c r="P100" s="18">
        <v>187381.76250000001</v>
      </c>
      <c r="Q100" s="18">
        <v>76579.899999999994</v>
      </c>
      <c r="R100" s="18">
        <v>-844.9</v>
      </c>
      <c r="S100" s="18">
        <v>27708.3</v>
      </c>
      <c r="T100" s="18">
        <v>290825.0625</v>
      </c>
      <c r="U100" s="18">
        <v>394217.45500000002</v>
      </c>
      <c r="V100" s="18">
        <v>335084.83675000002</v>
      </c>
      <c r="W100" s="18">
        <v>-44259.774250000097</v>
      </c>
      <c r="X100" s="18">
        <v>-30981.841975000101</v>
      </c>
      <c r="Y100" s="18">
        <v>0.92100000000000004</v>
      </c>
      <c r="Z100" s="18">
        <v>61093</v>
      </c>
      <c r="AA100" s="18">
        <v>363074.27605500002</v>
      </c>
      <c r="AB100" s="18">
        <v>385992.890145029</v>
      </c>
      <c r="AC100" s="18">
        <v>6318.1197542276304</v>
      </c>
      <c r="AD100" s="18">
        <v>-28.330369199079499</v>
      </c>
      <c r="AE100" s="18">
        <v>-1730787</v>
      </c>
      <c r="AF100" s="18"/>
      <c r="AG100" s="18"/>
    </row>
    <row r="101" spans="1:33">
      <c r="A101" s="18" t="s">
        <v>751</v>
      </c>
      <c r="B101" s="18" t="s">
        <v>752</v>
      </c>
      <c r="C101" s="18" t="s">
        <v>432</v>
      </c>
      <c r="D101" s="18">
        <v>241790.34</v>
      </c>
      <c r="E101" s="18">
        <v>10971</v>
      </c>
      <c r="F101" s="18">
        <v>252761.34</v>
      </c>
      <c r="G101" s="18">
        <v>107777</v>
      </c>
      <c r="H101" s="18">
        <v>70181</v>
      </c>
      <c r="I101" s="18">
        <v>2353</v>
      </c>
      <c r="J101" s="18">
        <v>7709</v>
      </c>
      <c r="K101" s="18">
        <v>0</v>
      </c>
      <c r="L101" s="18">
        <v>0</v>
      </c>
      <c r="M101" s="18">
        <v>1411</v>
      </c>
      <c r="N101" s="18">
        <v>10971</v>
      </c>
      <c r="O101" s="18">
        <v>270</v>
      </c>
      <c r="P101" s="18">
        <v>150079.4725</v>
      </c>
      <c r="Q101" s="18">
        <v>68206.55</v>
      </c>
      <c r="R101" s="18">
        <v>-1428.85</v>
      </c>
      <c r="S101" s="18">
        <v>9085.48</v>
      </c>
      <c r="T101" s="18">
        <v>225942.6525</v>
      </c>
      <c r="U101" s="18">
        <v>252761.34</v>
      </c>
      <c r="V101" s="18">
        <v>214847.139</v>
      </c>
      <c r="W101" s="18">
        <v>11095.513499999999</v>
      </c>
      <c r="X101" s="18">
        <v>7766.8594500000199</v>
      </c>
      <c r="Y101" s="18">
        <v>1.0309999999999999</v>
      </c>
      <c r="Z101" s="18">
        <v>32023</v>
      </c>
      <c r="AA101" s="18">
        <v>260596.94154</v>
      </c>
      <c r="AB101" s="18">
        <v>277046.80078393099</v>
      </c>
      <c r="AC101" s="18">
        <v>8651.4942629963298</v>
      </c>
      <c r="AD101" s="18">
        <v>2305.0441395696098</v>
      </c>
      <c r="AE101" s="18">
        <v>73814428</v>
      </c>
      <c r="AF101" s="18"/>
      <c r="AG101" s="18"/>
    </row>
    <row r="102" spans="1:33">
      <c r="A102" s="18" t="s">
        <v>751</v>
      </c>
      <c r="B102" s="18" t="s">
        <v>753</v>
      </c>
      <c r="C102" s="18" t="s">
        <v>433</v>
      </c>
      <c r="D102" s="18">
        <v>409186.95600000001</v>
      </c>
      <c r="E102" s="18">
        <v>27767</v>
      </c>
      <c r="F102" s="18">
        <v>436953.95600000001</v>
      </c>
      <c r="G102" s="18">
        <v>293868</v>
      </c>
      <c r="H102" s="18">
        <v>58905</v>
      </c>
      <c r="I102" s="18">
        <v>13639</v>
      </c>
      <c r="J102" s="18">
        <v>0</v>
      </c>
      <c r="K102" s="18">
        <v>28181</v>
      </c>
      <c r="L102" s="18">
        <v>967</v>
      </c>
      <c r="M102" s="18">
        <v>51392</v>
      </c>
      <c r="N102" s="18">
        <v>27767</v>
      </c>
      <c r="O102" s="18">
        <v>572</v>
      </c>
      <c r="P102" s="18">
        <v>409211.19</v>
      </c>
      <c r="Q102" s="18">
        <v>85616.25</v>
      </c>
      <c r="R102" s="18">
        <v>-44991.35</v>
      </c>
      <c r="S102" s="18">
        <v>14865.31</v>
      </c>
      <c r="T102" s="18">
        <v>464701.4</v>
      </c>
      <c r="U102" s="18">
        <v>436953.95600000001</v>
      </c>
      <c r="V102" s="18">
        <v>371410.86259999999</v>
      </c>
      <c r="W102" s="18">
        <v>93290.537400000001</v>
      </c>
      <c r="X102" s="18">
        <v>65303.376179999999</v>
      </c>
      <c r="Y102" s="18">
        <v>1.149</v>
      </c>
      <c r="Z102" s="18">
        <v>66576</v>
      </c>
      <c r="AA102" s="18">
        <v>502060.09544399998</v>
      </c>
      <c r="AB102" s="18">
        <v>533752.01728023903</v>
      </c>
      <c r="AC102" s="18">
        <v>8017.1836289389403</v>
      </c>
      <c r="AD102" s="18">
        <v>1670.7335055122301</v>
      </c>
      <c r="AE102" s="18">
        <v>111230754</v>
      </c>
      <c r="AF102" s="18"/>
      <c r="AG102" s="18"/>
    </row>
    <row r="103" spans="1:33">
      <c r="A103" s="18" t="s">
        <v>751</v>
      </c>
      <c r="B103" s="18" t="s">
        <v>754</v>
      </c>
      <c r="C103" s="18" t="s">
        <v>434</v>
      </c>
      <c r="D103" s="18">
        <v>84174.407000000007</v>
      </c>
      <c r="E103" s="18">
        <v>7159</v>
      </c>
      <c r="F103" s="18">
        <v>91333.407000000007</v>
      </c>
      <c r="G103" s="18">
        <v>60795</v>
      </c>
      <c r="H103" s="18">
        <v>17446</v>
      </c>
      <c r="I103" s="18">
        <v>3130</v>
      </c>
      <c r="J103" s="18">
        <v>0</v>
      </c>
      <c r="K103" s="18">
        <v>3106</v>
      </c>
      <c r="L103" s="18">
        <v>265</v>
      </c>
      <c r="M103" s="18">
        <v>15625</v>
      </c>
      <c r="N103" s="18">
        <v>7159</v>
      </c>
      <c r="O103" s="18">
        <v>0</v>
      </c>
      <c r="P103" s="18">
        <v>84657.037500000006</v>
      </c>
      <c r="Q103" s="18">
        <v>20129.7</v>
      </c>
      <c r="R103" s="18">
        <v>-13506.5</v>
      </c>
      <c r="S103" s="18">
        <v>3428.9</v>
      </c>
      <c r="T103" s="18">
        <v>94709.137499999997</v>
      </c>
      <c r="U103" s="18">
        <v>91333.407000000007</v>
      </c>
      <c r="V103" s="18">
        <v>77633.395950000006</v>
      </c>
      <c r="W103" s="18">
        <v>17075.741549999999</v>
      </c>
      <c r="X103" s="18">
        <v>11953.019085</v>
      </c>
      <c r="Y103" s="18">
        <v>1.131</v>
      </c>
      <c r="Z103" s="18">
        <v>13091</v>
      </c>
      <c r="AA103" s="18">
        <v>103298.083317</v>
      </c>
      <c r="AB103" s="18">
        <v>109818.64691491101</v>
      </c>
      <c r="AC103" s="18">
        <v>8388.8661610962208</v>
      </c>
      <c r="AD103" s="18">
        <v>2042.4160376694999</v>
      </c>
      <c r="AE103" s="18">
        <v>26737268</v>
      </c>
      <c r="AF103" s="18"/>
      <c r="AG103" s="18"/>
    </row>
    <row r="104" spans="1:33">
      <c r="A104" s="18" t="s">
        <v>751</v>
      </c>
      <c r="B104" s="18" t="s">
        <v>755</v>
      </c>
      <c r="C104" s="18" t="s">
        <v>435</v>
      </c>
      <c r="D104" s="18">
        <v>183648.83499999999</v>
      </c>
      <c r="E104" s="18">
        <v>13445</v>
      </c>
      <c r="F104" s="18">
        <v>197093.83499999999</v>
      </c>
      <c r="G104" s="18">
        <v>96662</v>
      </c>
      <c r="H104" s="18">
        <v>41690</v>
      </c>
      <c r="I104" s="18">
        <v>1317</v>
      </c>
      <c r="J104" s="18">
        <v>0</v>
      </c>
      <c r="K104" s="18">
        <v>5345</v>
      </c>
      <c r="L104" s="18">
        <v>1776</v>
      </c>
      <c r="M104" s="18">
        <v>30997</v>
      </c>
      <c r="N104" s="18">
        <v>13445</v>
      </c>
      <c r="O104" s="18">
        <v>794</v>
      </c>
      <c r="P104" s="18">
        <v>134601.83499999999</v>
      </c>
      <c r="Q104" s="18">
        <v>41099.199999999997</v>
      </c>
      <c r="R104" s="18">
        <v>-28531.95</v>
      </c>
      <c r="S104" s="18">
        <v>6158.76</v>
      </c>
      <c r="T104" s="18">
        <v>153327.845</v>
      </c>
      <c r="U104" s="18">
        <v>197093.83499999999</v>
      </c>
      <c r="V104" s="18">
        <v>167529.75975</v>
      </c>
      <c r="W104" s="18">
        <v>-14201.91475</v>
      </c>
      <c r="X104" s="18">
        <v>-9941.3403249999792</v>
      </c>
      <c r="Y104" s="18">
        <v>0.95</v>
      </c>
      <c r="Z104" s="18">
        <v>29072</v>
      </c>
      <c r="AA104" s="18">
        <v>187239.14324999999</v>
      </c>
      <c r="AB104" s="18">
        <v>199058.382314032</v>
      </c>
      <c r="AC104" s="18">
        <v>6847.0824956670303</v>
      </c>
      <c r="AD104" s="18">
        <v>500.63237224031701</v>
      </c>
      <c r="AE104" s="18">
        <v>14554384</v>
      </c>
      <c r="AF104" s="18"/>
      <c r="AG104" s="18"/>
    </row>
    <row r="105" spans="1:33">
      <c r="A105" s="18" t="s">
        <v>751</v>
      </c>
      <c r="B105" s="18" t="s">
        <v>756</v>
      </c>
      <c r="C105" s="18" t="s">
        <v>436</v>
      </c>
      <c r="D105" s="18">
        <v>119985.731</v>
      </c>
      <c r="E105" s="18">
        <v>8313</v>
      </c>
      <c r="F105" s="18">
        <v>128298.731</v>
      </c>
      <c r="G105" s="18">
        <v>81378</v>
      </c>
      <c r="H105" s="18">
        <v>4479</v>
      </c>
      <c r="I105" s="18">
        <v>424</v>
      </c>
      <c r="J105" s="18">
        <v>0</v>
      </c>
      <c r="K105" s="18">
        <v>8089</v>
      </c>
      <c r="L105" s="18">
        <v>132</v>
      </c>
      <c r="M105" s="18">
        <v>27704</v>
      </c>
      <c r="N105" s="18">
        <v>8313</v>
      </c>
      <c r="O105" s="18">
        <v>2984</v>
      </c>
      <c r="P105" s="18">
        <v>113318.86500000001</v>
      </c>
      <c r="Q105" s="18">
        <v>11043.2</v>
      </c>
      <c r="R105" s="18">
        <v>-26197</v>
      </c>
      <c r="S105" s="18">
        <v>2356.37</v>
      </c>
      <c r="T105" s="18">
        <v>100521.435</v>
      </c>
      <c r="U105" s="18">
        <v>128298.731</v>
      </c>
      <c r="V105" s="18">
        <v>109053.92135</v>
      </c>
      <c r="W105" s="18">
        <v>-8532.4863500000101</v>
      </c>
      <c r="X105" s="18">
        <v>-5972.7404450000004</v>
      </c>
      <c r="Y105" s="18">
        <v>0.95299999999999996</v>
      </c>
      <c r="Z105" s="18">
        <v>17464</v>
      </c>
      <c r="AA105" s="18">
        <v>122268.69064299999</v>
      </c>
      <c r="AB105" s="18">
        <v>129986.75033752801</v>
      </c>
      <c r="AC105" s="18">
        <v>7443.1258782368304</v>
      </c>
      <c r="AD105" s="18">
        <v>1096.67575481012</v>
      </c>
      <c r="AE105" s="18">
        <v>19152345</v>
      </c>
      <c r="AF105" s="18"/>
      <c r="AG105" s="18"/>
    </row>
    <row r="106" spans="1:33">
      <c r="A106" s="18" t="s">
        <v>757</v>
      </c>
      <c r="B106" s="18" t="s">
        <v>758</v>
      </c>
      <c r="C106" s="18" t="s">
        <v>438</v>
      </c>
      <c r="D106" s="18">
        <v>67203.062999999995</v>
      </c>
      <c r="E106" s="18">
        <v>7971</v>
      </c>
      <c r="F106" s="18">
        <v>75174.062999999995</v>
      </c>
      <c r="G106" s="18">
        <v>1332</v>
      </c>
      <c r="H106" s="18">
        <v>66358</v>
      </c>
      <c r="I106" s="18">
        <v>75</v>
      </c>
      <c r="J106" s="18">
        <v>686</v>
      </c>
      <c r="K106" s="18">
        <v>9</v>
      </c>
      <c r="L106" s="18">
        <v>112</v>
      </c>
      <c r="M106" s="18">
        <v>18012</v>
      </c>
      <c r="N106" s="18">
        <v>7971</v>
      </c>
      <c r="O106" s="18">
        <v>0</v>
      </c>
      <c r="P106" s="18">
        <v>1854.81</v>
      </c>
      <c r="Q106" s="18">
        <v>57058.8</v>
      </c>
      <c r="R106" s="18">
        <v>-15405.4</v>
      </c>
      <c r="S106" s="18">
        <v>3713.31</v>
      </c>
      <c r="T106" s="18">
        <v>47221.52</v>
      </c>
      <c r="U106" s="18">
        <v>75174.062999999995</v>
      </c>
      <c r="V106" s="18">
        <v>63897.953549999998</v>
      </c>
      <c r="W106" s="18">
        <v>-16676.433550000002</v>
      </c>
      <c r="X106" s="18">
        <v>-11673.503484999999</v>
      </c>
      <c r="Y106" s="18">
        <v>0.84499999999999997</v>
      </c>
      <c r="Z106" s="18">
        <v>15983</v>
      </c>
      <c r="AA106" s="18">
        <v>63522.083234999998</v>
      </c>
      <c r="AB106" s="18">
        <v>67531.836081376605</v>
      </c>
      <c r="AC106" s="18">
        <v>4225.2290609633101</v>
      </c>
      <c r="AD106" s="18">
        <v>-2121.2210624633999</v>
      </c>
      <c r="AE106" s="18">
        <v>-33903476</v>
      </c>
      <c r="AF106" s="18"/>
      <c r="AG106" s="18"/>
    </row>
    <row r="107" spans="1:33">
      <c r="A107" s="18" t="s">
        <v>757</v>
      </c>
      <c r="B107" s="18" t="s">
        <v>759</v>
      </c>
      <c r="C107" s="18" t="s">
        <v>439</v>
      </c>
      <c r="D107" s="18">
        <v>63414.01</v>
      </c>
      <c r="E107" s="18">
        <v>5052</v>
      </c>
      <c r="F107" s="18">
        <v>68466.009999999995</v>
      </c>
      <c r="G107" s="18">
        <v>38122</v>
      </c>
      <c r="H107" s="18">
        <v>5475</v>
      </c>
      <c r="I107" s="18">
        <v>129</v>
      </c>
      <c r="J107" s="18">
        <v>0</v>
      </c>
      <c r="K107" s="18">
        <v>2404</v>
      </c>
      <c r="L107" s="18">
        <v>0</v>
      </c>
      <c r="M107" s="18">
        <v>6480</v>
      </c>
      <c r="N107" s="18">
        <v>5052</v>
      </c>
      <c r="O107" s="18">
        <v>0</v>
      </c>
      <c r="P107" s="18">
        <v>53084.885000000002</v>
      </c>
      <c r="Q107" s="18">
        <v>6806.8</v>
      </c>
      <c r="R107" s="18">
        <v>-5508</v>
      </c>
      <c r="S107" s="18">
        <v>3192.6</v>
      </c>
      <c r="T107" s="18">
        <v>57576.285000000003</v>
      </c>
      <c r="U107" s="18">
        <v>68466.009999999995</v>
      </c>
      <c r="V107" s="18">
        <v>58196.108500000002</v>
      </c>
      <c r="W107" s="18">
        <v>-619.82350000000599</v>
      </c>
      <c r="X107" s="18">
        <v>-433.87645000000401</v>
      </c>
      <c r="Y107" s="18">
        <v>0.99399999999999999</v>
      </c>
      <c r="Z107" s="18">
        <v>12536</v>
      </c>
      <c r="AA107" s="18">
        <v>68055.213940000001</v>
      </c>
      <c r="AB107" s="18">
        <v>72351.115048865497</v>
      </c>
      <c r="AC107" s="18">
        <v>5771.4673778610004</v>
      </c>
      <c r="AD107" s="18">
        <v>-574.982745565713</v>
      </c>
      <c r="AE107" s="18">
        <v>-7207984</v>
      </c>
      <c r="AF107" s="18"/>
      <c r="AG107" s="18"/>
    </row>
    <row r="108" spans="1:33">
      <c r="A108" s="18" t="s">
        <v>757</v>
      </c>
      <c r="B108" s="18" t="s">
        <v>760</v>
      </c>
      <c r="C108" s="18" t="s">
        <v>440</v>
      </c>
      <c r="D108" s="18">
        <v>57653.381999999998</v>
      </c>
      <c r="E108" s="18">
        <v>6744</v>
      </c>
      <c r="F108" s="18">
        <v>64397.381999999998</v>
      </c>
      <c r="G108" s="18">
        <v>21374</v>
      </c>
      <c r="H108" s="18">
        <v>16777</v>
      </c>
      <c r="I108" s="18">
        <v>435</v>
      </c>
      <c r="J108" s="18">
        <v>1674</v>
      </c>
      <c r="K108" s="18">
        <v>2300</v>
      </c>
      <c r="L108" s="18">
        <v>490</v>
      </c>
      <c r="M108" s="18">
        <v>1023</v>
      </c>
      <c r="N108" s="18">
        <v>6744</v>
      </c>
      <c r="O108" s="18">
        <v>0</v>
      </c>
      <c r="P108" s="18">
        <v>29763.294999999998</v>
      </c>
      <c r="Q108" s="18">
        <v>18008.099999999999</v>
      </c>
      <c r="R108" s="18">
        <v>-1286.05</v>
      </c>
      <c r="S108" s="18">
        <v>5558.49</v>
      </c>
      <c r="T108" s="18">
        <v>52043.834999999999</v>
      </c>
      <c r="U108" s="18">
        <v>64397.381999999998</v>
      </c>
      <c r="V108" s="18">
        <v>54737.774700000002</v>
      </c>
      <c r="W108" s="18">
        <v>-2693.9396999999999</v>
      </c>
      <c r="X108" s="18">
        <v>-1885.7577900000001</v>
      </c>
      <c r="Y108" s="18">
        <v>0.97099999999999997</v>
      </c>
      <c r="Z108" s="18">
        <v>19853</v>
      </c>
      <c r="AA108" s="18">
        <v>62529.857922000003</v>
      </c>
      <c r="AB108" s="18">
        <v>66476.977774141604</v>
      </c>
      <c r="AC108" s="18">
        <v>3348.4600702232201</v>
      </c>
      <c r="AD108" s="18">
        <v>-2997.9900532034899</v>
      </c>
      <c r="AE108" s="18">
        <v>-59519097</v>
      </c>
      <c r="AF108" s="18"/>
      <c r="AG108" s="18"/>
    </row>
    <row r="109" spans="1:33">
      <c r="A109" s="18" t="s">
        <v>757</v>
      </c>
      <c r="B109" s="18" t="s">
        <v>761</v>
      </c>
      <c r="C109" s="18" t="s">
        <v>441</v>
      </c>
      <c r="D109" s="18">
        <v>45679.928</v>
      </c>
      <c r="E109" s="18">
        <v>5538</v>
      </c>
      <c r="F109" s="18">
        <v>51217.928</v>
      </c>
      <c r="G109" s="18">
        <v>38586</v>
      </c>
      <c r="H109" s="18">
        <v>8803</v>
      </c>
      <c r="I109" s="18">
        <v>348</v>
      </c>
      <c r="J109" s="18">
        <v>0</v>
      </c>
      <c r="K109" s="18">
        <v>3420</v>
      </c>
      <c r="L109" s="18">
        <v>287</v>
      </c>
      <c r="M109" s="18">
        <v>12497</v>
      </c>
      <c r="N109" s="18">
        <v>5538</v>
      </c>
      <c r="O109" s="18">
        <v>28</v>
      </c>
      <c r="P109" s="18">
        <v>53731.004999999997</v>
      </c>
      <c r="Q109" s="18">
        <v>10685.35</v>
      </c>
      <c r="R109" s="18">
        <v>-10890.2</v>
      </c>
      <c r="S109" s="18">
        <v>2582.81</v>
      </c>
      <c r="T109" s="18">
        <v>56108.964999999997</v>
      </c>
      <c r="U109" s="18">
        <v>51217.928</v>
      </c>
      <c r="V109" s="18">
        <v>43535.238799999999</v>
      </c>
      <c r="W109" s="18">
        <v>12573.726199999999</v>
      </c>
      <c r="X109" s="18">
        <v>8801.6083400000007</v>
      </c>
      <c r="Y109" s="18">
        <v>1.1719999999999999</v>
      </c>
      <c r="Z109" s="18">
        <v>15870</v>
      </c>
      <c r="AA109" s="18">
        <v>60027.411615999998</v>
      </c>
      <c r="AB109" s="18">
        <v>63816.567643793103</v>
      </c>
      <c r="AC109" s="18">
        <v>4021.20779103926</v>
      </c>
      <c r="AD109" s="18">
        <v>-2325.24233238745</v>
      </c>
      <c r="AE109" s="18">
        <v>-36901596</v>
      </c>
      <c r="AF109" s="18"/>
      <c r="AG109" s="18"/>
    </row>
    <row r="110" spans="1:33">
      <c r="A110" s="18" t="s">
        <v>757</v>
      </c>
      <c r="B110" s="18" t="s">
        <v>762</v>
      </c>
      <c r="C110" s="18" t="s">
        <v>442</v>
      </c>
      <c r="D110" s="18">
        <v>297031.08399999997</v>
      </c>
      <c r="E110" s="18">
        <v>15161</v>
      </c>
      <c r="F110" s="18">
        <v>312192.08399999997</v>
      </c>
      <c r="G110" s="18">
        <v>144329</v>
      </c>
      <c r="H110" s="18">
        <v>23703</v>
      </c>
      <c r="I110" s="18">
        <v>7847</v>
      </c>
      <c r="J110" s="18">
        <v>0</v>
      </c>
      <c r="K110" s="18">
        <v>10187</v>
      </c>
      <c r="L110" s="18">
        <v>83</v>
      </c>
      <c r="M110" s="18">
        <v>35182</v>
      </c>
      <c r="N110" s="18">
        <v>15161</v>
      </c>
      <c r="O110" s="18">
        <v>771</v>
      </c>
      <c r="P110" s="18">
        <v>200978.13250000001</v>
      </c>
      <c r="Q110" s="18">
        <v>35476.449999999997</v>
      </c>
      <c r="R110" s="18">
        <v>-30630.6</v>
      </c>
      <c r="S110" s="18">
        <v>6905.91</v>
      </c>
      <c r="T110" s="18">
        <v>212729.89249999999</v>
      </c>
      <c r="U110" s="18">
        <v>312192.08399999997</v>
      </c>
      <c r="V110" s="18">
        <v>265363.27140000003</v>
      </c>
      <c r="W110" s="18">
        <v>-52633.378900000003</v>
      </c>
      <c r="X110" s="18">
        <v>-36843.365230000003</v>
      </c>
      <c r="Y110" s="18">
        <v>0.88200000000000001</v>
      </c>
      <c r="Z110" s="18">
        <v>34750</v>
      </c>
      <c r="AA110" s="18">
        <v>275353.41808799998</v>
      </c>
      <c r="AB110" s="18">
        <v>292734.76164144202</v>
      </c>
      <c r="AC110" s="18">
        <v>8424.0219177393392</v>
      </c>
      <c r="AD110" s="18">
        <v>2077.5717943126201</v>
      </c>
      <c r="AE110" s="18">
        <v>72195620</v>
      </c>
      <c r="AF110" s="18"/>
      <c r="AG110" s="18"/>
    </row>
    <row r="111" spans="1:33">
      <c r="A111" s="18" t="s">
        <v>757</v>
      </c>
      <c r="B111" s="18" t="s">
        <v>763</v>
      </c>
      <c r="C111" s="18" t="s">
        <v>443</v>
      </c>
      <c r="D111" s="18">
        <v>650835.27399999998</v>
      </c>
      <c r="E111" s="18">
        <v>72312</v>
      </c>
      <c r="F111" s="18">
        <v>723147.27399999998</v>
      </c>
      <c r="G111" s="18">
        <v>312420</v>
      </c>
      <c r="H111" s="18">
        <v>174804</v>
      </c>
      <c r="I111" s="18">
        <v>38503</v>
      </c>
      <c r="J111" s="18">
        <v>0</v>
      </c>
      <c r="K111" s="18">
        <v>21865</v>
      </c>
      <c r="L111" s="18">
        <v>20754</v>
      </c>
      <c r="M111" s="18">
        <v>30240</v>
      </c>
      <c r="N111" s="18">
        <v>72312</v>
      </c>
      <c r="O111" s="18">
        <v>131</v>
      </c>
      <c r="P111" s="18">
        <v>435044.85</v>
      </c>
      <c r="Q111" s="18">
        <v>199896.2</v>
      </c>
      <c r="R111" s="18">
        <v>-43456.25</v>
      </c>
      <c r="S111" s="18">
        <v>56324.4</v>
      </c>
      <c r="T111" s="18">
        <v>647809.19999999995</v>
      </c>
      <c r="U111" s="18">
        <v>723147.27399999998</v>
      </c>
      <c r="V111" s="18">
        <v>614675.18290000001</v>
      </c>
      <c r="W111" s="18">
        <v>33134.017100000099</v>
      </c>
      <c r="X111" s="18">
        <v>23193.811969999999</v>
      </c>
      <c r="Y111" s="18">
        <v>1.032</v>
      </c>
      <c r="Z111" s="18">
        <v>151403</v>
      </c>
      <c r="AA111" s="18">
        <v>746287.98676799994</v>
      </c>
      <c r="AB111" s="18">
        <v>793396.49182267697</v>
      </c>
      <c r="AC111" s="18">
        <v>5240.2957129163697</v>
      </c>
      <c r="AD111" s="18">
        <v>-1106.1544105103401</v>
      </c>
      <c r="AE111" s="18">
        <v>-167475096</v>
      </c>
      <c r="AF111" s="18"/>
      <c r="AG111" s="18"/>
    </row>
    <row r="112" spans="1:33">
      <c r="A112" s="18" t="s">
        <v>757</v>
      </c>
      <c r="B112" s="18" t="s">
        <v>764</v>
      </c>
      <c r="C112" s="18" t="s">
        <v>444</v>
      </c>
      <c r="D112" s="18">
        <v>345098.72100000002</v>
      </c>
      <c r="E112" s="18">
        <v>21960</v>
      </c>
      <c r="F112" s="18">
        <v>367058.72100000002</v>
      </c>
      <c r="G112" s="18">
        <v>188612</v>
      </c>
      <c r="H112" s="18">
        <v>41708</v>
      </c>
      <c r="I112" s="18">
        <v>104462</v>
      </c>
      <c r="J112" s="18">
        <v>0</v>
      </c>
      <c r="K112" s="18">
        <v>9875</v>
      </c>
      <c r="L112" s="18">
        <v>100380</v>
      </c>
      <c r="M112" s="18">
        <v>16861</v>
      </c>
      <c r="N112" s="18">
        <v>21960</v>
      </c>
      <c r="O112" s="18">
        <v>265</v>
      </c>
      <c r="P112" s="18">
        <v>262642.21000000002</v>
      </c>
      <c r="Q112" s="18">
        <v>132638.25</v>
      </c>
      <c r="R112" s="18">
        <v>-99880.1</v>
      </c>
      <c r="S112" s="18">
        <v>15799.63</v>
      </c>
      <c r="T112" s="18">
        <v>311199.99</v>
      </c>
      <c r="U112" s="18">
        <v>367058.72100000002</v>
      </c>
      <c r="V112" s="18">
        <v>311999.91285000002</v>
      </c>
      <c r="W112" s="18">
        <v>-799.92284999997401</v>
      </c>
      <c r="X112" s="18">
        <v>-559.94599499998105</v>
      </c>
      <c r="Y112" s="18">
        <v>0.998</v>
      </c>
      <c r="Z112" s="18">
        <v>52245</v>
      </c>
      <c r="AA112" s="18">
        <v>366324.603558</v>
      </c>
      <c r="AB112" s="18">
        <v>389448.39054685499</v>
      </c>
      <c r="AC112" s="18">
        <v>7454.2710411877697</v>
      </c>
      <c r="AD112" s="18">
        <v>1107.8209177610599</v>
      </c>
      <c r="AE112" s="18">
        <v>57878104</v>
      </c>
      <c r="AF112" s="18"/>
      <c r="AG112" s="18"/>
    </row>
    <row r="113" spans="1:33">
      <c r="A113" s="18" t="s">
        <v>757</v>
      </c>
      <c r="B113" s="18" t="s">
        <v>765</v>
      </c>
      <c r="C113" s="18" t="s">
        <v>445</v>
      </c>
      <c r="D113" s="18">
        <v>143330.79199999999</v>
      </c>
      <c r="E113" s="18">
        <v>10763</v>
      </c>
      <c r="F113" s="18">
        <v>154093.79199999999</v>
      </c>
      <c r="G113" s="18">
        <v>3982</v>
      </c>
      <c r="H113" s="18">
        <v>146506</v>
      </c>
      <c r="I113" s="18">
        <v>1153</v>
      </c>
      <c r="J113" s="18">
        <v>4920</v>
      </c>
      <c r="K113" s="18">
        <v>0</v>
      </c>
      <c r="L113" s="18">
        <v>0</v>
      </c>
      <c r="M113" s="18">
        <v>35214</v>
      </c>
      <c r="N113" s="18">
        <v>10763</v>
      </c>
      <c r="O113" s="18">
        <v>0</v>
      </c>
      <c r="P113" s="18">
        <v>5544.9350000000004</v>
      </c>
      <c r="Q113" s="18">
        <v>129692.15</v>
      </c>
      <c r="R113" s="18">
        <v>-29931.9</v>
      </c>
      <c r="S113" s="18">
        <v>3162.17</v>
      </c>
      <c r="T113" s="18">
        <v>108467.355</v>
      </c>
      <c r="U113" s="18">
        <v>154093.79199999999</v>
      </c>
      <c r="V113" s="18">
        <v>130979.72319999999</v>
      </c>
      <c r="W113" s="18">
        <v>-22512.368200000001</v>
      </c>
      <c r="X113" s="18">
        <v>-15758.657740000001</v>
      </c>
      <c r="Y113" s="18">
        <v>0.89800000000000002</v>
      </c>
      <c r="Z113" s="18">
        <v>28209</v>
      </c>
      <c r="AA113" s="18">
        <v>138376.22521599999</v>
      </c>
      <c r="AB113" s="18">
        <v>147111.053084885</v>
      </c>
      <c r="AC113" s="18">
        <v>5215.0396357504596</v>
      </c>
      <c r="AD113" s="18">
        <v>-1131.4104876762501</v>
      </c>
      <c r="AE113" s="18">
        <v>-31915958</v>
      </c>
      <c r="AF113" s="18"/>
      <c r="AG113" s="18"/>
    </row>
    <row r="114" spans="1:33">
      <c r="A114" s="18" t="s">
        <v>757</v>
      </c>
      <c r="B114" s="18" t="s">
        <v>766</v>
      </c>
      <c r="C114" s="18" t="s">
        <v>446</v>
      </c>
      <c r="D114" s="18">
        <v>95703.237999999998</v>
      </c>
      <c r="E114" s="18">
        <v>6099</v>
      </c>
      <c r="F114" s="18">
        <v>101802.238</v>
      </c>
      <c r="G114" s="18">
        <v>43654</v>
      </c>
      <c r="H114" s="18">
        <v>7671</v>
      </c>
      <c r="I114" s="18">
        <v>806</v>
      </c>
      <c r="J114" s="18">
        <v>0</v>
      </c>
      <c r="K114" s="18">
        <v>6030</v>
      </c>
      <c r="L114" s="18">
        <v>131</v>
      </c>
      <c r="M114" s="18">
        <v>5346</v>
      </c>
      <c r="N114" s="18">
        <v>6099</v>
      </c>
      <c r="O114" s="18">
        <v>126</v>
      </c>
      <c r="P114" s="18">
        <v>60788.195</v>
      </c>
      <c r="Q114" s="18">
        <v>12330.95</v>
      </c>
      <c r="R114" s="18">
        <v>-4762.55</v>
      </c>
      <c r="S114" s="18">
        <v>4275.33</v>
      </c>
      <c r="T114" s="18">
        <v>72631.925000000003</v>
      </c>
      <c r="U114" s="18">
        <v>101802.238</v>
      </c>
      <c r="V114" s="18">
        <v>86531.902300000002</v>
      </c>
      <c r="W114" s="18">
        <v>-13899.9773</v>
      </c>
      <c r="X114" s="18">
        <v>-9729.9841099999994</v>
      </c>
      <c r="Y114" s="18">
        <v>0.90400000000000003</v>
      </c>
      <c r="Z114" s="18">
        <v>15618</v>
      </c>
      <c r="AA114" s="18">
        <v>92029.223152000006</v>
      </c>
      <c r="AB114" s="18">
        <v>97838.453905947201</v>
      </c>
      <c r="AC114" s="18">
        <v>6264.4675314347096</v>
      </c>
      <c r="AD114" s="18">
        <v>-81.982591992009503</v>
      </c>
      <c r="AE114" s="18">
        <v>-1280404</v>
      </c>
      <c r="AF114" s="18"/>
      <c r="AG114" s="18"/>
    </row>
    <row r="115" spans="1:33">
      <c r="A115" s="18" t="s">
        <v>757</v>
      </c>
      <c r="B115" s="18" t="s">
        <v>767</v>
      </c>
      <c r="C115" s="18" t="s">
        <v>447</v>
      </c>
      <c r="D115" s="18">
        <v>74027.384999999995</v>
      </c>
      <c r="E115" s="18">
        <v>8184</v>
      </c>
      <c r="F115" s="18">
        <v>82211.384999999995</v>
      </c>
      <c r="G115" s="18">
        <v>38874</v>
      </c>
      <c r="H115" s="18">
        <v>27225</v>
      </c>
      <c r="I115" s="18">
        <v>2476</v>
      </c>
      <c r="J115" s="18">
        <v>2761</v>
      </c>
      <c r="K115" s="18">
        <v>521</v>
      </c>
      <c r="L115" s="18">
        <v>1157</v>
      </c>
      <c r="M115" s="18">
        <v>14636</v>
      </c>
      <c r="N115" s="18">
        <v>8184</v>
      </c>
      <c r="O115" s="18">
        <v>257</v>
      </c>
      <c r="P115" s="18">
        <v>54132.044999999998</v>
      </c>
      <c r="Q115" s="18">
        <v>28035.55</v>
      </c>
      <c r="R115" s="18">
        <v>-13642.5</v>
      </c>
      <c r="S115" s="18">
        <v>4468.28</v>
      </c>
      <c r="T115" s="18">
        <v>72993.375</v>
      </c>
      <c r="U115" s="18">
        <v>82211.384999999995</v>
      </c>
      <c r="V115" s="18">
        <v>69879.677249999993</v>
      </c>
      <c r="W115" s="18">
        <v>3113.6977500000098</v>
      </c>
      <c r="X115" s="18">
        <v>2179.5884249999999</v>
      </c>
      <c r="Y115" s="18">
        <v>1.0269999999999999</v>
      </c>
      <c r="Z115" s="18">
        <v>17325</v>
      </c>
      <c r="AA115" s="18">
        <v>84431.092395</v>
      </c>
      <c r="AB115" s="18">
        <v>89760.700553489994</v>
      </c>
      <c r="AC115" s="18">
        <v>5180.9928169402601</v>
      </c>
      <c r="AD115" s="18">
        <v>-1165.4573064864601</v>
      </c>
      <c r="AE115" s="18">
        <v>-20191548</v>
      </c>
      <c r="AF115" s="18"/>
      <c r="AG115" s="18"/>
    </row>
    <row r="116" spans="1:33">
      <c r="A116" s="18" t="s">
        <v>757</v>
      </c>
      <c r="B116" s="18" t="s">
        <v>768</v>
      </c>
      <c r="C116" s="18" t="s">
        <v>448</v>
      </c>
      <c r="D116" s="18">
        <v>100335.565</v>
      </c>
      <c r="E116" s="18">
        <v>10438</v>
      </c>
      <c r="F116" s="18">
        <v>110773.565</v>
      </c>
      <c r="G116" s="18">
        <v>47689</v>
      </c>
      <c r="H116" s="18">
        <v>28307</v>
      </c>
      <c r="I116" s="18">
        <v>2792</v>
      </c>
      <c r="J116" s="18">
        <v>0</v>
      </c>
      <c r="K116" s="18">
        <v>2940</v>
      </c>
      <c r="L116" s="18">
        <v>1326</v>
      </c>
      <c r="M116" s="18">
        <v>2019</v>
      </c>
      <c r="N116" s="18">
        <v>10438</v>
      </c>
      <c r="O116" s="18">
        <v>242</v>
      </c>
      <c r="P116" s="18">
        <v>66406.932499999995</v>
      </c>
      <c r="Q116" s="18">
        <v>28933.15</v>
      </c>
      <c r="R116" s="18">
        <v>-3048.95</v>
      </c>
      <c r="S116" s="18">
        <v>8529.07</v>
      </c>
      <c r="T116" s="18">
        <v>100820.2025</v>
      </c>
      <c r="U116" s="18">
        <v>110773.565</v>
      </c>
      <c r="V116" s="18">
        <v>94157.530249999996</v>
      </c>
      <c r="W116" s="18">
        <v>6662.6722500000196</v>
      </c>
      <c r="X116" s="18">
        <v>4663.8705750000099</v>
      </c>
      <c r="Y116" s="18">
        <v>1.042</v>
      </c>
      <c r="Z116" s="18">
        <v>17743</v>
      </c>
      <c r="AA116" s="18">
        <v>115426.05473</v>
      </c>
      <c r="AB116" s="18">
        <v>122712.181505588</v>
      </c>
      <c r="AC116" s="18">
        <v>6916.0898103808604</v>
      </c>
      <c r="AD116" s="18">
        <v>569.63968695414496</v>
      </c>
      <c r="AE116" s="18">
        <v>10107117</v>
      </c>
      <c r="AF116" s="18"/>
      <c r="AG116" s="18"/>
    </row>
    <row r="117" spans="1:33">
      <c r="A117" s="18" t="s">
        <v>757</v>
      </c>
      <c r="B117" s="18" t="s">
        <v>769</v>
      </c>
      <c r="C117" s="18" t="s">
        <v>449</v>
      </c>
      <c r="D117" s="18">
        <v>578935.57799999998</v>
      </c>
      <c r="E117" s="18">
        <v>47208</v>
      </c>
      <c r="F117" s="18">
        <v>626143.57799999998</v>
      </c>
      <c r="G117" s="18">
        <v>337099</v>
      </c>
      <c r="H117" s="18">
        <v>62999</v>
      </c>
      <c r="I117" s="18">
        <v>19210</v>
      </c>
      <c r="J117" s="18">
        <v>211</v>
      </c>
      <c r="K117" s="18">
        <v>11673</v>
      </c>
      <c r="L117" s="18">
        <v>3670</v>
      </c>
      <c r="M117" s="18">
        <v>56862</v>
      </c>
      <c r="N117" s="18">
        <v>47208</v>
      </c>
      <c r="O117" s="18">
        <v>0</v>
      </c>
      <c r="P117" s="18">
        <v>469410.35749999998</v>
      </c>
      <c r="Q117" s="18">
        <v>79979.05</v>
      </c>
      <c r="R117" s="18">
        <v>-51452.2</v>
      </c>
      <c r="S117" s="18">
        <v>30460.26</v>
      </c>
      <c r="T117" s="18">
        <v>528397.46750000003</v>
      </c>
      <c r="U117" s="18">
        <v>626143.57799999998</v>
      </c>
      <c r="V117" s="18">
        <v>532222.04130000004</v>
      </c>
      <c r="W117" s="18">
        <v>-3824.5737999999001</v>
      </c>
      <c r="X117" s="18">
        <v>-2677.2016599999301</v>
      </c>
      <c r="Y117" s="18">
        <v>0.996</v>
      </c>
      <c r="Z117" s="18">
        <v>86616</v>
      </c>
      <c r="AA117" s="18">
        <v>623639.00368800003</v>
      </c>
      <c r="AB117" s="18">
        <v>663005.44355897105</v>
      </c>
      <c r="AC117" s="18">
        <v>7654.5377708387696</v>
      </c>
      <c r="AD117" s="18">
        <v>1308.08764741205</v>
      </c>
      <c r="AE117" s="18">
        <v>113301320</v>
      </c>
      <c r="AF117" s="18"/>
      <c r="AG117" s="18"/>
    </row>
    <row r="118" spans="1:33">
      <c r="A118" s="18" t="s">
        <v>757</v>
      </c>
      <c r="B118" s="18" t="s">
        <v>770</v>
      </c>
      <c r="C118" s="18" t="s">
        <v>450</v>
      </c>
      <c r="D118" s="18">
        <v>124813.72100000001</v>
      </c>
      <c r="E118" s="18">
        <v>12283</v>
      </c>
      <c r="F118" s="18">
        <v>137096.72099999999</v>
      </c>
      <c r="G118" s="18">
        <v>50074</v>
      </c>
      <c r="H118" s="18">
        <v>31564</v>
      </c>
      <c r="I118" s="18">
        <v>75952</v>
      </c>
      <c r="J118" s="18">
        <v>0</v>
      </c>
      <c r="K118" s="18">
        <v>3738</v>
      </c>
      <c r="L118" s="18">
        <v>79878</v>
      </c>
      <c r="M118" s="18">
        <v>2270</v>
      </c>
      <c r="N118" s="18">
        <v>12283</v>
      </c>
      <c r="O118" s="18">
        <v>0</v>
      </c>
      <c r="P118" s="18">
        <v>69728.044999999998</v>
      </c>
      <c r="Q118" s="18">
        <v>94565.9</v>
      </c>
      <c r="R118" s="18">
        <v>-69825.8</v>
      </c>
      <c r="S118" s="18">
        <v>10054.65</v>
      </c>
      <c r="T118" s="18">
        <v>104522.795</v>
      </c>
      <c r="U118" s="18">
        <v>137096.72099999999</v>
      </c>
      <c r="V118" s="18">
        <v>116532.21285</v>
      </c>
      <c r="W118" s="18">
        <v>-12009.41785</v>
      </c>
      <c r="X118" s="18">
        <v>-8406.5924950000008</v>
      </c>
      <c r="Y118" s="18">
        <v>0.93899999999999995</v>
      </c>
      <c r="Z118" s="18">
        <v>32447</v>
      </c>
      <c r="AA118" s="18">
        <v>128733.821019</v>
      </c>
      <c r="AB118" s="18">
        <v>136859.984062901</v>
      </c>
      <c r="AC118" s="18">
        <v>4217.9549438438398</v>
      </c>
      <c r="AD118" s="18">
        <v>-2128.4951795828702</v>
      </c>
      <c r="AE118" s="18">
        <v>-69063283</v>
      </c>
      <c r="AF118" s="18"/>
      <c r="AG118" s="18"/>
    </row>
    <row r="119" spans="1:33">
      <c r="A119" s="18" t="s">
        <v>757</v>
      </c>
      <c r="B119" s="18" t="s">
        <v>771</v>
      </c>
      <c r="C119" s="18" t="s">
        <v>451</v>
      </c>
      <c r="D119" s="18">
        <v>222745.272</v>
      </c>
      <c r="E119" s="18">
        <v>20216</v>
      </c>
      <c r="F119" s="18">
        <v>242961.272</v>
      </c>
      <c r="G119" s="18">
        <v>124232</v>
      </c>
      <c r="H119" s="18">
        <v>39873</v>
      </c>
      <c r="I119" s="18">
        <v>185603</v>
      </c>
      <c r="J119" s="18">
        <v>0</v>
      </c>
      <c r="K119" s="18">
        <v>17375</v>
      </c>
      <c r="L119" s="18">
        <v>176492</v>
      </c>
      <c r="M119" s="18">
        <v>18287</v>
      </c>
      <c r="N119" s="18">
        <v>20216</v>
      </c>
      <c r="O119" s="18">
        <v>0</v>
      </c>
      <c r="P119" s="18">
        <v>172993.06</v>
      </c>
      <c r="Q119" s="18">
        <v>206423.35</v>
      </c>
      <c r="R119" s="18">
        <v>-165562.15</v>
      </c>
      <c r="S119" s="18">
        <v>14074.81</v>
      </c>
      <c r="T119" s="18">
        <v>227929.07</v>
      </c>
      <c r="U119" s="18">
        <v>242961.272</v>
      </c>
      <c r="V119" s="18">
        <v>206517.08119999999</v>
      </c>
      <c r="W119" s="18">
        <v>21411.988800000101</v>
      </c>
      <c r="X119" s="18">
        <v>14988.392159999999</v>
      </c>
      <c r="Y119" s="18">
        <v>1.0620000000000001</v>
      </c>
      <c r="Z119" s="18">
        <v>47167</v>
      </c>
      <c r="AA119" s="18">
        <v>258024.870864</v>
      </c>
      <c r="AB119" s="18">
        <v>274312.37133144098</v>
      </c>
      <c r="AC119" s="18">
        <v>5815.7688920525097</v>
      </c>
      <c r="AD119" s="18">
        <v>-530.68123137420503</v>
      </c>
      <c r="AE119" s="18">
        <v>-25030642</v>
      </c>
      <c r="AF119" s="18"/>
      <c r="AG119" s="18"/>
    </row>
    <row r="120" spans="1:33">
      <c r="A120" s="18" t="s">
        <v>757</v>
      </c>
      <c r="B120" s="18" t="s">
        <v>772</v>
      </c>
      <c r="C120" s="18" t="s">
        <v>452</v>
      </c>
      <c r="D120" s="18">
        <v>77379.925000000003</v>
      </c>
      <c r="E120" s="18">
        <v>9849</v>
      </c>
      <c r="F120" s="18">
        <v>87228.925000000003</v>
      </c>
      <c r="G120" s="18">
        <v>29324</v>
      </c>
      <c r="H120" s="18">
        <v>23697</v>
      </c>
      <c r="I120" s="18">
        <v>566</v>
      </c>
      <c r="J120" s="18">
        <v>2504</v>
      </c>
      <c r="K120" s="18">
        <v>0</v>
      </c>
      <c r="L120" s="18">
        <v>-169</v>
      </c>
      <c r="M120" s="18">
        <v>0</v>
      </c>
      <c r="N120" s="18">
        <v>9849</v>
      </c>
      <c r="O120" s="18">
        <v>0</v>
      </c>
      <c r="P120" s="18">
        <v>40833.67</v>
      </c>
      <c r="Q120" s="18">
        <v>22751.95</v>
      </c>
      <c r="R120" s="18">
        <v>143.65</v>
      </c>
      <c r="S120" s="18">
        <v>8371.65</v>
      </c>
      <c r="T120" s="18">
        <v>72100.92</v>
      </c>
      <c r="U120" s="18">
        <v>87228.925000000003</v>
      </c>
      <c r="V120" s="18">
        <v>74144.586249999993</v>
      </c>
      <c r="W120" s="18">
        <v>-2043.66624999999</v>
      </c>
      <c r="X120" s="18">
        <v>-1430.5663750000001</v>
      </c>
      <c r="Y120" s="18">
        <v>0.98399999999999999</v>
      </c>
      <c r="Z120" s="18">
        <v>24703</v>
      </c>
      <c r="AA120" s="18">
        <v>85833.262199999997</v>
      </c>
      <c r="AB120" s="18">
        <v>91251.380591158202</v>
      </c>
      <c r="AC120" s="18">
        <v>3693.9392215989201</v>
      </c>
      <c r="AD120" s="18">
        <v>-2652.5109018277899</v>
      </c>
      <c r="AE120" s="18">
        <v>-65524977</v>
      </c>
      <c r="AF120" s="18"/>
      <c r="AG120" s="18"/>
    </row>
    <row r="121" spans="1:33">
      <c r="A121" s="18" t="s">
        <v>757</v>
      </c>
      <c r="B121" s="18" t="s">
        <v>773</v>
      </c>
      <c r="C121" s="18" t="s">
        <v>453</v>
      </c>
      <c r="D121" s="18">
        <v>720943.15300000005</v>
      </c>
      <c r="E121" s="18">
        <v>52068</v>
      </c>
      <c r="F121" s="18">
        <v>773011.15300000005</v>
      </c>
      <c r="G121" s="18">
        <v>361903</v>
      </c>
      <c r="H121" s="18">
        <v>144156</v>
      </c>
      <c r="I121" s="18">
        <v>21951</v>
      </c>
      <c r="J121" s="18">
        <v>0</v>
      </c>
      <c r="K121" s="18">
        <v>9789</v>
      </c>
      <c r="L121" s="18">
        <v>1613</v>
      </c>
      <c r="M121" s="18">
        <v>0</v>
      </c>
      <c r="N121" s="18">
        <v>52068</v>
      </c>
      <c r="O121" s="18">
        <v>1776</v>
      </c>
      <c r="P121" s="18">
        <v>503949.92749999999</v>
      </c>
      <c r="Q121" s="18">
        <v>149511.6</v>
      </c>
      <c r="R121" s="18">
        <v>-2880.65</v>
      </c>
      <c r="S121" s="18">
        <v>44257.8</v>
      </c>
      <c r="T121" s="18">
        <v>694838.67749999999</v>
      </c>
      <c r="U121" s="18">
        <v>773011.15300000005</v>
      </c>
      <c r="V121" s="18">
        <v>657059.48005000001</v>
      </c>
      <c r="W121" s="18">
        <v>37779.197450000102</v>
      </c>
      <c r="X121" s="18">
        <v>26445.4382150001</v>
      </c>
      <c r="Y121" s="18">
        <v>1.034</v>
      </c>
      <c r="Z121" s="18">
        <v>130506</v>
      </c>
      <c r="AA121" s="18">
        <v>799293.53220200003</v>
      </c>
      <c r="AB121" s="18">
        <v>849747.946676736</v>
      </c>
      <c r="AC121" s="18">
        <v>6511.1791540368704</v>
      </c>
      <c r="AD121" s="18">
        <v>164.729030610157</v>
      </c>
      <c r="AE121" s="18">
        <v>21498127</v>
      </c>
      <c r="AF121" s="18"/>
      <c r="AG121" s="18"/>
    </row>
    <row r="122" spans="1:33">
      <c r="A122" s="18" t="s">
        <v>757</v>
      </c>
      <c r="B122" s="18" t="s">
        <v>774</v>
      </c>
      <c r="C122" s="18" t="s">
        <v>454</v>
      </c>
      <c r="D122" s="18">
        <v>1640369.827</v>
      </c>
      <c r="E122" s="18">
        <v>134390</v>
      </c>
      <c r="F122" s="18">
        <v>1774759.827</v>
      </c>
      <c r="G122" s="18">
        <v>1083162</v>
      </c>
      <c r="H122" s="18">
        <v>195337</v>
      </c>
      <c r="I122" s="18">
        <v>81186</v>
      </c>
      <c r="J122" s="18">
        <v>0</v>
      </c>
      <c r="K122" s="18">
        <v>18718</v>
      </c>
      <c r="L122" s="18">
        <v>40389</v>
      </c>
      <c r="M122" s="18">
        <v>75049</v>
      </c>
      <c r="N122" s="18">
        <v>134390</v>
      </c>
      <c r="O122" s="18">
        <v>486</v>
      </c>
      <c r="P122" s="18">
        <v>1508303.085</v>
      </c>
      <c r="Q122" s="18">
        <v>250954.85</v>
      </c>
      <c r="R122" s="18">
        <v>-98535.4</v>
      </c>
      <c r="S122" s="18">
        <v>101473.17</v>
      </c>
      <c r="T122" s="18">
        <v>1762195.7050000001</v>
      </c>
      <c r="U122" s="18">
        <v>1774759.827</v>
      </c>
      <c r="V122" s="18">
        <v>1508545.85295</v>
      </c>
      <c r="W122" s="18">
        <v>253649.85204999999</v>
      </c>
      <c r="X122" s="18">
        <v>177554.896435</v>
      </c>
      <c r="Y122" s="18">
        <v>1.1000000000000001</v>
      </c>
      <c r="Z122" s="18">
        <v>361974</v>
      </c>
      <c r="AA122" s="18">
        <v>1952235.8097000001</v>
      </c>
      <c r="AB122" s="18">
        <v>2075468.2777817401</v>
      </c>
      <c r="AC122" s="18">
        <v>5733.7496001970903</v>
      </c>
      <c r="AD122" s="18">
        <v>-612.70052322962397</v>
      </c>
      <c r="AE122" s="18">
        <v>-221781659</v>
      </c>
      <c r="AF122" s="18"/>
      <c r="AG122" s="18"/>
    </row>
    <row r="123" spans="1:33">
      <c r="A123" s="18" t="s">
        <v>757</v>
      </c>
      <c r="B123" s="18" t="s">
        <v>775</v>
      </c>
      <c r="C123" s="18" t="s">
        <v>455</v>
      </c>
      <c r="D123" s="18">
        <v>73779.588000000003</v>
      </c>
      <c r="E123" s="18">
        <v>4240</v>
      </c>
      <c r="F123" s="18">
        <v>78019.588000000003</v>
      </c>
      <c r="G123" s="18">
        <v>42044</v>
      </c>
      <c r="H123" s="18">
        <v>3440</v>
      </c>
      <c r="I123" s="18">
        <v>258</v>
      </c>
      <c r="J123" s="18">
        <v>0</v>
      </c>
      <c r="K123" s="18">
        <v>3833</v>
      </c>
      <c r="L123" s="18">
        <v>0</v>
      </c>
      <c r="M123" s="18">
        <v>5501</v>
      </c>
      <c r="N123" s="18">
        <v>4240</v>
      </c>
      <c r="O123" s="18">
        <v>936</v>
      </c>
      <c r="P123" s="18">
        <v>58546.27</v>
      </c>
      <c r="Q123" s="18">
        <v>6401.35</v>
      </c>
      <c r="R123" s="18">
        <v>-5471.45</v>
      </c>
      <c r="S123" s="18">
        <v>2668.83</v>
      </c>
      <c r="T123" s="18">
        <v>62145</v>
      </c>
      <c r="U123" s="18">
        <v>78019.588000000003</v>
      </c>
      <c r="V123" s="18">
        <v>66316.649799999999</v>
      </c>
      <c r="W123" s="18">
        <v>-4171.6497999999901</v>
      </c>
      <c r="X123" s="18">
        <v>-2920.1548599999901</v>
      </c>
      <c r="Y123" s="18">
        <v>0.96299999999999997</v>
      </c>
      <c r="Z123" s="18">
        <v>13128</v>
      </c>
      <c r="AA123" s="18">
        <v>75132.863243999993</v>
      </c>
      <c r="AB123" s="18">
        <v>79875.532201101494</v>
      </c>
      <c r="AC123" s="18">
        <v>6084.3641225701904</v>
      </c>
      <c r="AD123" s="18">
        <v>-262.08600085652103</v>
      </c>
      <c r="AE123" s="18">
        <v>-3440665</v>
      </c>
      <c r="AF123" s="18"/>
      <c r="AG123" s="18"/>
    </row>
    <row r="124" spans="1:33">
      <c r="A124" s="18" t="s">
        <v>757</v>
      </c>
      <c r="B124" s="18" t="s">
        <v>776</v>
      </c>
      <c r="C124" s="18" t="s">
        <v>456</v>
      </c>
      <c r="D124" s="18">
        <v>32836.014999999999</v>
      </c>
      <c r="E124" s="18">
        <v>2311</v>
      </c>
      <c r="F124" s="18">
        <v>35147.014999999999</v>
      </c>
      <c r="G124" s="18">
        <v>11493</v>
      </c>
      <c r="H124" s="18">
        <v>3644</v>
      </c>
      <c r="I124" s="18">
        <v>1145</v>
      </c>
      <c r="J124" s="18">
        <v>0</v>
      </c>
      <c r="K124" s="18">
        <v>2866</v>
      </c>
      <c r="L124" s="18">
        <v>0</v>
      </c>
      <c r="M124" s="18">
        <v>0</v>
      </c>
      <c r="N124" s="18">
        <v>2311</v>
      </c>
      <c r="O124" s="18">
        <v>0</v>
      </c>
      <c r="P124" s="18">
        <v>16004.002500000001</v>
      </c>
      <c r="Q124" s="18">
        <v>6506.75</v>
      </c>
      <c r="R124" s="18">
        <v>0</v>
      </c>
      <c r="S124" s="18">
        <v>1964.35</v>
      </c>
      <c r="T124" s="18">
        <v>24475.102500000001</v>
      </c>
      <c r="U124" s="18">
        <v>35147.014999999999</v>
      </c>
      <c r="V124" s="18">
        <v>29874.962749999999</v>
      </c>
      <c r="W124" s="18">
        <v>-5399.8602499999997</v>
      </c>
      <c r="X124" s="18">
        <v>-3779.9021750000002</v>
      </c>
      <c r="Y124" s="18">
        <v>0.89200000000000002</v>
      </c>
      <c r="Z124" s="18">
        <v>7361</v>
      </c>
      <c r="AA124" s="18">
        <v>31351.13738</v>
      </c>
      <c r="AB124" s="18">
        <v>33330.139105770402</v>
      </c>
      <c r="AC124" s="18">
        <v>4527.9363001997599</v>
      </c>
      <c r="AD124" s="18">
        <v>-1818.5138232269501</v>
      </c>
      <c r="AE124" s="18">
        <v>-13386080</v>
      </c>
      <c r="AF124" s="18"/>
      <c r="AG124" s="18"/>
    </row>
    <row r="125" spans="1:33">
      <c r="A125" s="18" t="s">
        <v>757</v>
      </c>
      <c r="B125" s="18" t="s">
        <v>777</v>
      </c>
      <c r="C125" s="18" t="s">
        <v>457</v>
      </c>
      <c r="D125" s="18">
        <v>107220.046</v>
      </c>
      <c r="E125" s="18">
        <v>10637</v>
      </c>
      <c r="F125" s="18">
        <v>117857.046</v>
      </c>
      <c r="G125" s="18">
        <v>52090</v>
      </c>
      <c r="H125" s="18">
        <v>12034</v>
      </c>
      <c r="I125" s="18">
        <v>5161</v>
      </c>
      <c r="J125" s="18">
        <v>0</v>
      </c>
      <c r="K125" s="18">
        <v>3423</v>
      </c>
      <c r="L125" s="18">
        <v>4590</v>
      </c>
      <c r="M125" s="18">
        <v>0</v>
      </c>
      <c r="N125" s="18">
        <v>10637</v>
      </c>
      <c r="O125" s="18">
        <v>751</v>
      </c>
      <c r="P125" s="18">
        <v>72535.324999999997</v>
      </c>
      <c r="Q125" s="18">
        <v>17525.3</v>
      </c>
      <c r="R125" s="18">
        <v>-4539.8500000000004</v>
      </c>
      <c r="S125" s="18">
        <v>9041.4500000000007</v>
      </c>
      <c r="T125" s="18">
        <v>94562.225000000006</v>
      </c>
      <c r="U125" s="18">
        <v>117857.046</v>
      </c>
      <c r="V125" s="18">
        <v>100178.48910000001</v>
      </c>
      <c r="W125" s="18">
        <v>-5616.2641000000103</v>
      </c>
      <c r="X125" s="18">
        <v>-3931.3848700000099</v>
      </c>
      <c r="Y125" s="18">
        <v>0.96699999999999997</v>
      </c>
      <c r="Z125" s="18">
        <v>18999</v>
      </c>
      <c r="AA125" s="18">
        <v>113967.76348199999</v>
      </c>
      <c r="AB125" s="18">
        <v>121161.837428324</v>
      </c>
      <c r="AC125" s="18">
        <v>6377.27445804115</v>
      </c>
      <c r="AD125" s="18">
        <v>30.824334614431798</v>
      </c>
      <c r="AE125" s="18">
        <v>585632</v>
      </c>
      <c r="AF125" s="18"/>
      <c r="AG125" s="18"/>
    </row>
    <row r="126" spans="1:33">
      <c r="A126" s="18" t="s">
        <v>757</v>
      </c>
      <c r="B126" s="18" t="s">
        <v>778</v>
      </c>
      <c r="C126" s="18" t="s">
        <v>458</v>
      </c>
      <c r="D126" s="18">
        <v>99886.926999999996</v>
      </c>
      <c r="E126" s="18">
        <v>5836</v>
      </c>
      <c r="F126" s="18">
        <v>105722.927</v>
      </c>
      <c r="G126" s="18">
        <v>58702</v>
      </c>
      <c r="H126" s="18">
        <v>10333</v>
      </c>
      <c r="I126" s="18">
        <v>4142</v>
      </c>
      <c r="J126" s="18">
        <v>0</v>
      </c>
      <c r="K126" s="18">
        <v>5159</v>
      </c>
      <c r="L126" s="18">
        <v>3825</v>
      </c>
      <c r="M126" s="18">
        <v>0</v>
      </c>
      <c r="N126" s="18">
        <v>5836</v>
      </c>
      <c r="O126" s="18">
        <v>297</v>
      </c>
      <c r="P126" s="18">
        <v>81742.535000000003</v>
      </c>
      <c r="Q126" s="18">
        <v>16688.900000000001</v>
      </c>
      <c r="R126" s="18">
        <v>-3503.7</v>
      </c>
      <c r="S126" s="18">
        <v>4960.6000000000004</v>
      </c>
      <c r="T126" s="18">
        <v>99888.335000000006</v>
      </c>
      <c r="U126" s="18">
        <v>105722.927</v>
      </c>
      <c r="V126" s="18">
        <v>89864.487949999995</v>
      </c>
      <c r="W126" s="18">
        <v>10023.84705</v>
      </c>
      <c r="X126" s="18">
        <v>7016.69293500001</v>
      </c>
      <c r="Y126" s="18">
        <v>1.0660000000000001</v>
      </c>
      <c r="Z126" s="18">
        <v>19464</v>
      </c>
      <c r="AA126" s="18">
        <v>112700.640182</v>
      </c>
      <c r="AB126" s="18">
        <v>119814.728539059</v>
      </c>
      <c r="AC126" s="18">
        <v>6155.70943994343</v>
      </c>
      <c r="AD126" s="18">
        <v>-190.740683483287</v>
      </c>
      <c r="AE126" s="18">
        <v>-3712577</v>
      </c>
      <c r="AF126" s="18"/>
      <c r="AG126" s="18"/>
    </row>
    <row r="127" spans="1:33">
      <c r="A127" s="18" t="s">
        <v>757</v>
      </c>
      <c r="B127" s="18" t="s">
        <v>779</v>
      </c>
      <c r="C127" s="18" t="s">
        <v>459</v>
      </c>
      <c r="D127" s="18">
        <v>75135.28</v>
      </c>
      <c r="E127" s="18">
        <v>6837</v>
      </c>
      <c r="F127" s="18">
        <v>81972.28</v>
      </c>
      <c r="G127" s="18">
        <v>33891</v>
      </c>
      <c r="H127" s="18">
        <v>7426</v>
      </c>
      <c r="I127" s="18">
        <v>799</v>
      </c>
      <c r="J127" s="18">
        <v>0</v>
      </c>
      <c r="K127" s="18">
        <v>4007</v>
      </c>
      <c r="L127" s="18">
        <v>0</v>
      </c>
      <c r="M127" s="18">
        <v>0</v>
      </c>
      <c r="N127" s="18">
        <v>6837</v>
      </c>
      <c r="O127" s="18">
        <v>277</v>
      </c>
      <c r="P127" s="18">
        <v>47193.217499999999</v>
      </c>
      <c r="Q127" s="18">
        <v>10397.200000000001</v>
      </c>
      <c r="R127" s="18">
        <v>-235.45</v>
      </c>
      <c r="S127" s="18">
        <v>5811.45</v>
      </c>
      <c r="T127" s="18">
        <v>63166.417500000003</v>
      </c>
      <c r="U127" s="18">
        <v>81972.28</v>
      </c>
      <c r="V127" s="18">
        <v>69676.437999999995</v>
      </c>
      <c r="W127" s="18">
        <v>-6510.0204999999996</v>
      </c>
      <c r="X127" s="18">
        <v>-4557.0143500000004</v>
      </c>
      <c r="Y127" s="18">
        <v>0.94399999999999995</v>
      </c>
      <c r="Z127" s="18">
        <v>16829</v>
      </c>
      <c r="AA127" s="18">
        <v>77381.832320000001</v>
      </c>
      <c r="AB127" s="18">
        <v>82266.464665180902</v>
      </c>
      <c r="AC127" s="18">
        <v>4888.3751063747604</v>
      </c>
      <c r="AD127" s="18">
        <v>-1458.07501705195</v>
      </c>
      <c r="AE127" s="18">
        <v>-24537944</v>
      </c>
      <c r="AF127" s="18"/>
      <c r="AG127" s="18"/>
    </row>
    <row r="128" spans="1:33">
      <c r="A128" s="18" t="s">
        <v>757</v>
      </c>
      <c r="B128" s="18" t="s">
        <v>780</v>
      </c>
      <c r="C128" s="18" t="s">
        <v>460</v>
      </c>
      <c r="D128" s="18">
        <v>87688.892999999996</v>
      </c>
      <c r="E128" s="18">
        <v>9889</v>
      </c>
      <c r="F128" s="18">
        <v>97577.892999999996</v>
      </c>
      <c r="G128" s="18">
        <v>8811</v>
      </c>
      <c r="H128" s="18">
        <v>68663</v>
      </c>
      <c r="I128" s="18">
        <v>1504</v>
      </c>
      <c r="J128" s="18">
        <v>2798</v>
      </c>
      <c r="K128" s="18">
        <v>0</v>
      </c>
      <c r="L128" s="18">
        <v>0</v>
      </c>
      <c r="M128" s="18">
        <v>6015</v>
      </c>
      <c r="N128" s="18">
        <v>9889</v>
      </c>
      <c r="O128" s="18">
        <v>0</v>
      </c>
      <c r="P128" s="18">
        <v>12269.317499999999</v>
      </c>
      <c r="Q128" s="18">
        <v>62020.25</v>
      </c>
      <c r="R128" s="18">
        <v>-5112.75</v>
      </c>
      <c r="S128" s="18">
        <v>7383.1</v>
      </c>
      <c r="T128" s="18">
        <v>76559.917499999996</v>
      </c>
      <c r="U128" s="18">
        <v>97577.892999999996</v>
      </c>
      <c r="V128" s="18">
        <v>82941.209050000005</v>
      </c>
      <c r="W128" s="18">
        <v>-6381.2915499999799</v>
      </c>
      <c r="X128" s="18">
        <v>-4466.9040849999901</v>
      </c>
      <c r="Y128" s="18">
        <v>0.95399999999999996</v>
      </c>
      <c r="Z128" s="18">
        <v>27076</v>
      </c>
      <c r="AA128" s="18">
        <v>93089.309922</v>
      </c>
      <c r="AB128" s="18">
        <v>98965.457340624096</v>
      </c>
      <c r="AC128" s="18">
        <v>3655.0988824281299</v>
      </c>
      <c r="AD128" s="18">
        <v>-2691.3512409985801</v>
      </c>
      <c r="AE128" s="18">
        <v>-72871026</v>
      </c>
      <c r="AF128" s="18"/>
      <c r="AG128" s="18"/>
    </row>
    <row r="129" spans="1:33">
      <c r="A129" s="18" t="s">
        <v>757</v>
      </c>
      <c r="B129" s="18" t="s">
        <v>781</v>
      </c>
      <c r="C129" s="18" t="s">
        <v>461</v>
      </c>
      <c r="D129" s="18">
        <v>67802.361999999994</v>
      </c>
      <c r="E129" s="18">
        <v>4902</v>
      </c>
      <c r="F129" s="18">
        <v>72704.361999999994</v>
      </c>
      <c r="G129" s="18">
        <v>39615</v>
      </c>
      <c r="H129" s="18">
        <v>15842</v>
      </c>
      <c r="I129" s="18">
        <v>647</v>
      </c>
      <c r="J129" s="18">
        <v>0</v>
      </c>
      <c r="K129" s="18">
        <v>4741</v>
      </c>
      <c r="L129" s="18">
        <v>57</v>
      </c>
      <c r="M129" s="18">
        <v>13029</v>
      </c>
      <c r="N129" s="18">
        <v>4902</v>
      </c>
      <c r="O129" s="18">
        <v>0</v>
      </c>
      <c r="P129" s="18">
        <v>55163.887499999997</v>
      </c>
      <c r="Q129" s="18">
        <v>18045.5</v>
      </c>
      <c r="R129" s="18">
        <v>-11123.1</v>
      </c>
      <c r="S129" s="18">
        <v>1951.77</v>
      </c>
      <c r="T129" s="18">
        <v>64038.057500000003</v>
      </c>
      <c r="U129" s="18">
        <v>72704.361999999994</v>
      </c>
      <c r="V129" s="18">
        <v>61798.707699999999</v>
      </c>
      <c r="W129" s="18">
        <v>2239.34980000002</v>
      </c>
      <c r="X129" s="18">
        <v>1567.54486000001</v>
      </c>
      <c r="Y129" s="18">
        <v>1.022</v>
      </c>
      <c r="Z129" s="18">
        <v>14523</v>
      </c>
      <c r="AA129" s="18">
        <v>74303.857963999995</v>
      </c>
      <c r="AB129" s="18">
        <v>78994.196989338307</v>
      </c>
      <c r="AC129" s="18">
        <v>5439.2478819347498</v>
      </c>
      <c r="AD129" s="18">
        <v>-907.20224149196804</v>
      </c>
      <c r="AE129" s="18">
        <v>-13175298</v>
      </c>
      <c r="AF129" s="18"/>
      <c r="AG129" s="18"/>
    </row>
    <row r="130" spans="1:33">
      <c r="A130" s="18" t="s">
        <v>757</v>
      </c>
      <c r="B130" s="18" t="s">
        <v>782</v>
      </c>
      <c r="C130" s="18" t="s">
        <v>462</v>
      </c>
      <c r="D130" s="18">
        <v>70066.501000000004</v>
      </c>
      <c r="E130" s="18">
        <v>5146</v>
      </c>
      <c r="F130" s="18">
        <v>75212.501000000004</v>
      </c>
      <c r="G130" s="18">
        <v>29925</v>
      </c>
      <c r="H130" s="18">
        <v>20008</v>
      </c>
      <c r="I130" s="18">
        <v>256</v>
      </c>
      <c r="J130" s="18">
        <v>0</v>
      </c>
      <c r="K130" s="18">
        <v>2808</v>
      </c>
      <c r="L130" s="18">
        <v>399</v>
      </c>
      <c r="M130" s="18">
        <v>407</v>
      </c>
      <c r="N130" s="18">
        <v>5146</v>
      </c>
      <c r="O130" s="18">
        <v>0</v>
      </c>
      <c r="P130" s="18">
        <v>41670.5625</v>
      </c>
      <c r="Q130" s="18">
        <v>19611.2</v>
      </c>
      <c r="R130" s="18">
        <v>-685.1</v>
      </c>
      <c r="S130" s="18">
        <v>4304.91</v>
      </c>
      <c r="T130" s="18">
        <v>64901.572500000002</v>
      </c>
      <c r="U130" s="18">
        <v>75212.501000000004</v>
      </c>
      <c r="V130" s="18">
        <v>63930.625849999997</v>
      </c>
      <c r="W130" s="18">
        <v>970.94664999999804</v>
      </c>
      <c r="X130" s="18">
        <v>679.66265499999895</v>
      </c>
      <c r="Y130" s="18">
        <v>1.0089999999999999</v>
      </c>
      <c r="Z130" s="18">
        <v>23528</v>
      </c>
      <c r="AA130" s="18">
        <v>75889.413509000005</v>
      </c>
      <c r="AB130" s="18">
        <v>80679.838764761997</v>
      </c>
      <c r="AC130" s="18">
        <v>3429.0988934359898</v>
      </c>
      <c r="AD130" s="18">
        <v>-2917.3512299907202</v>
      </c>
      <c r="AE130" s="18">
        <v>-68639440</v>
      </c>
      <c r="AF130" s="18"/>
      <c r="AG130" s="18"/>
    </row>
    <row r="131" spans="1:33">
      <c r="A131" s="18" t="s">
        <v>757</v>
      </c>
      <c r="B131" s="18" t="s">
        <v>783</v>
      </c>
      <c r="C131" s="18" t="s">
        <v>463</v>
      </c>
      <c r="D131" s="18">
        <v>75333.297999999995</v>
      </c>
      <c r="E131" s="18">
        <v>9646</v>
      </c>
      <c r="F131" s="18">
        <v>84979.297999999995</v>
      </c>
      <c r="G131" s="18">
        <v>31630</v>
      </c>
      <c r="H131" s="18">
        <v>20772</v>
      </c>
      <c r="I131" s="18">
        <v>28611</v>
      </c>
      <c r="J131" s="18">
        <v>0</v>
      </c>
      <c r="K131" s="18">
        <v>4646</v>
      </c>
      <c r="L131" s="18">
        <v>28581</v>
      </c>
      <c r="M131" s="18">
        <v>0</v>
      </c>
      <c r="N131" s="18">
        <v>9646</v>
      </c>
      <c r="O131" s="18">
        <v>108</v>
      </c>
      <c r="P131" s="18">
        <v>44044.775000000001</v>
      </c>
      <c r="Q131" s="18">
        <v>45924.65</v>
      </c>
      <c r="R131" s="18">
        <v>-24385.65</v>
      </c>
      <c r="S131" s="18">
        <v>8199.1</v>
      </c>
      <c r="T131" s="18">
        <v>73782.875</v>
      </c>
      <c r="U131" s="18">
        <v>84979.297999999995</v>
      </c>
      <c r="V131" s="18">
        <v>72232.403300000005</v>
      </c>
      <c r="W131" s="18">
        <v>1550.4717000000201</v>
      </c>
      <c r="X131" s="18">
        <v>1085.3301900000199</v>
      </c>
      <c r="Y131" s="18">
        <v>1.0129999999999999</v>
      </c>
      <c r="Z131" s="18">
        <v>13686</v>
      </c>
      <c r="AA131" s="18">
        <v>86084.028873999996</v>
      </c>
      <c r="AB131" s="18">
        <v>91517.976600936294</v>
      </c>
      <c r="AC131" s="18">
        <v>6686.9776852941905</v>
      </c>
      <c r="AD131" s="18">
        <v>340.52756186747399</v>
      </c>
      <c r="AE131" s="18">
        <v>4660460</v>
      </c>
      <c r="AF131" s="18"/>
      <c r="AG131" s="18"/>
    </row>
    <row r="132" spans="1:33">
      <c r="A132" s="18" t="s">
        <v>757</v>
      </c>
      <c r="B132" s="18" t="s">
        <v>784</v>
      </c>
      <c r="C132" s="18" t="s">
        <v>464</v>
      </c>
      <c r="D132" s="18">
        <v>259779.538</v>
      </c>
      <c r="E132" s="18">
        <v>21121</v>
      </c>
      <c r="F132" s="18">
        <v>280900.538</v>
      </c>
      <c r="G132" s="18">
        <v>104983</v>
      </c>
      <c r="H132" s="18">
        <v>36463</v>
      </c>
      <c r="I132" s="18">
        <v>3684</v>
      </c>
      <c r="J132" s="18">
        <v>0</v>
      </c>
      <c r="K132" s="18">
        <v>8974</v>
      </c>
      <c r="L132" s="18">
        <v>18</v>
      </c>
      <c r="M132" s="18">
        <v>0</v>
      </c>
      <c r="N132" s="18">
        <v>21121</v>
      </c>
      <c r="O132" s="18">
        <v>489</v>
      </c>
      <c r="P132" s="18">
        <v>146188.82750000001</v>
      </c>
      <c r="Q132" s="18">
        <v>41752.85</v>
      </c>
      <c r="R132" s="18">
        <v>-430.95</v>
      </c>
      <c r="S132" s="18">
        <v>17952.849999999999</v>
      </c>
      <c r="T132" s="18">
        <v>205463.57750000001</v>
      </c>
      <c r="U132" s="18">
        <v>280900.538</v>
      </c>
      <c r="V132" s="18">
        <v>238765.45730000001</v>
      </c>
      <c r="W132" s="18">
        <v>-33301.879800000002</v>
      </c>
      <c r="X132" s="18">
        <v>-23311.315859999999</v>
      </c>
      <c r="Y132" s="18">
        <v>0.91700000000000004</v>
      </c>
      <c r="Z132" s="18">
        <v>46928</v>
      </c>
      <c r="AA132" s="18">
        <v>257585.79334599999</v>
      </c>
      <c r="AB132" s="18">
        <v>273845.577588816</v>
      </c>
      <c r="AC132" s="18">
        <v>5835.4410498810103</v>
      </c>
      <c r="AD132" s="18">
        <v>-511.009073545707</v>
      </c>
      <c r="AE132" s="18">
        <v>-23980634</v>
      </c>
      <c r="AF132" s="18"/>
      <c r="AG132" s="18"/>
    </row>
    <row r="133" spans="1:33">
      <c r="A133" s="18" t="s">
        <v>757</v>
      </c>
      <c r="B133" s="18" t="s">
        <v>785</v>
      </c>
      <c r="C133" s="18" t="s">
        <v>465</v>
      </c>
      <c r="D133" s="18">
        <v>119221.764</v>
      </c>
      <c r="E133" s="18">
        <v>15080</v>
      </c>
      <c r="F133" s="18">
        <v>134301.764</v>
      </c>
      <c r="G133" s="18">
        <v>27621</v>
      </c>
      <c r="H133" s="18">
        <v>52811</v>
      </c>
      <c r="I133" s="18">
        <v>54345</v>
      </c>
      <c r="J133" s="18">
        <v>0</v>
      </c>
      <c r="K133" s="18">
        <v>4179</v>
      </c>
      <c r="L133" s="18">
        <v>49911</v>
      </c>
      <c r="M133" s="18">
        <v>0</v>
      </c>
      <c r="N133" s="18">
        <v>15080</v>
      </c>
      <c r="O133" s="18">
        <v>98</v>
      </c>
      <c r="P133" s="18">
        <v>38462.2425</v>
      </c>
      <c r="Q133" s="18">
        <v>94634.75</v>
      </c>
      <c r="R133" s="18">
        <v>-42507.65</v>
      </c>
      <c r="S133" s="18">
        <v>12818</v>
      </c>
      <c r="T133" s="18">
        <v>103407.3425</v>
      </c>
      <c r="U133" s="18">
        <v>134301.764</v>
      </c>
      <c r="V133" s="18">
        <v>114156.4994</v>
      </c>
      <c r="W133" s="18">
        <v>-10749.1569</v>
      </c>
      <c r="X133" s="18">
        <v>-7524.4098299999896</v>
      </c>
      <c r="Y133" s="18">
        <v>0.94399999999999995</v>
      </c>
      <c r="Z133" s="18">
        <v>37809</v>
      </c>
      <c r="AA133" s="18">
        <v>126780.86521600001</v>
      </c>
      <c r="AB133" s="18">
        <v>134783.75034313399</v>
      </c>
      <c r="AC133" s="18">
        <v>3564.8589051055001</v>
      </c>
      <c r="AD133" s="18">
        <v>-2781.5912183212099</v>
      </c>
      <c r="AE133" s="18">
        <v>-105169182</v>
      </c>
      <c r="AF133" s="18"/>
      <c r="AG133" s="18"/>
    </row>
    <row r="134" spans="1:33">
      <c r="A134" s="18" t="s">
        <v>757</v>
      </c>
      <c r="B134" s="18" t="s">
        <v>786</v>
      </c>
      <c r="C134" s="18" t="s">
        <v>466</v>
      </c>
      <c r="D134" s="18">
        <v>192758.40700000001</v>
      </c>
      <c r="E134" s="18">
        <v>9854</v>
      </c>
      <c r="F134" s="18">
        <v>202612.40700000001</v>
      </c>
      <c r="G134" s="18">
        <v>102312</v>
      </c>
      <c r="H134" s="18">
        <v>24053</v>
      </c>
      <c r="I134" s="18">
        <v>15002</v>
      </c>
      <c r="J134" s="18">
        <v>0</v>
      </c>
      <c r="K134" s="18">
        <v>2528</v>
      </c>
      <c r="L134" s="18">
        <v>14089</v>
      </c>
      <c r="M134" s="18">
        <v>1707</v>
      </c>
      <c r="N134" s="18">
        <v>9854</v>
      </c>
      <c r="O134" s="18">
        <v>2528</v>
      </c>
      <c r="P134" s="18">
        <v>142469.46</v>
      </c>
      <c r="Q134" s="18">
        <v>35345.550000000003</v>
      </c>
      <c r="R134" s="18">
        <v>-15575.4</v>
      </c>
      <c r="S134" s="18">
        <v>8085.71</v>
      </c>
      <c r="T134" s="18">
        <v>170325.32</v>
      </c>
      <c r="U134" s="18">
        <v>202612.40700000001</v>
      </c>
      <c r="V134" s="18">
        <v>172220.54595</v>
      </c>
      <c r="W134" s="18">
        <v>-1895.22594999999</v>
      </c>
      <c r="X134" s="18">
        <v>-1326.65816499999</v>
      </c>
      <c r="Y134" s="18">
        <v>0.99299999999999999</v>
      </c>
      <c r="Z134" s="18">
        <v>31944</v>
      </c>
      <c r="AA134" s="18">
        <v>201194.12015100001</v>
      </c>
      <c r="AB134" s="18">
        <v>213894.249851803</v>
      </c>
      <c r="AC134" s="18">
        <v>6695.9131558916597</v>
      </c>
      <c r="AD134" s="18">
        <v>349.46303246494102</v>
      </c>
      <c r="AE134" s="18">
        <v>11163247</v>
      </c>
      <c r="AF134" s="18"/>
      <c r="AG134" s="18"/>
    </row>
    <row r="135" spans="1:33">
      <c r="A135" s="18" t="s">
        <v>757</v>
      </c>
      <c r="B135" s="18" t="s">
        <v>787</v>
      </c>
      <c r="C135" s="18" t="s">
        <v>467</v>
      </c>
      <c r="D135" s="18">
        <v>65727.175000000003</v>
      </c>
      <c r="E135" s="18">
        <v>5566</v>
      </c>
      <c r="F135" s="18">
        <v>71293.175000000003</v>
      </c>
      <c r="G135" s="18">
        <v>26772</v>
      </c>
      <c r="H135" s="18">
        <v>5490</v>
      </c>
      <c r="I135" s="18">
        <v>344</v>
      </c>
      <c r="J135" s="18">
        <v>0</v>
      </c>
      <c r="K135" s="18">
        <v>1968</v>
      </c>
      <c r="L135" s="18">
        <v>63</v>
      </c>
      <c r="M135" s="18">
        <v>5412</v>
      </c>
      <c r="N135" s="18">
        <v>5566</v>
      </c>
      <c r="O135" s="18">
        <v>0</v>
      </c>
      <c r="P135" s="18">
        <v>37280.01</v>
      </c>
      <c r="Q135" s="18">
        <v>6631.7</v>
      </c>
      <c r="R135" s="18">
        <v>-4653.75</v>
      </c>
      <c r="S135" s="18">
        <v>3811.06</v>
      </c>
      <c r="T135" s="18">
        <v>43069.02</v>
      </c>
      <c r="U135" s="18">
        <v>71293.175000000003</v>
      </c>
      <c r="V135" s="18">
        <v>60599.198750000003</v>
      </c>
      <c r="W135" s="18">
        <v>-17530.178749999999</v>
      </c>
      <c r="X135" s="18">
        <v>-12271.125125</v>
      </c>
      <c r="Y135" s="18">
        <v>0.82799999999999996</v>
      </c>
      <c r="Z135" s="18">
        <v>16482</v>
      </c>
      <c r="AA135" s="18">
        <v>59030.748899999999</v>
      </c>
      <c r="AB135" s="18">
        <v>62756.991827988502</v>
      </c>
      <c r="AC135" s="18">
        <v>3807.6078041492801</v>
      </c>
      <c r="AD135" s="18">
        <v>-2538.8423192774299</v>
      </c>
      <c r="AE135" s="18">
        <v>-41845199</v>
      </c>
      <c r="AF135" s="18"/>
      <c r="AG135" s="18"/>
    </row>
    <row r="136" spans="1:33">
      <c r="A136" s="18" t="s">
        <v>757</v>
      </c>
      <c r="B136" s="18" t="s">
        <v>788</v>
      </c>
      <c r="C136" s="18" t="s">
        <v>468</v>
      </c>
      <c r="D136" s="18">
        <v>219657.55300000001</v>
      </c>
      <c r="E136" s="18">
        <v>20888</v>
      </c>
      <c r="F136" s="18">
        <v>240545.55300000001</v>
      </c>
      <c r="G136" s="18">
        <v>148707</v>
      </c>
      <c r="H136" s="18">
        <v>46162</v>
      </c>
      <c r="I136" s="18">
        <v>5793</v>
      </c>
      <c r="J136" s="18">
        <v>9811</v>
      </c>
      <c r="K136" s="18">
        <v>0</v>
      </c>
      <c r="L136" s="18">
        <v>0</v>
      </c>
      <c r="M136" s="18">
        <v>38866</v>
      </c>
      <c r="N136" s="18">
        <v>20888</v>
      </c>
      <c r="O136" s="18">
        <v>2562</v>
      </c>
      <c r="P136" s="18">
        <v>207074.4975</v>
      </c>
      <c r="Q136" s="18">
        <v>52501.1</v>
      </c>
      <c r="R136" s="18">
        <v>-35213.800000000003</v>
      </c>
      <c r="S136" s="18">
        <v>11147.58</v>
      </c>
      <c r="T136" s="18">
        <v>235509.3775</v>
      </c>
      <c r="U136" s="18">
        <v>240545.55300000001</v>
      </c>
      <c r="V136" s="18">
        <v>204463.72005</v>
      </c>
      <c r="W136" s="18">
        <v>31045.657449999999</v>
      </c>
      <c r="X136" s="18">
        <v>21731.960214999999</v>
      </c>
      <c r="Y136" s="18">
        <v>1.0900000000000001</v>
      </c>
      <c r="Z136" s="18">
        <v>44770</v>
      </c>
      <c r="AA136" s="18">
        <v>262194.65276999999</v>
      </c>
      <c r="AB136" s="18">
        <v>278745.36555691902</v>
      </c>
      <c r="AC136" s="18">
        <v>6226.1640731945199</v>
      </c>
      <c r="AD136" s="18">
        <v>-120.28605023219301</v>
      </c>
      <c r="AE136" s="18">
        <v>-5385206</v>
      </c>
      <c r="AF136" s="18"/>
      <c r="AG136" s="18"/>
    </row>
    <row r="137" spans="1:33">
      <c r="A137" s="18" t="s">
        <v>757</v>
      </c>
      <c r="B137" s="18" t="s">
        <v>789</v>
      </c>
      <c r="C137" s="18" t="s">
        <v>469</v>
      </c>
      <c r="D137" s="18">
        <v>52412.885999999999</v>
      </c>
      <c r="E137" s="18">
        <v>4761</v>
      </c>
      <c r="F137" s="18">
        <v>57173.885999999999</v>
      </c>
      <c r="G137" s="18">
        <v>33417</v>
      </c>
      <c r="H137" s="18">
        <v>5859</v>
      </c>
      <c r="I137" s="18">
        <v>796</v>
      </c>
      <c r="J137" s="18">
        <v>0</v>
      </c>
      <c r="K137" s="18">
        <v>3049</v>
      </c>
      <c r="L137" s="18">
        <v>25</v>
      </c>
      <c r="M137" s="18">
        <v>14330</v>
      </c>
      <c r="N137" s="18">
        <v>4761</v>
      </c>
      <c r="O137" s="18">
        <v>0</v>
      </c>
      <c r="P137" s="18">
        <v>46533.172500000001</v>
      </c>
      <c r="Q137" s="18">
        <v>8248.4</v>
      </c>
      <c r="R137" s="18">
        <v>-12201.75</v>
      </c>
      <c r="S137" s="18">
        <v>1610.75</v>
      </c>
      <c r="T137" s="18">
        <v>44190.572500000002</v>
      </c>
      <c r="U137" s="18">
        <v>57173.885999999999</v>
      </c>
      <c r="V137" s="18">
        <v>48597.803099999997</v>
      </c>
      <c r="W137" s="18">
        <v>-4407.2305999999999</v>
      </c>
      <c r="X137" s="18">
        <v>-3085.06142</v>
      </c>
      <c r="Y137" s="18">
        <v>0.94599999999999995</v>
      </c>
      <c r="Z137" s="18">
        <v>10441</v>
      </c>
      <c r="AA137" s="18">
        <v>54086.496156000001</v>
      </c>
      <c r="AB137" s="18">
        <v>57500.639251870001</v>
      </c>
      <c r="AC137" s="18">
        <v>5507.1965570223201</v>
      </c>
      <c r="AD137" s="18">
        <v>-839.253566404396</v>
      </c>
      <c r="AE137" s="18">
        <v>-8762646</v>
      </c>
      <c r="AF137" s="18"/>
      <c r="AG137" s="18"/>
    </row>
    <row r="138" spans="1:33">
      <c r="A138" s="18" t="s">
        <v>757</v>
      </c>
      <c r="B138" s="18" t="s">
        <v>790</v>
      </c>
      <c r="C138" s="18" t="s">
        <v>470</v>
      </c>
      <c r="D138" s="18">
        <v>102570.876</v>
      </c>
      <c r="E138" s="18">
        <v>9585</v>
      </c>
      <c r="F138" s="18">
        <v>112155.876</v>
      </c>
      <c r="G138" s="18">
        <v>42376</v>
      </c>
      <c r="H138" s="18">
        <v>21512</v>
      </c>
      <c r="I138" s="18">
        <v>1368</v>
      </c>
      <c r="J138" s="18">
        <v>0</v>
      </c>
      <c r="K138" s="18">
        <v>7673</v>
      </c>
      <c r="L138" s="18">
        <v>9</v>
      </c>
      <c r="M138" s="18">
        <v>10956</v>
      </c>
      <c r="N138" s="18">
        <v>9585</v>
      </c>
      <c r="O138" s="18">
        <v>2</v>
      </c>
      <c r="P138" s="18">
        <v>59008.58</v>
      </c>
      <c r="Q138" s="18">
        <v>25970.05</v>
      </c>
      <c r="R138" s="18">
        <v>-9321.9500000000007</v>
      </c>
      <c r="S138" s="18">
        <v>6284.73</v>
      </c>
      <c r="T138" s="18">
        <v>81941.41</v>
      </c>
      <c r="U138" s="18">
        <v>112155.876</v>
      </c>
      <c r="V138" s="18">
        <v>95332.494600000005</v>
      </c>
      <c r="W138" s="18">
        <v>-13391.0846</v>
      </c>
      <c r="X138" s="18">
        <v>-9373.7592199999999</v>
      </c>
      <c r="Y138" s="18">
        <v>0.91600000000000004</v>
      </c>
      <c r="Z138" s="18">
        <v>14372</v>
      </c>
      <c r="AA138" s="18">
        <v>102734.782416</v>
      </c>
      <c r="AB138" s="18">
        <v>109219.788342057</v>
      </c>
      <c r="AC138" s="18">
        <v>7599.4842987793299</v>
      </c>
      <c r="AD138" s="18">
        <v>1253.03417535262</v>
      </c>
      <c r="AE138" s="18">
        <v>18008607</v>
      </c>
      <c r="AF138" s="18"/>
      <c r="AG138" s="18"/>
    </row>
    <row r="139" spans="1:33">
      <c r="A139" s="18" t="s">
        <v>791</v>
      </c>
      <c r="B139" s="18" t="s">
        <v>792</v>
      </c>
      <c r="C139" s="18" t="s">
        <v>472</v>
      </c>
      <c r="D139" s="18">
        <v>269287.19699999999</v>
      </c>
      <c r="E139" s="18">
        <v>24684</v>
      </c>
      <c r="F139" s="18">
        <v>293971.19699999999</v>
      </c>
      <c r="G139" s="18">
        <v>85328</v>
      </c>
      <c r="H139" s="18">
        <v>143403</v>
      </c>
      <c r="I139" s="18">
        <v>2312</v>
      </c>
      <c r="J139" s="18">
        <v>0</v>
      </c>
      <c r="K139" s="18">
        <v>4976</v>
      </c>
      <c r="L139" s="18">
        <v>4</v>
      </c>
      <c r="M139" s="18">
        <v>0</v>
      </c>
      <c r="N139" s="18">
        <v>24684</v>
      </c>
      <c r="O139" s="18">
        <v>99</v>
      </c>
      <c r="P139" s="18">
        <v>118819.24</v>
      </c>
      <c r="Q139" s="18">
        <v>128087.35</v>
      </c>
      <c r="R139" s="18">
        <v>-87.55</v>
      </c>
      <c r="S139" s="18">
        <v>20981.4</v>
      </c>
      <c r="T139" s="18">
        <v>267800.44</v>
      </c>
      <c r="U139" s="18">
        <v>293971.19699999999</v>
      </c>
      <c r="V139" s="18">
        <v>249875.51745000001</v>
      </c>
      <c r="W139" s="18">
        <v>17924.922549999999</v>
      </c>
      <c r="X139" s="18">
        <v>12547.445785</v>
      </c>
      <c r="Y139" s="18">
        <v>1.0429999999999999</v>
      </c>
      <c r="Z139" s="18">
        <v>47158</v>
      </c>
      <c r="AA139" s="18">
        <v>306611.95847100002</v>
      </c>
      <c r="AB139" s="18">
        <v>325966.458679437</v>
      </c>
      <c r="AC139" s="18">
        <v>6912.21974382793</v>
      </c>
      <c r="AD139" s="18">
        <v>565.76962040121498</v>
      </c>
      <c r="AE139" s="18">
        <v>26680564</v>
      </c>
      <c r="AF139" s="18"/>
      <c r="AG139" s="18"/>
    </row>
    <row r="140" spans="1:33">
      <c r="A140" s="18" t="s">
        <v>791</v>
      </c>
      <c r="B140" s="18" t="s">
        <v>793</v>
      </c>
      <c r="C140" s="18" t="s">
        <v>473</v>
      </c>
      <c r="D140" s="18">
        <v>544964.62300000002</v>
      </c>
      <c r="E140" s="18">
        <v>36474</v>
      </c>
      <c r="F140" s="18">
        <v>581438.62300000002</v>
      </c>
      <c r="G140" s="18">
        <v>362246</v>
      </c>
      <c r="H140" s="18">
        <v>51819</v>
      </c>
      <c r="I140" s="18">
        <v>37432</v>
      </c>
      <c r="J140" s="18">
        <v>0</v>
      </c>
      <c r="K140" s="18">
        <v>19515</v>
      </c>
      <c r="L140" s="18">
        <v>9514</v>
      </c>
      <c r="M140" s="18">
        <v>29438</v>
      </c>
      <c r="N140" s="18">
        <v>36474</v>
      </c>
      <c r="O140" s="18">
        <v>383</v>
      </c>
      <c r="P140" s="18">
        <v>504427.55499999999</v>
      </c>
      <c r="Q140" s="18">
        <v>92451.1</v>
      </c>
      <c r="R140" s="18">
        <v>-33434.75</v>
      </c>
      <c r="S140" s="18">
        <v>25998.44</v>
      </c>
      <c r="T140" s="18">
        <v>589442.34499999997</v>
      </c>
      <c r="U140" s="18">
        <v>581438.62300000002</v>
      </c>
      <c r="V140" s="18">
        <v>494222.82955000002</v>
      </c>
      <c r="W140" s="18">
        <v>95219.515449999904</v>
      </c>
      <c r="X140" s="18">
        <v>66653.660814999996</v>
      </c>
      <c r="Y140" s="18">
        <v>1.115</v>
      </c>
      <c r="Z140" s="18">
        <v>105838</v>
      </c>
      <c r="AA140" s="18">
        <v>648304.06464500003</v>
      </c>
      <c r="AB140" s="18">
        <v>689227.45594674302</v>
      </c>
      <c r="AC140" s="18">
        <v>6512.0982628804704</v>
      </c>
      <c r="AD140" s="18">
        <v>165.64813945375499</v>
      </c>
      <c r="AE140" s="18">
        <v>17531868</v>
      </c>
      <c r="AF140" s="18"/>
      <c r="AG140" s="18"/>
    </row>
    <row r="141" spans="1:33">
      <c r="A141" s="18" t="s">
        <v>791</v>
      </c>
      <c r="B141" s="18" t="s">
        <v>794</v>
      </c>
      <c r="C141" s="18" t="s">
        <v>474</v>
      </c>
      <c r="D141" s="18">
        <v>44905.5</v>
      </c>
      <c r="E141" s="18">
        <v>2272</v>
      </c>
      <c r="F141" s="18">
        <v>47177.5</v>
      </c>
      <c r="G141" s="18">
        <v>25161</v>
      </c>
      <c r="H141" s="18">
        <v>18135</v>
      </c>
      <c r="I141" s="18">
        <v>1206</v>
      </c>
      <c r="J141" s="18">
        <v>0</v>
      </c>
      <c r="K141" s="18">
        <v>2300</v>
      </c>
      <c r="L141" s="18">
        <v>550</v>
      </c>
      <c r="M141" s="18">
        <v>3046</v>
      </c>
      <c r="N141" s="18">
        <v>2272</v>
      </c>
      <c r="O141" s="18">
        <v>363</v>
      </c>
      <c r="P141" s="18">
        <v>35036.692499999997</v>
      </c>
      <c r="Q141" s="18">
        <v>18394.849999999999</v>
      </c>
      <c r="R141" s="18">
        <v>-3365.15</v>
      </c>
      <c r="S141" s="18">
        <v>1413.38</v>
      </c>
      <c r="T141" s="18">
        <v>51479.772499999999</v>
      </c>
      <c r="U141" s="18">
        <v>47177.5</v>
      </c>
      <c r="V141" s="18">
        <v>40100.875</v>
      </c>
      <c r="W141" s="18">
        <v>11378.897499999999</v>
      </c>
      <c r="X141" s="18">
        <v>7965.2282500000001</v>
      </c>
      <c r="Y141" s="18">
        <v>1.169</v>
      </c>
      <c r="Z141" s="18">
        <v>10333</v>
      </c>
      <c r="AA141" s="18">
        <v>55150.497499999998</v>
      </c>
      <c r="AB141" s="18">
        <v>58631.804363183401</v>
      </c>
      <c r="AC141" s="18">
        <v>5674.2286231668804</v>
      </c>
      <c r="AD141" s="18">
        <v>-672.22150025983603</v>
      </c>
      <c r="AE141" s="18">
        <v>-6946065</v>
      </c>
      <c r="AF141" s="18"/>
      <c r="AG141" s="18"/>
    </row>
    <row r="142" spans="1:33">
      <c r="A142" s="18" t="s">
        <v>791</v>
      </c>
      <c r="B142" s="18" t="s">
        <v>795</v>
      </c>
      <c r="C142" s="18" t="s">
        <v>475</v>
      </c>
      <c r="D142" s="18">
        <v>422438.21299999999</v>
      </c>
      <c r="E142" s="18">
        <v>18999</v>
      </c>
      <c r="F142" s="18">
        <v>441437.21299999999</v>
      </c>
      <c r="G142" s="18">
        <v>269104</v>
      </c>
      <c r="H142" s="18">
        <v>99376</v>
      </c>
      <c r="I142" s="18">
        <v>7336</v>
      </c>
      <c r="J142" s="18">
        <v>13</v>
      </c>
      <c r="K142" s="18">
        <v>14437</v>
      </c>
      <c r="L142" s="18">
        <v>1230</v>
      </c>
      <c r="M142" s="18">
        <v>33524</v>
      </c>
      <c r="N142" s="18">
        <v>18999</v>
      </c>
      <c r="O142" s="18">
        <v>6175</v>
      </c>
      <c r="P142" s="18">
        <v>374727.32</v>
      </c>
      <c r="Q142" s="18">
        <v>102987.7</v>
      </c>
      <c r="R142" s="18">
        <v>-34789.65</v>
      </c>
      <c r="S142" s="18">
        <v>10450.07</v>
      </c>
      <c r="T142" s="18">
        <v>453375.44</v>
      </c>
      <c r="U142" s="18">
        <v>441437.21299999999</v>
      </c>
      <c r="V142" s="18">
        <v>375221.63105000003</v>
      </c>
      <c r="W142" s="18">
        <v>78153.808950000006</v>
      </c>
      <c r="X142" s="18">
        <v>54707.666265</v>
      </c>
      <c r="Y142" s="18">
        <v>1.1240000000000001</v>
      </c>
      <c r="Z142" s="18">
        <v>85723</v>
      </c>
      <c r="AA142" s="18">
        <v>496175.42741200002</v>
      </c>
      <c r="AB142" s="18">
        <v>527495.88686555903</v>
      </c>
      <c r="AC142" s="18">
        <v>6153.4930749688901</v>
      </c>
      <c r="AD142" s="18">
        <v>-192.95704845782001</v>
      </c>
      <c r="AE142" s="18">
        <v>-16540857</v>
      </c>
      <c r="AF142" s="18"/>
      <c r="AG142" s="18"/>
    </row>
    <row r="143" spans="1:33">
      <c r="A143" s="18" t="s">
        <v>791</v>
      </c>
      <c r="B143" s="18" t="s">
        <v>796</v>
      </c>
      <c r="C143" s="18" t="s">
        <v>476</v>
      </c>
      <c r="D143" s="18">
        <v>138862.34599999999</v>
      </c>
      <c r="E143" s="18">
        <v>10723</v>
      </c>
      <c r="F143" s="18">
        <v>149585.34599999999</v>
      </c>
      <c r="G143" s="18">
        <v>81897</v>
      </c>
      <c r="H143" s="18">
        <v>16585</v>
      </c>
      <c r="I143" s="18">
        <v>2036</v>
      </c>
      <c r="J143" s="18">
        <v>6390</v>
      </c>
      <c r="K143" s="18">
        <v>4760</v>
      </c>
      <c r="L143" s="18">
        <v>166</v>
      </c>
      <c r="M143" s="18">
        <v>20067</v>
      </c>
      <c r="N143" s="18">
        <v>10723</v>
      </c>
      <c r="O143" s="18">
        <v>9</v>
      </c>
      <c r="P143" s="18">
        <v>114041.57249999999</v>
      </c>
      <c r="Q143" s="18">
        <v>25305.35</v>
      </c>
      <c r="R143" s="18">
        <v>-17205.7</v>
      </c>
      <c r="S143" s="18">
        <v>5703.16</v>
      </c>
      <c r="T143" s="18">
        <v>127844.38250000001</v>
      </c>
      <c r="U143" s="18">
        <v>149585.34599999999</v>
      </c>
      <c r="V143" s="18">
        <v>127147.5441</v>
      </c>
      <c r="W143" s="18">
        <v>696.83840000003704</v>
      </c>
      <c r="X143" s="18">
        <v>487.78688000002597</v>
      </c>
      <c r="Y143" s="18">
        <v>1.0029999999999999</v>
      </c>
      <c r="Z143" s="18">
        <v>26618</v>
      </c>
      <c r="AA143" s="18">
        <v>150034.10203800001</v>
      </c>
      <c r="AB143" s="18">
        <v>159504.818945612</v>
      </c>
      <c r="AC143" s="18">
        <v>5992.3667798336301</v>
      </c>
      <c r="AD143" s="18">
        <v>-354.08334359308401</v>
      </c>
      <c r="AE143" s="18">
        <v>-9424990</v>
      </c>
      <c r="AF143" s="18"/>
      <c r="AG143" s="18"/>
    </row>
    <row r="144" spans="1:33">
      <c r="A144" s="18" t="s">
        <v>791</v>
      </c>
      <c r="B144" s="18" t="s">
        <v>797</v>
      </c>
      <c r="C144" s="18" t="s">
        <v>477</v>
      </c>
      <c r="D144" s="18">
        <v>306350.53600000002</v>
      </c>
      <c r="E144" s="18">
        <v>23416</v>
      </c>
      <c r="F144" s="18">
        <v>329766.53600000002</v>
      </c>
      <c r="G144" s="18">
        <v>197150</v>
      </c>
      <c r="H144" s="18">
        <v>38318</v>
      </c>
      <c r="I144" s="18">
        <v>10929</v>
      </c>
      <c r="J144" s="18">
        <v>0</v>
      </c>
      <c r="K144" s="18">
        <v>7944</v>
      </c>
      <c r="L144" s="18">
        <v>3348</v>
      </c>
      <c r="M144" s="18">
        <v>26367</v>
      </c>
      <c r="N144" s="18">
        <v>23416</v>
      </c>
      <c r="O144" s="18">
        <v>83</v>
      </c>
      <c r="P144" s="18">
        <v>274531.375</v>
      </c>
      <c r="Q144" s="18">
        <v>48612.35</v>
      </c>
      <c r="R144" s="18">
        <v>-25328.3</v>
      </c>
      <c r="S144" s="18">
        <v>15421.21</v>
      </c>
      <c r="T144" s="18">
        <v>313236.63500000001</v>
      </c>
      <c r="U144" s="18">
        <v>329766.53600000002</v>
      </c>
      <c r="V144" s="18">
        <v>280301.55560000002</v>
      </c>
      <c r="W144" s="18">
        <v>32935.079400000002</v>
      </c>
      <c r="X144" s="18">
        <v>23054.55558</v>
      </c>
      <c r="Y144" s="18">
        <v>1.07</v>
      </c>
      <c r="Z144" s="18">
        <v>68319</v>
      </c>
      <c r="AA144" s="18">
        <v>352850.19351999997</v>
      </c>
      <c r="AB144" s="18">
        <v>375123.425060237</v>
      </c>
      <c r="AC144" s="18">
        <v>5490.7628194241297</v>
      </c>
      <c r="AD144" s="18">
        <v>-855.68730400258903</v>
      </c>
      <c r="AE144" s="18">
        <v>-58459701</v>
      </c>
      <c r="AF144" s="18"/>
      <c r="AG144" s="18"/>
    </row>
    <row r="145" spans="1:33">
      <c r="A145" s="18" t="s">
        <v>798</v>
      </c>
      <c r="B145" s="18" t="s">
        <v>799</v>
      </c>
      <c r="C145" s="18" t="s">
        <v>479</v>
      </c>
      <c r="D145" s="18">
        <v>169476.96299999999</v>
      </c>
      <c r="E145" s="18">
        <v>8059</v>
      </c>
      <c r="F145" s="18">
        <v>177535.96299999999</v>
      </c>
      <c r="G145" s="18">
        <v>106076</v>
      </c>
      <c r="H145" s="18">
        <v>35864</v>
      </c>
      <c r="I145" s="18">
        <v>3663</v>
      </c>
      <c r="J145" s="18">
        <v>0</v>
      </c>
      <c r="K145" s="18">
        <v>11702</v>
      </c>
      <c r="L145" s="18">
        <v>223</v>
      </c>
      <c r="M145" s="18">
        <v>10718</v>
      </c>
      <c r="N145" s="18">
        <v>8059</v>
      </c>
      <c r="O145" s="18">
        <v>5276</v>
      </c>
      <c r="P145" s="18">
        <v>147710.82999999999</v>
      </c>
      <c r="Q145" s="18">
        <v>43544.65</v>
      </c>
      <c r="R145" s="18">
        <v>-13784.45</v>
      </c>
      <c r="S145" s="18">
        <v>5028.09</v>
      </c>
      <c r="T145" s="18">
        <v>182499.12</v>
      </c>
      <c r="U145" s="18">
        <v>177535.96299999999</v>
      </c>
      <c r="V145" s="18">
        <v>150905.56855</v>
      </c>
      <c r="W145" s="18">
        <v>31593.551449999999</v>
      </c>
      <c r="X145" s="18">
        <v>22115.486014999999</v>
      </c>
      <c r="Y145" s="18">
        <v>1.125</v>
      </c>
      <c r="Z145" s="18">
        <v>32454</v>
      </c>
      <c r="AA145" s="18">
        <v>199727.95837499999</v>
      </c>
      <c r="AB145" s="18">
        <v>212335.53842920499</v>
      </c>
      <c r="AC145" s="18">
        <v>6542.6615649597898</v>
      </c>
      <c r="AD145" s="18">
        <v>196.211441533075</v>
      </c>
      <c r="AE145" s="18">
        <v>6367846</v>
      </c>
      <c r="AF145" s="18"/>
      <c r="AG145" s="18"/>
    </row>
    <row r="146" spans="1:33">
      <c r="A146" s="18" t="s">
        <v>798</v>
      </c>
      <c r="B146" s="18" t="s">
        <v>800</v>
      </c>
      <c r="C146" s="18" t="s">
        <v>480</v>
      </c>
      <c r="D146" s="18">
        <v>277729.12900000002</v>
      </c>
      <c r="E146" s="18">
        <v>30646</v>
      </c>
      <c r="F146" s="18">
        <v>308375.12900000002</v>
      </c>
      <c r="G146" s="18">
        <v>218812</v>
      </c>
      <c r="H146" s="18">
        <v>34497</v>
      </c>
      <c r="I146" s="18">
        <v>10433</v>
      </c>
      <c r="J146" s="18">
        <v>0</v>
      </c>
      <c r="K146" s="18">
        <v>9828</v>
      </c>
      <c r="L146" s="18">
        <v>4431</v>
      </c>
      <c r="M146" s="18">
        <v>92412</v>
      </c>
      <c r="N146" s="18">
        <v>30646</v>
      </c>
      <c r="O146" s="18">
        <v>312</v>
      </c>
      <c r="P146" s="18">
        <v>304695.71000000002</v>
      </c>
      <c r="Q146" s="18">
        <v>46544.3</v>
      </c>
      <c r="R146" s="18">
        <v>-82581.75</v>
      </c>
      <c r="S146" s="18">
        <v>10339.06</v>
      </c>
      <c r="T146" s="18">
        <v>278997.32</v>
      </c>
      <c r="U146" s="18">
        <v>308375.12900000002</v>
      </c>
      <c r="V146" s="18">
        <v>262118.85965</v>
      </c>
      <c r="W146" s="18">
        <v>16878.460350000001</v>
      </c>
      <c r="X146" s="18">
        <v>11814.922245</v>
      </c>
      <c r="Y146" s="18">
        <v>1.038</v>
      </c>
      <c r="Z146" s="18">
        <v>42408</v>
      </c>
      <c r="AA146" s="18">
        <v>320093.38390199997</v>
      </c>
      <c r="AB146" s="18">
        <v>340298.88239705202</v>
      </c>
      <c r="AC146" s="18">
        <v>8024.4029993645499</v>
      </c>
      <c r="AD146" s="18">
        <v>1677.95287593784</v>
      </c>
      <c r="AE146" s="18">
        <v>71158626</v>
      </c>
      <c r="AF146" s="18"/>
      <c r="AG146" s="18"/>
    </row>
    <row r="147" spans="1:33">
      <c r="A147" s="18" t="s">
        <v>798</v>
      </c>
      <c r="B147" s="18" t="s">
        <v>801</v>
      </c>
      <c r="C147" s="18" t="s">
        <v>481</v>
      </c>
      <c r="D147" s="18">
        <v>52464.71</v>
      </c>
      <c r="E147" s="18">
        <v>6023</v>
      </c>
      <c r="F147" s="18">
        <v>58487.71</v>
      </c>
      <c r="G147" s="18">
        <v>26719</v>
      </c>
      <c r="H147" s="18">
        <v>15916</v>
      </c>
      <c r="I147" s="18">
        <v>362</v>
      </c>
      <c r="J147" s="18">
        <v>0</v>
      </c>
      <c r="K147" s="18">
        <v>2410</v>
      </c>
      <c r="L147" s="18">
        <v>35</v>
      </c>
      <c r="M147" s="18">
        <v>12018</v>
      </c>
      <c r="N147" s="18">
        <v>6023</v>
      </c>
      <c r="O147" s="18">
        <v>198</v>
      </c>
      <c r="P147" s="18">
        <v>37206.207499999997</v>
      </c>
      <c r="Q147" s="18">
        <v>15884.8</v>
      </c>
      <c r="R147" s="18">
        <v>-10413.35</v>
      </c>
      <c r="S147" s="18">
        <v>3076.49</v>
      </c>
      <c r="T147" s="18">
        <v>45754.147499999999</v>
      </c>
      <c r="U147" s="18">
        <v>58487.71</v>
      </c>
      <c r="V147" s="18">
        <v>49714.553500000002</v>
      </c>
      <c r="W147" s="18">
        <v>-3960.4059999999899</v>
      </c>
      <c r="X147" s="18">
        <v>-2772.2841999999901</v>
      </c>
      <c r="Y147" s="18">
        <v>0.95299999999999996</v>
      </c>
      <c r="Z147" s="18">
        <v>9167</v>
      </c>
      <c r="AA147" s="18">
        <v>55738.787629999999</v>
      </c>
      <c r="AB147" s="18">
        <v>59257.229579174404</v>
      </c>
      <c r="AC147" s="18">
        <v>6464.1899835469003</v>
      </c>
      <c r="AD147" s="18">
        <v>117.739860120183</v>
      </c>
      <c r="AE147" s="18">
        <v>1079321</v>
      </c>
      <c r="AF147" s="18"/>
      <c r="AG147" s="18"/>
    </row>
    <row r="148" spans="1:33">
      <c r="A148" s="18" t="s">
        <v>798</v>
      </c>
      <c r="B148" s="18" t="s">
        <v>802</v>
      </c>
      <c r="C148" s="18" t="s">
        <v>482</v>
      </c>
      <c r="D148" s="18">
        <v>43923.91</v>
      </c>
      <c r="E148" s="18">
        <v>7234</v>
      </c>
      <c r="F148" s="18">
        <v>51157.91</v>
      </c>
      <c r="G148" s="18">
        <v>26042</v>
      </c>
      <c r="H148" s="18">
        <v>14559</v>
      </c>
      <c r="I148" s="18">
        <v>859</v>
      </c>
      <c r="J148" s="18">
        <v>0</v>
      </c>
      <c r="K148" s="18">
        <v>3769</v>
      </c>
      <c r="L148" s="18">
        <v>543</v>
      </c>
      <c r="M148" s="18">
        <v>10729</v>
      </c>
      <c r="N148" s="18">
        <v>7234</v>
      </c>
      <c r="O148" s="18">
        <v>0</v>
      </c>
      <c r="P148" s="18">
        <v>36263.485000000001</v>
      </c>
      <c r="Q148" s="18">
        <v>16308.95</v>
      </c>
      <c r="R148" s="18">
        <v>-9581.2000000000007</v>
      </c>
      <c r="S148" s="18">
        <v>4324.97</v>
      </c>
      <c r="T148" s="18">
        <v>47316.205000000002</v>
      </c>
      <c r="U148" s="18">
        <v>51157.91</v>
      </c>
      <c r="V148" s="18">
        <v>43484.2235</v>
      </c>
      <c r="W148" s="18">
        <v>3831.9814999999999</v>
      </c>
      <c r="X148" s="18">
        <v>2682.3870499999998</v>
      </c>
      <c r="Y148" s="18">
        <v>1.052</v>
      </c>
      <c r="Z148" s="18">
        <v>9742</v>
      </c>
      <c r="AA148" s="18">
        <v>53818.121319999998</v>
      </c>
      <c r="AB148" s="18">
        <v>57215.323586669503</v>
      </c>
      <c r="AC148" s="18">
        <v>5873.0572353386897</v>
      </c>
      <c r="AD148" s="18">
        <v>-473.39288808802701</v>
      </c>
      <c r="AE148" s="18">
        <v>-4611794</v>
      </c>
      <c r="AF148" s="18"/>
      <c r="AG148" s="18"/>
    </row>
    <row r="149" spans="1:33">
      <c r="A149" s="18" t="s">
        <v>798</v>
      </c>
      <c r="B149" s="18" t="s">
        <v>803</v>
      </c>
      <c r="C149" s="18" t="s">
        <v>483</v>
      </c>
      <c r="D149" s="18">
        <v>596531.93000000005</v>
      </c>
      <c r="E149" s="18">
        <v>59557</v>
      </c>
      <c r="F149" s="18">
        <v>656088.93000000005</v>
      </c>
      <c r="G149" s="18">
        <v>330871</v>
      </c>
      <c r="H149" s="18">
        <v>165722</v>
      </c>
      <c r="I149" s="18">
        <v>100196</v>
      </c>
      <c r="J149" s="18">
        <v>0</v>
      </c>
      <c r="K149" s="18">
        <v>1230</v>
      </c>
      <c r="L149" s="18">
        <v>75494</v>
      </c>
      <c r="M149" s="18">
        <v>85895</v>
      </c>
      <c r="N149" s="18">
        <v>59557</v>
      </c>
      <c r="O149" s="18">
        <v>3940</v>
      </c>
      <c r="P149" s="18">
        <v>460737.86749999999</v>
      </c>
      <c r="Q149" s="18">
        <v>227075.8</v>
      </c>
      <c r="R149" s="18">
        <v>-140529.65</v>
      </c>
      <c r="S149" s="18">
        <v>36021.300000000003</v>
      </c>
      <c r="T149" s="18">
        <v>583305.3175</v>
      </c>
      <c r="U149" s="18">
        <v>656088.93000000005</v>
      </c>
      <c r="V149" s="18">
        <v>557675.59050000005</v>
      </c>
      <c r="W149" s="18">
        <v>25629.726999999999</v>
      </c>
      <c r="X149" s="18">
        <v>17940.8089</v>
      </c>
      <c r="Y149" s="18">
        <v>1.0269999999999999</v>
      </c>
      <c r="Z149" s="18">
        <v>114747</v>
      </c>
      <c r="AA149" s="18">
        <v>673803.33111000003</v>
      </c>
      <c r="AB149" s="18">
        <v>716336.33203223196</v>
      </c>
      <c r="AC149" s="18">
        <v>6242.7456232601498</v>
      </c>
      <c r="AD149" s="18">
        <v>-103.70450016656901</v>
      </c>
      <c r="AE149" s="18">
        <v>-11899780</v>
      </c>
      <c r="AF149" s="18"/>
      <c r="AG149" s="18"/>
    </row>
    <row r="150" spans="1:33">
      <c r="A150" s="18" t="s">
        <v>798</v>
      </c>
      <c r="B150" s="18" t="s">
        <v>804</v>
      </c>
      <c r="C150" s="18" t="s">
        <v>484</v>
      </c>
      <c r="D150" s="18">
        <v>48745.692000000003</v>
      </c>
      <c r="E150" s="18">
        <v>2458</v>
      </c>
      <c r="F150" s="18">
        <v>51203.692000000003</v>
      </c>
      <c r="G150" s="18">
        <v>39536</v>
      </c>
      <c r="H150" s="18">
        <v>621</v>
      </c>
      <c r="I150" s="18">
        <v>4404</v>
      </c>
      <c r="J150" s="18">
        <v>0</v>
      </c>
      <c r="K150" s="18">
        <v>4428</v>
      </c>
      <c r="L150" s="18">
        <v>3088</v>
      </c>
      <c r="M150" s="18">
        <v>7341</v>
      </c>
      <c r="N150" s="18">
        <v>2458</v>
      </c>
      <c r="O150" s="18">
        <v>19157</v>
      </c>
      <c r="P150" s="18">
        <v>55053.88</v>
      </c>
      <c r="Q150" s="18">
        <v>8035.05</v>
      </c>
      <c r="R150" s="18">
        <v>-25148.1</v>
      </c>
      <c r="S150" s="18">
        <v>841.33</v>
      </c>
      <c r="T150" s="18">
        <v>38782.160000000003</v>
      </c>
      <c r="U150" s="18">
        <v>51203.692000000003</v>
      </c>
      <c r="V150" s="18">
        <v>43523.138200000001</v>
      </c>
      <c r="W150" s="18">
        <v>-4740.9781999999896</v>
      </c>
      <c r="X150" s="18">
        <v>-3318.6847399999901</v>
      </c>
      <c r="Y150" s="18">
        <v>0.93500000000000005</v>
      </c>
      <c r="Z150" s="18">
        <v>4617</v>
      </c>
      <c r="AA150" s="18">
        <v>47875.452019999997</v>
      </c>
      <c r="AB150" s="18">
        <v>50897.530645768202</v>
      </c>
      <c r="AC150" s="18">
        <v>11023.9399276084</v>
      </c>
      <c r="AD150" s="18">
        <v>4677.4898041817296</v>
      </c>
      <c r="AE150" s="18">
        <v>21595970</v>
      </c>
      <c r="AF150" s="18"/>
      <c r="AG150" s="18"/>
    </row>
    <row r="151" spans="1:33">
      <c r="A151" s="18" t="s">
        <v>798</v>
      </c>
      <c r="B151" s="18" t="s">
        <v>805</v>
      </c>
      <c r="C151" s="18" t="s">
        <v>485</v>
      </c>
      <c r="D151" s="18">
        <v>37828.601000000002</v>
      </c>
      <c r="E151" s="18">
        <v>3278</v>
      </c>
      <c r="F151" s="18">
        <v>41106.601000000002</v>
      </c>
      <c r="G151" s="18">
        <v>27776</v>
      </c>
      <c r="H151" s="18">
        <v>2385</v>
      </c>
      <c r="I151" s="18">
        <v>4684</v>
      </c>
      <c r="J151" s="18">
        <v>0</v>
      </c>
      <c r="K151" s="18">
        <v>1773</v>
      </c>
      <c r="L151" s="18">
        <v>3121</v>
      </c>
      <c r="M151" s="18">
        <v>8730</v>
      </c>
      <c r="N151" s="18">
        <v>3278</v>
      </c>
      <c r="O151" s="18">
        <v>0</v>
      </c>
      <c r="P151" s="18">
        <v>38678.080000000002</v>
      </c>
      <c r="Q151" s="18">
        <v>7515.7</v>
      </c>
      <c r="R151" s="18">
        <v>-10073.35</v>
      </c>
      <c r="S151" s="18">
        <v>1302.2</v>
      </c>
      <c r="T151" s="18">
        <v>37422.629999999997</v>
      </c>
      <c r="U151" s="18">
        <v>41106.601000000002</v>
      </c>
      <c r="V151" s="18">
        <v>34940.610849999997</v>
      </c>
      <c r="W151" s="18">
        <v>2482.0191499999901</v>
      </c>
      <c r="X151" s="18">
        <v>1737.41340499999</v>
      </c>
      <c r="Y151" s="18">
        <v>1.042</v>
      </c>
      <c r="Z151" s="18">
        <v>5669</v>
      </c>
      <c r="AA151" s="18">
        <v>42833.078242000003</v>
      </c>
      <c r="AB151" s="18">
        <v>45536.8632668793</v>
      </c>
      <c r="AC151" s="18">
        <v>8032.6095020072898</v>
      </c>
      <c r="AD151" s="18">
        <v>1686.1593785805701</v>
      </c>
      <c r="AE151" s="18">
        <v>9558838</v>
      </c>
      <c r="AF151" s="18"/>
      <c r="AG151" s="18"/>
    </row>
    <row r="152" spans="1:33">
      <c r="A152" s="18" t="s">
        <v>798</v>
      </c>
      <c r="B152" s="18" t="s">
        <v>806</v>
      </c>
      <c r="C152" s="18" t="s">
        <v>486</v>
      </c>
      <c r="D152" s="18">
        <v>207888.31</v>
      </c>
      <c r="E152" s="18">
        <v>24509</v>
      </c>
      <c r="F152" s="18">
        <v>232397.31</v>
      </c>
      <c r="G152" s="18">
        <v>137206</v>
      </c>
      <c r="H152" s="18">
        <v>14418</v>
      </c>
      <c r="I152" s="18">
        <v>2608</v>
      </c>
      <c r="J152" s="18">
        <v>5518</v>
      </c>
      <c r="K152" s="18">
        <v>0</v>
      </c>
      <c r="L152" s="18">
        <v>5646</v>
      </c>
      <c r="M152" s="18">
        <v>51982</v>
      </c>
      <c r="N152" s="18">
        <v>24509</v>
      </c>
      <c r="O152" s="18">
        <v>1217</v>
      </c>
      <c r="P152" s="18">
        <v>191059.35500000001</v>
      </c>
      <c r="Q152" s="18">
        <v>19162.400000000001</v>
      </c>
      <c r="R152" s="18">
        <v>-50018.25</v>
      </c>
      <c r="S152" s="18">
        <v>11995.71</v>
      </c>
      <c r="T152" s="18">
        <v>172199.215</v>
      </c>
      <c r="U152" s="18">
        <v>232397.31</v>
      </c>
      <c r="V152" s="18">
        <v>197537.71350000001</v>
      </c>
      <c r="W152" s="18">
        <v>-25338.498500000002</v>
      </c>
      <c r="X152" s="18">
        <v>-17736.948950000002</v>
      </c>
      <c r="Y152" s="18">
        <v>0.92400000000000004</v>
      </c>
      <c r="Z152" s="18">
        <v>33073</v>
      </c>
      <c r="AA152" s="18">
        <v>214735.11444</v>
      </c>
      <c r="AB152" s="18">
        <v>228290.00263781601</v>
      </c>
      <c r="AC152" s="18">
        <v>6902.6094590093498</v>
      </c>
      <c r="AD152" s="18">
        <v>556.159335582631</v>
      </c>
      <c r="AE152" s="18">
        <v>18393858</v>
      </c>
      <c r="AF152" s="18"/>
      <c r="AG152" s="18"/>
    </row>
    <row r="153" spans="1:33">
      <c r="A153" s="18" t="s">
        <v>798</v>
      </c>
      <c r="B153" s="18" t="s">
        <v>807</v>
      </c>
      <c r="C153" s="18" t="s">
        <v>487</v>
      </c>
      <c r="D153" s="18">
        <v>27333.510999999999</v>
      </c>
      <c r="E153" s="18">
        <v>632</v>
      </c>
      <c r="F153" s="18">
        <v>27965.510999999999</v>
      </c>
      <c r="G153" s="18">
        <v>8731</v>
      </c>
      <c r="H153" s="18">
        <v>8320</v>
      </c>
      <c r="I153" s="18">
        <v>305</v>
      </c>
      <c r="J153" s="18">
        <v>0</v>
      </c>
      <c r="K153" s="18">
        <v>1303</v>
      </c>
      <c r="L153" s="18">
        <v>71</v>
      </c>
      <c r="M153" s="18">
        <v>666</v>
      </c>
      <c r="N153" s="18">
        <v>632</v>
      </c>
      <c r="O153" s="18">
        <v>0</v>
      </c>
      <c r="P153" s="18">
        <v>12157.9175</v>
      </c>
      <c r="Q153" s="18">
        <v>8438.7999999999993</v>
      </c>
      <c r="R153" s="18">
        <v>-626.45000000000005</v>
      </c>
      <c r="S153" s="18">
        <v>423.98</v>
      </c>
      <c r="T153" s="18">
        <v>20394.247500000001</v>
      </c>
      <c r="U153" s="18">
        <v>27965.510999999999</v>
      </c>
      <c r="V153" s="18">
        <v>23770.68435</v>
      </c>
      <c r="W153" s="18">
        <v>-3376.43685</v>
      </c>
      <c r="X153" s="18">
        <v>-2363.505795</v>
      </c>
      <c r="Y153" s="18">
        <v>0.91500000000000004</v>
      </c>
      <c r="Z153" s="18">
        <v>6442</v>
      </c>
      <c r="AA153" s="18">
        <v>25588.442565000001</v>
      </c>
      <c r="AB153" s="18">
        <v>27203.681316376798</v>
      </c>
      <c r="AC153" s="18">
        <v>4222.8626694158302</v>
      </c>
      <c r="AD153" s="18">
        <v>-2123.5874540108898</v>
      </c>
      <c r="AE153" s="18">
        <v>-13680150</v>
      </c>
      <c r="AF153" s="18"/>
      <c r="AG153" s="18"/>
    </row>
    <row r="154" spans="1:33">
      <c r="A154" s="18" t="s">
        <v>798</v>
      </c>
      <c r="B154" s="18" t="s">
        <v>808</v>
      </c>
      <c r="C154" s="18" t="s">
        <v>488</v>
      </c>
      <c r="D154" s="18">
        <v>38238.99</v>
      </c>
      <c r="E154" s="18">
        <v>3800</v>
      </c>
      <c r="F154" s="18">
        <v>42038.99</v>
      </c>
      <c r="G154" s="18">
        <v>33606</v>
      </c>
      <c r="H154" s="18">
        <v>5983</v>
      </c>
      <c r="I154" s="18">
        <v>244</v>
      </c>
      <c r="J154" s="18">
        <v>0</v>
      </c>
      <c r="K154" s="18">
        <v>4633</v>
      </c>
      <c r="L154" s="18">
        <v>4</v>
      </c>
      <c r="M154" s="18">
        <v>18411</v>
      </c>
      <c r="N154" s="18">
        <v>3800</v>
      </c>
      <c r="O154" s="18">
        <v>607</v>
      </c>
      <c r="P154" s="18">
        <v>46796.355000000003</v>
      </c>
      <c r="Q154" s="18">
        <v>9231</v>
      </c>
      <c r="R154" s="18">
        <v>-16168.7</v>
      </c>
      <c r="S154" s="18">
        <v>100.13</v>
      </c>
      <c r="T154" s="18">
        <v>39958.785000000003</v>
      </c>
      <c r="U154" s="18">
        <v>42038.99</v>
      </c>
      <c r="V154" s="18">
        <v>35733.141499999998</v>
      </c>
      <c r="W154" s="18">
        <v>4225.6435000000101</v>
      </c>
      <c r="X154" s="18">
        <v>2957.9504499999998</v>
      </c>
      <c r="Y154" s="18">
        <v>1.07</v>
      </c>
      <c r="Z154" s="18">
        <v>5551</v>
      </c>
      <c r="AA154" s="18">
        <v>44981.719299999997</v>
      </c>
      <c r="AB154" s="18">
        <v>47821.1346310562</v>
      </c>
      <c r="AC154" s="18">
        <v>8614.8684256991892</v>
      </c>
      <c r="AD154" s="18">
        <v>2268.4183022724701</v>
      </c>
      <c r="AE154" s="18">
        <v>12591990</v>
      </c>
      <c r="AF154" s="18"/>
      <c r="AG154" s="18"/>
    </row>
    <row r="155" spans="1:33">
      <c r="A155" s="18" t="s">
        <v>798</v>
      </c>
      <c r="B155" s="18" t="s">
        <v>809</v>
      </c>
      <c r="C155" s="18" t="s">
        <v>489</v>
      </c>
      <c r="D155" s="18">
        <v>31150.691999999999</v>
      </c>
      <c r="E155" s="18">
        <v>1450</v>
      </c>
      <c r="F155" s="18">
        <v>32600.691999999999</v>
      </c>
      <c r="G155" s="18">
        <v>18285</v>
      </c>
      <c r="H155" s="18">
        <v>2329</v>
      </c>
      <c r="I155" s="18">
        <v>396</v>
      </c>
      <c r="J155" s="18">
        <v>0</v>
      </c>
      <c r="K155" s="18">
        <v>2833</v>
      </c>
      <c r="L155" s="18">
        <v>174</v>
      </c>
      <c r="M155" s="18">
        <v>2963</v>
      </c>
      <c r="N155" s="18">
        <v>1450</v>
      </c>
      <c r="O155" s="18">
        <v>0</v>
      </c>
      <c r="P155" s="18">
        <v>25461.862499999999</v>
      </c>
      <c r="Q155" s="18">
        <v>4724.3</v>
      </c>
      <c r="R155" s="18">
        <v>-2666.45</v>
      </c>
      <c r="S155" s="18">
        <v>728.79</v>
      </c>
      <c r="T155" s="18">
        <v>28248.502499999999</v>
      </c>
      <c r="U155" s="18">
        <v>32600.691999999999</v>
      </c>
      <c r="V155" s="18">
        <v>27710.588199999998</v>
      </c>
      <c r="W155" s="18">
        <v>537.914300000004</v>
      </c>
      <c r="X155" s="18">
        <v>376.54001000000301</v>
      </c>
      <c r="Y155" s="18">
        <v>1.012</v>
      </c>
      <c r="Z155" s="18">
        <v>5139</v>
      </c>
      <c r="AA155" s="18">
        <v>32991.900304000003</v>
      </c>
      <c r="AB155" s="18">
        <v>35074.473157631597</v>
      </c>
      <c r="AC155" s="18">
        <v>6825.1553138026002</v>
      </c>
      <c r="AD155" s="18">
        <v>478.70519037588798</v>
      </c>
      <c r="AE155" s="18">
        <v>2460066</v>
      </c>
      <c r="AF155" s="18"/>
      <c r="AG155" s="18"/>
    </row>
    <row r="156" spans="1:33">
      <c r="A156" s="18" t="s">
        <v>798</v>
      </c>
      <c r="B156" s="18" t="s">
        <v>810</v>
      </c>
      <c r="C156" s="18" t="s">
        <v>490</v>
      </c>
      <c r="D156" s="18">
        <v>3203884.7030000002</v>
      </c>
      <c r="E156" s="18">
        <v>213678</v>
      </c>
      <c r="F156" s="18">
        <v>3417562.7030000002</v>
      </c>
      <c r="G156" s="18">
        <v>1858733</v>
      </c>
      <c r="H156" s="18">
        <v>920463</v>
      </c>
      <c r="I156" s="18">
        <v>440582</v>
      </c>
      <c r="J156" s="18">
        <v>0</v>
      </c>
      <c r="K156" s="18">
        <v>76672</v>
      </c>
      <c r="L156" s="18">
        <v>258746</v>
      </c>
      <c r="M156" s="18">
        <v>124020</v>
      </c>
      <c r="N156" s="18">
        <v>213678</v>
      </c>
      <c r="O156" s="18">
        <v>9380</v>
      </c>
      <c r="P156" s="18">
        <v>2588285.7025000001</v>
      </c>
      <c r="Q156" s="18">
        <v>1222059.45</v>
      </c>
      <c r="R156" s="18">
        <v>-333324.09999999998</v>
      </c>
      <c r="S156" s="18">
        <v>160542.9</v>
      </c>
      <c r="T156" s="18">
        <v>3637563.9525000001</v>
      </c>
      <c r="U156" s="18">
        <v>3417562.7030000002</v>
      </c>
      <c r="V156" s="18">
        <v>2904928.2975499998</v>
      </c>
      <c r="W156" s="18">
        <v>732635.65494999895</v>
      </c>
      <c r="X156" s="18">
        <v>512844.95846499997</v>
      </c>
      <c r="Y156" s="18">
        <v>1.1499999999999999</v>
      </c>
      <c r="Z156" s="18">
        <v>604325</v>
      </c>
      <c r="AA156" s="18">
        <v>3930197.1084500002</v>
      </c>
      <c r="AB156" s="18">
        <v>4178285.9342545201</v>
      </c>
      <c r="AC156" s="18">
        <v>6913.9716779125902</v>
      </c>
      <c r="AD156" s="18">
        <v>567.521554485872</v>
      </c>
      <c r="AE156" s="18">
        <v>342967463</v>
      </c>
      <c r="AF156" s="18"/>
      <c r="AG156" s="18"/>
    </row>
    <row r="157" spans="1:33">
      <c r="A157" s="18" t="s">
        <v>798</v>
      </c>
      <c r="B157" s="18" t="s">
        <v>811</v>
      </c>
      <c r="C157" s="18" t="s">
        <v>491</v>
      </c>
      <c r="D157" s="18">
        <v>53809.082999999999</v>
      </c>
      <c r="E157" s="18">
        <v>3894</v>
      </c>
      <c r="F157" s="18">
        <v>57703.082999999999</v>
      </c>
      <c r="G157" s="18">
        <v>40629</v>
      </c>
      <c r="H157" s="18">
        <v>12739</v>
      </c>
      <c r="I157" s="18">
        <v>1116</v>
      </c>
      <c r="J157" s="18">
        <v>0</v>
      </c>
      <c r="K157" s="18">
        <v>6129</v>
      </c>
      <c r="L157" s="18">
        <v>881</v>
      </c>
      <c r="M157" s="18">
        <v>5320</v>
      </c>
      <c r="N157" s="18">
        <v>3894</v>
      </c>
      <c r="O157" s="18">
        <v>926</v>
      </c>
      <c r="P157" s="18">
        <v>56575.8825</v>
      </c>
      <c r="Q157" s="18">
        <v>16986.400000000001</v>
      </c>
      <c r="R157" s="18">
        <v>-6057.95</v>
      </c>
      <c r="S157" s="18">
        <v>2405.5</v>
      </c>
      <c r="T157" s="18">
        <v>69909.832500000004</v>
      </c>
      <c r="U157" s="18">
        <v>57703.082999999999</v>
      </c>
      <c r="V157" s="18">
        <v>49047.62055</v>
      </c>
      <c r="W157" s="18">
        <v>20862.211950000001</v>
      </c>
      <c r="X157" s="18">
        <v>14603.548365000001</v>
      </c>
      <c r="Y157" s="18">
        <v>1.2529999999999999</v>
      </c>
      <c r="Z157" s="18">
        <v>13221</v>
      </c>
      <c r="AA157" s="18">
        <v>72301.962998999996</v>
      </c>
      <c r="AB157" s="18">
        <v>76865.934883569993</v>
      </c>
      <c r="AC157" s="18">
        <v>5813.9274550767695</v>
      </c>
      <c r="AD157" s="18">
        <v>-532.52266834994396</v>
      </c>
      <c r="AE157" s="18">
        <v>-7040482</v>
      </c>
      <c r="AF157" s="18"/>
      <c r="AG157" s="18"/>
    </row>
    <row r="158" spans="1:33">
      <c r="A158" s="18" t="s">
        <v>798</v>
      </c>
      <c r="B158" s="18" t="s">
        <v>812</v>
      </c>
      <c r="C158" s="18" t="s">
        <v>492</v>
      </c>
      <c r="D158" s="18">
        <v>46012.067999999999</v>
      </c>
      <c r="E158" s="18">
        <v>3744</v>
      </c>
      <c r="F158" s="18">
        <v>49756.067999999999</v>
      </c>
      <c r="G158" s="18">
        <v>19038</v>
      </c>
      <c r="H158" s="18">
        <v>16037</v>
      </c>
      <c r="I158" s="18">
        <v>1075</v>
      </c>
      <c r="J158" s="18">
        <v>2058</v>
      </c>
      <c r="K158" s="18">
        <v>0</v>
      </c>
      <c r="L158" s="18">
        <v>33</v>
      </c>
      <c r="M158" s="18">
        <v>2030</v>
      </c>
      <c r="N158" s="18">
        <v>3744</v>
      </c>
      <c r="O158" s="18">
        <v>0</v>
      </c>
      <c r="P158" s="18">
        <v>26510.415000000001</v>
      </c>
      <c r="Q158" s="18">
        <v>16294.5</v>
      </c>
      <c r="R158" s="18">
        <v>-1753.55</v>
      </c>
      <c r="S158" s="18">
        <v>2837.3</v>
      </c>
      <c r="T158" s="18">
        <v>43888.665000000001</v>
      </c>
      <c r="U158" s="18">
        <v>49756.067999999999</v>
      </c>
      <c r="V158" s="18">
        <v>42292.657800000001</v>
      </c>
      <c r="W158" s="18">
        <v>1596.0072</v>
      </c>
      <c r="X158" s="18">
        <v>1117.2050400000001</v>
      </c>
      <c r="Y158" s="18">
        <v>1.022</v>
      </c>
      <c r="Z158" s="18">
        <v>9470</v>
      </c>
      <c r="AA158" s="18">
        <v>50850.701496000001</v>
      </c>
      <c r="AB158" s="18">
        <v>54060.589060762497</v>
      </c>
      <c r="AC158" s="18">
        <v>5708.6155291195801</v>
      </c>
      <c r="AD158" s="18">
        <v>-637.83459430713197</v>
      </c>
      <c r="AE158" s="18">
        <v>-6040294</v>
      </c>
      <c r="AF158" s="18"/>
      <c r="AG158" s="18"/>
    </row>
    <row r="159" spans="1:33">
      <c r="A159" s="18" t="s">
        <v>798</v>
      </c>
      <c r="B159" s="18" t="s">
        <v>813</v>
      </c>
      <c r="C159" s="18" t="s">
        <v>493</v>
      </c>
      <c r="D159" s="18">
        <v>46994.959000000003</v>
      </c>
      <c r="E159" s="18">
        <v>7840</v>
      </c>
      <c r="F159" s="18">
        <v>54834.959000000003</v>
      </c>
      <c r="G159" s="18">
        <v>33221</v>
      </c>
      <c r="H159" s="18">
        <v>256</v>
      </c>
      <c r="I159" s="18">
        <v>893</v>
      </c>
      <c r="J159" s="18">
        <v>0</v>
      </c>
      <c r="K159" s="18">
        <v>4068</v>
      </c>
      <c r="L159" s="18">
        <v>768</v>
      </c>
      <c r="M159" s="18">
        <v>19604</v>
      </c>
      <c r="N159" s="18">
        <v>7840</v>
      </c>
      <c r="O159" s="18">
        <v>50</v>
      </c>
      <c r="P159" s="18">
        <v>46260.2425</v>
      </c>
      <c r="Q159" s="18">
        <v>4434.45</v>
      </c>
      <c r="R159" s="18">
        <v>-17358.7</v>
      </c>
      <c r="S159" s="18">
        <v>3331.32</v>
      </c>
      <c r="T159" s="18">
        <v>36667.3125</v>
      </c>
      <c r="U159" s="18">
        <v>54834.959000000003</v>
      </c>
      <c r="V159" s="18">
        <v>46609.715150000004</v>
      </c>
      <c r="W159" s="18">
        <v>-9942.4026500000109</v>
      </c>
      <c r="X159" s="18">
        <v>-6959.6818550000098</v>
      </c>
      <c r="Y159" s="18">
        <v>0.873</v>
      </c>
      <c r="Z159" s="18">
        <v>9271</v>
      </c>
      <c r="AA159" s="18">
        <v>47870.919206999999</v>
      </c>
      <c r="AB159" s="18">
        <v>50892.711704560403</v>
      </c>
      <c r="AC159" s="18">
        <v>5489.4522386539102</v>
      </c>
      <c r="AD159" s="18">
        <v>-856.99788477280299</v>
      </c>
      <c r="AE159" s="18">
        <v>-7945227</v>
      </c>
      <c r="AF159" s="18"/>
      <c r="AG159" s="18"/>
    </row>
    <row r="160" spans="1:33">
      <c r="A160" s="18" t="s">
        <v>798</v>
      </c>
      <c r="B160" s="18" t="s">
        <v>814</v>
      </c>
      <c r="C160" s="18" t="s">
        <v>494</v>
      </c>
      <c r="D160" s="18">
        <v>200463.31099999999</v>
      </c>
      <c r="E160" s="18">
        <v>12100</v>
      </c>
      <c r="F160" s="18">
        <v>212563.31099999999</v>
      </c>
      <c r="G160" s="18">
        <v>84650</v>
      </c>
      <c r="H160" s="18">
        <v>57084</v>
      </c>
      <c r="I160" s="18">
        <v>6136</v>
      </c>
      <c r="J160" s="18">
        <v>0</v>
      </c>
      <c r="K160" s="18">
        <v>6485</v>
      </c>
      <c r="L160" s="18">
        <v>768</v>
      </c>
      <c r="M160" s="18">
        <v>7455</v>
      </c>
      <c r="N160" s="18">
        <v>12100</v>
      </c>
      <c r="O160" s="18">
        <v>757</v>
      </c>
      <c r="P160" s="18">
        <v>117875.125</v>
      </c>
      <c r="Q160" s="18">
        <v>59249.25</v>
      </c>
      <c r="R160" s="18">
        <v>-7633</v>
      </c>
      <c r="S160" s="18">
        <v>9017.65</v>
      </c>
      <c r="T160" s="18">
        <v>178509.02499999999</v>
      </c>
      <c r="U160" s="18">
        <v>212563.31099999999</v>
      </c>
      <c r="V160" s="18">
        <v>180678.81435</v>
      </c>
      <c r="W160" s="18">
        <v>-2169.78934999998</v>
      </c>
      <c r="X160" s="18">
        <v>-1518.85254499998</v>
      </c>
      <c r="Y160" s="18">
        <v>0.99299999999999999</v>
      </c>
      <c r="Z160" s="18">
        <v>39878</v>
      </c>
      <c r="AA160" s="18">
        <v>211075.36782300001</v>
      </c>
      <c r="AB160" s="18">
        <v>224399.23904739201</v>
      </c>
      <c r="AC160" s="18">
        <v>5627.1437646670402</v>
      </c>
      <c r="AD160" s="18">
        <v>-719.30635875967698</v>
      </c>
      <c r="AE160" s="18">
        <v>-28684499</v>
      </c>
      <c r="AF160" s="18"/>
      <c r="AG160" s="18"/>
    </row>
    <row r="161" spans="1:33">
      <c r="A161" s="18" t="s">
        <v>798</v>
      </c>
      <c r="B161" s="18" t="s">
        <v>815</v>
      </c>
      <c r="C161" s="18" t="s">
        <v>495</v>
      </c>
      <c r="D161" s="18">
        <v>23549.958999999999</v>
      </c>
      <c r="E161" s="18">
        <v>2944</v>
      </c>
      <c r="F161" s="18">
        <v>26493.958999999999</v>
      </c>
      <c r="G161" s="18">
        <v>20478</v>
      </c>
      <c r="H161" s="18">
        <v>6119</v>
      </c>
      <c r="I161" s="18">
        <v>873</v>
      </c>
      <c r="J161" s="18">
        <v>0</v>
      </c>
      <c r="K161" s="18">
        <v>2162</v>
      </c>
      <c r="L161" s="18">
        <v>146</v>
      </c>
      <c r="M161" s="18">
        <v>11775</v>
      </c>
      <c r="N161" s="18">
        <v>2944</v>
      </c>
      <c r="O161" s="18">
        <v>0</v>
      </c>
      <c r="P161" s="18">
        <v>28515.615000000002</v>
      </c>
      <c r="Q161" s="18">
        <v>7780.9</v>
      </c>
      <c r="R161" s="18">
        <v>-10132.85</v>
      </c>
      <c r="S161" s="18">
        <v>500.65</v>
      </c>
      <c r="T161" s="18">
        <v>26664.314999999999</v>
      </c>
      <c r="U161" s="18">
        <v>26493.958999999999</v>
      </c>
      <c r="V161" s="18">
        <v>22519.865150000001</v>
      </c>
      <c r="W161" s="18">
        <v>4144.44985</v>
      </c>
      <c r="X161" s="18">
        <v>2901.1148950000002</v>
      </c>
      <c r="Y161" s="18">
        <v>1.1100000000000001</v>
      </c>
      <c r="Z161" s="18">
        <v>7087</v>
      </c>
      <c r="AA161" s="18">
        <v>29408.29449</v>
      </c>
      <c r="AB161" s="18">
        <v>31264.6566641137</v>
      </c>
      <c r="AC161" s="18">
        <v>4411.5502559776696</v>
      </c>
      <c r="AD161" s="18">
        <v>-1934.8998674490499</v>
      </c>
      <c r="AE161" s="18">
        <v>-13712635</v>
      </c>
      <c r="AF161" s="18"/>
      <c r="AG161" s="18"/>
    </row>
    <row r="162" spans="1:33">
      <c r="A162" s="18" t="s">
        <v>798</v>
      </c>
      <c r="B162" s="18" t="s">
        <v>816</v>
      </c>
      <c r="C162" s="18" t="s">
        <v>496</v>
      </c>
      <c r="D162" s="18">
        <v>245663.897</v>
      </c>
      <c r="E162" s="18">
        <v>8523</v>
      </c>
      <c r="F162" s="18">
        <v>254186.897</v>
      </c>
      <c r="G162" s="18">
        <v>166072</v>
      </c>
      <c r="H162" s="18">
        <v>58582</v>
      </c>
      <c r="I162" s="18">
        <v>4599</v>
      </c>
      <c r="J162" s="18">
        <v>0</v>
      </c>
      <c r="K162" s="18">
        <v>7176</v>
      </c>
      <c r="L162" s="18">
        <v>483</v>
      </c>
      <c r="M162" s="18">
        <v>11857</v>
      </c>
      <c r="N162" s="18">
        <v>8523</v>
      </c>
      <c r="O162" s="18">
        <v>0</v>
      </c>
      <c r="P162" s="18">
        <v>231255.26</v>
      </c>
      <c r="Q162" s="18">
        <v>59803.45</v>
      </c>
      <c r="R162" s="18">
        <v>-10489</v>
      </c>
      <c r="S162" s="18">
        <v>5228.8599999999997</v>
      </c>
      <c r="T162" s="18">
        <v>285798.57</v>
      </c>
      <c r="U162" s="18">
        <v>254186.897</v>
      </c>
      <c r="V162" s="18">
        <v>216058.86244999999</v>
      </c>
      <c r="W162" s="18">
        <v>69739.707550000006</v>
      </c>
      <c r="X162" s="18">
        <v>48817.795285</v>
      </c>
      <c r="Y162" s="18">
        <v>1.1919999999999999</v>
      </c>
      <c r="Z162" s="18">
        <v>49734</v>
      </c>
      <c r="AA162" s="18">
        <v>302990.78122399998</v>
      </c>
      <c r="AB162" s="18">
        <v>322116.69910273497</v>
      </c>
      <c r="AC162" s="18">
        <v>6476.7905075548997</v>
      </c>
      <c r="AD162" s="18">
        <v>130.34038412818299</v>
      </c>
      <c r="AE162" s="18">
        <v>6482349</v>
      </c>
      <c r="AF162" s="18"/>
      <c r="AG162" s="18"/>
    </row>
    <row r="163" spans="1:33">
      <c r="A163" s="18" t="s">
        <v>798</v>
      </c>
      <c r="B163" s="18" t="s">
        <v>817</v>
      </c>
      <c r="C163" s="18" t="s">
        <v>497</v>
      </c>
      <c r="D163" s="18">
        <v>199218.867</v>
      </c>
      <c r="E163" s="18">
        <v>13250</v>
      </c>
      <c r="F163" s="18">
        <v>212468.867</v>
      </c>
      <c r="G163" s="18">
        <v>75494</v>
      </c>
      <c r="H163" s="18">
        <v>64064</v>
      </c>
      <c r="I163" s="18">
        <v>4601</v>
      </c>
      <c r="J163" s="18">
        <v>501</v>
      </c>
      <c r="K163" s="18">
        <v>5192</v>
      </c>
      <c r="L163" s="18">
        <v>36</v>
      </c>
      <c r="M163" s="18">
        <v>19</v>
      </c>
      <c r="N163" s="18">
        <v>13250</v>
      </c>
      <c r="O163" s="18">
        <v>444</v>
      </c>
      <c r="P163" s="18">
        <v>105125.395</v>
      </c>
      <c r="Q163" s="18">
        <v>63204.3</v>
      </c>
      <c r="R163" s="18">
        <v>-424.15</v>
      </c>
      <c r="S163" s="18">
        <v>11259.27</v>
      </c>
      <c r="T163" s="18">
        <v>179164.815</v>
      </c>
      <c r="U163" s="18">
        <v>212468.867</v>
      </c>
      <c r="V163" s="18">
        <v>180598.53695000001</v>
      </c>
      <c r="W163" s="18">
        <v>-1433.7219499999801</v>
      </c>
      <c r="X163" s="18">
        <v>-1003.60536499998</v>
      </c>
      <c r="Y163" s="18">
        <v>0.995</v>
      </c>
      <c r="Z163" s="18">
        <v>43727</v>
      </c>
      <c r="AA163" s="18">
        <v>211406.522665</v>
      </c>
      <c r="AB163" s="18">
        <v>224751.29762873301</v>
      </c>
      <c r="AC163" s="18">
        <v>5139.8746227441297</v>
      </c>
      <c r="AD163" s="18">
        <v>-1206.57550068259</v>
      </c>
      <c r="AE163" s="18">
        <v>-52759927</v>
      </c>
      <c r="AF163" s="18"/>
      <c r="AG163" s="18"/>
    </row>
    <row r="164" spans="1:33">
      <c r="A164" s="18" t="s">
        <v>798</v>
      </c>
      <c r="B164" s="18" t="s">
        <v>818</v>
      </c>
      <c r="C164" s="18" t="s">
        <v>498</v>
      </c>
      <c r="D164" s="18">
        <v>254469.67300000001</v>
      </c>
      <c r="E164" s="18">
        <v>15584</v>
      </c>
      <c r="F164" s="18">
        <v>270053.67300000001</v>
      </c>
      <c r="G164" s="18">
        <v>167924</v>
      </c>
      <c r="H164" s="18">
        <v>15464</v>
      </c>
      <c r="I164" s="18">
        <v>5476</v>
      </c>
      <c r="J164" s="18">
        <v>0</v>
      </c>
      <c r="K164" s="18">
        <v>11019</v>
      </c>
      <c r="L164" s="18">
        <v>1163</v>
      </c>
      <c r="M164" s="18">
        <v>37024</v>
      </c>
      <c r="N164" s="18">
        <v>15584</v>
      </c>
      <c r="O164" s="18">
        <v>6</v>
      </c>
      <c r="P164" s="18">
        <v>233834.17</v>
      </c>
      <c r="Q164" s="18">
        <v>27165.15</v>
      </c>
      <c r="R164" s="18">
        <v>-32464.05</v>
      </c>
      <c r="S164" s="18">
        <v>6952.32</v>
      </c>
      <c r="T164" s="18">
        <v>235487.59</v>
      </c>
      <c r="U164" s="18">
        <v>270053.67300000001</v>
      </c>
      <c r="V164" s="18">
        <v>229545.62205000001</v>
      </c>
      <c r="W164" s="18">
        <v>5941.9679500000202</v>
      </c>
      <c r="X164" s="18">
        <v>4159.3775650000098</v>
      </c>
      <c r="Y164" s="18">
        <v>1.0149999999999999</v>
      </c>
      <c r="Z164" s="18">
        <v>40570</v>
      </c>
      <c r="AA164" s="18">
        <v>274104.47809500003</v>
      </c>
      <c r="AB164" s="18">
        <v>291406.98385791603</v>
      </c>
      <c r="AC164" s="18">
        <v>7182.8194197169196</v>
      </c>
      <c r="AD164" s="18">
        <v>836.36929629020904</v>
      </c>
      <c r="AE164" s="18">
        <v>33931502</v>
      </c>
      <c r="AF164" s="18"/>
      <c r="AG164" s="18"/>
    </row>
    <row r="165" spans="1:33">
      <c r="A165" s="18" t="s">
        <v>798</v>
      </c>
      <c r="B165" s="18" t="s">
        <v>819</v>
      </c>
      <c r="C165" s="18" t="s">
        <v>499</v>
      </c>
      <c r="D165" s="18">
        <v>67555.006999999998</v>
      </c>
      <c r="E165" s="18">
        <v>6072</v>
      </c>
      <c r="F165" s="18">
        <v>73627.006999999998</v>
      </c>
      <c r="G165" s="18">
        <v>37127</v>
      </c>
      <c r="H165" s="18">
        <v>33241</v>
      </c>
      <c r="I165" s="18">
        <v>1042</v>
      </c>
      <c r="J165" s="18">
        <v>0</v>
      </c>
      <c r="K165" s="18">
        <v>3245</v>
      </c>
      <c r="L165" s="18">
        <v>5</v>
      </c>
      <c r="M165" s="18">
        <v>10375</v>
      </c>
      <c r="N165" s="18">
        <v>6072</v>
      </c>
      <c r="O165" s="18">
        <v>0</v>
      </c>
      <c r="P165" s="18">
        <v>51699.347500000003</v>
      </c>
      <c r="Q165" s="18">
        <v>31898.799999999999</v>
      </c>
      <c r="R165" s="18">
        <v>-8823</v>
      </c>
      <c r="S165" s="18">
        <v>3397.45</v>
      </c>
      <c r="T165" s="18">
        <v>78172.597500000003</v>
      </c>
      <c r="U165" s="18">
        <v>73627.006999999998</v>
      </c>
      <c r="V165" s="18">
        <v>62582.955950000003</v>
      </c>
      <c r="W165" s="18">
        <v>15589.64155</v>
      </c>
      <c r="X165" s="18">
        <v>10912.749084999999</v>
      </c>
      <c r="Y165" s="18">
        <v>1.1479999999999999</v>
      </c>
      <c r="Z165" s="18">
        <v>14414</v>
      </c>
      <c r="AA165" s="18">
        <v>84523.804036000001</v>
      </c>
      <c r="AB165" s="18">
        <v>89859.2645020255</v>
      </c>
      <c r="AC165" s="18">
        <v>6234.1657070921001</v>
      </c>
      <c r="AD165" s="18">
        <v>-112.28441633461399</v>
      </c>
      <c r="AE165" s="18">
        <v>-1618468</v>
      </c>
      <c r="AF165" s="18"/>
      <c r="AG165" s="18"/>
    </row>
    <row r="166" spans="1:33">
      <c r="A166" s="18" t="s">
        <v>798</v>
      </c>
      <c r="B166" s="18" t="s">
        <v>820</v>
      </c>
      <c r="C166" s="18" t="s">
        <v>500</v>
      </c>
      <c r="D166" s="18">
        <v>95058.468999999997</v>
      </c>
      <c r="E166" s="18">
        <v>7402</v>
      </c>
      <c r="F166" s="18">
        <v>102460.469</v>
      </c>
      <c r="G166" s="18">
        <v>58339</v>
      </c>
      <c r="H166" s="18">
        <v>14127</v>
      </c>
      <c r="I166" s="18">
        <v>4512</v>
      </c>
      <c r="J166" s="18">
        <v>0</v>
      </c>
      <c r="K166" s="18">
        <v>3952</v>
      </c>
      <c r="L166" s="18">
        <v>448</v>
      </c>
      <c r="M166" s="18">
        <v>4341</v>
      </c>
      <c r="N166" s="18">
        <v>7402</v>
      </c>
      <c r="O166" s="18">
        <v>2620</v>
      </c>
      <c r="P166" s="18">
        <v>81237.057499999995</v>
      </c>
      <c r="Q166" s="18">
        <v>19202.349999999999</v>
      </c>
      <c r="R166" s="18">
        <v>-6297.65</v>
      </c>
      <c r="S166" s="18">
        <v>5553.73</v>
      </c>
      <c r="T166" s="18">
        <v>99695.487500000003</v>
      </c>
      <c r="U166" s="18">
        <v>102460.469</v>
      </c>
      <c r="V166" s="18">
        <v>87091.398650000003</v>
      </c>
      <c r="W166" s="18">
        <v>12604.08885</v>
      </c>
      <c r="X166" s="18">
        <v>8822.8621950000106</v>
      </c>
      <c r="Y166" s="18">
        <v>1.0860000000000001</v>
      </c>
      <c r="Z166" s="18">
        <v>14007</v>
      </c>
      <c r="AA166" s="18">
        <v>111272.069334</v>
      </c>
      <c r="AB166" s="18">
        <v>118295.980925243</v>
      </c>
      <c r="AC166" s="18">
        <v>8445.4901781425706</v>
      </c>
      <c r="AD166" s="18">
        <v>2099.0400547158602</v>
      </c>
      <c r="AE166" s="18">
        <v>29401254</v>
      </c>
      <c r="AF166" s="18"/>
      <c r="AG166" s="18"/>
    </row>
    <row r="167" spans="1:33">
      <c r="A167" s="18" t="s">
        <v>798</v>
      </c>
      <c r="B167" s="18" t="s">
        <v>821</v>
      </c>
      <c r="C167" s="18" t="s">
        <v>501</v>
      </c>
      <c r="D167" s="18">
        <v>170281.38099999999</v>
      </c>
      <c r="E167" s="18">
        <v>11919</v>
      </c>
      <c r="F167" s="18">
        <v>182200.38099999999</v>
      </c>
      <c r="G167" s="18">
        <v>102573</v>
      </c>
      <c r="H167" s="18">
        <v>4410</v>
      </c>
      <c r="I167" s="18">
        <v>1693</v>
      </c>
      <c r="J167" s="18">
        <v>0</v>
      </c>
      <c r="K167" s="18">
        <v>1185</v>
      </c>
      <c r="L167" s="18">
        <v>3536</v>
      </c>
      <c r="M167" s="18">
        <v>25143</v>
      </c>
      <c r="N167" s="18">
        <v>11919</v>
      </c>
      <c r="O167" s="18">
        <v>91</v>
      </c>
      <c r="P167" s="18">
        <v>142832.9025</v>
      </c>
      <c r="Q167" s="18">
        <v>6194.8</v>
      </c>
      <c r="R167" s="18">
        <v>-24454.5</v>
      </c>
      <c r="S167" s="18">
        <v>5856.84</v>
      </c>
      <c r="T167" s="18">
        <v>130430.0425</v>
      </c>
      <c r="U167" s="18">
        <v>182200.38099999999</v>
      </c>
      <c r="V167" s="18">
        <v>154870.32384999999</v>
      </c>
      <c r="W167" s="18">
        <v>-24440.281350000001</v>
      </c>
      <c r="X167" s="18">
        <v>-17108.196945</v>
      </c>
      <c r="Y167" s="18">
        <v>0.90600000000000003</v>
      </c>
      <c r="Z167" s="18">
        <v>24677</v>
      </c>
      <c r="AA167" s="18">
        <v>165073.545186</v>
      </c>
      <c r="AB167" s="18">
        <v>175493.60831935701</v>
      </c>
      <c r="AC167" s="18">
        <v>7111.6265477714696</v>
      </c>
      <c r="AD167" s="18">
        <v>765.17642434475897</v>
      </c>
      <c r="AE167" s="18">
        <v>18882259</v>
      </c>
      <c r="AF167" s="18"/>
      <c r="AG167" s="18"/>
    </row>
    <row r="168" spans="1:33">
      <c r="A168" s="18" t="s">
        <v>798</v>
      </c>
      <c r="B168" s="18" t="s">
        <v>822</v>
      </c>
      <c r="C168" s="18" t="s">
        <v>502</v>
      </c>
      <c r="D168" s="18">
        <v>194078.682</v>
      </c>
      <c r="E168" s="18">
        <v>19031</v>
      </c>
      <c r="F168" s="18">
        <v>213109.682</v>
      </c>
      <c r="G168" s="18">
        <v>125246</v>
      </c>
      <c r="H168" s="18">
        <v>21752</v>
      </c>
      <c r="I168" s="18">
        <v>13064</v>
      </c>
      <c r="J168" s="18">
        <v>0</v>
      </c>
      <c r="K168" s="18">
        <v>10959</v>
      </c>
      <c r="L168" s="18">
        <v>6808</v>
      </c>
      <c r="M168" s="18">
        <v>8557</v>
      </c>
      <c r="N168" s="18">
        <v>19031</v>
      </c>
      <c r="O168" s="18">
        <v>454</v>
      </c>
      <c r="P168" s="18">
        <v>174405.05499999999</v>
      </c>
      <c r="Q168" s="18">
        <v>38908.75</v>
      </c>
      <c r="R168" s="18">
        <v>-13446.15</v>
      </c>
      <c r="S168" s="18">
        <v>14721.66</v>
      </c>
      <c r="T168" s="18">
        <v>214589.315</v>
      </c>
      <c r="U168" s="18">
        <v>213109.682</v>
      </c>
      <c r="V168" s="18">
        <v>181143.2297</v>
      </c>
      <c r="W168" s="18">
        <v>33446.085299999999</v>
      </c>
      <c r="X168" s="18">
        <v>23412.259709999998</v>
      </c>
      <c r="Y168" s="18">
        <v>1.1100000000000001</v>
      </c>
      <c r="Z168" s="18">
        <v>35279</v>
      </c>
      <c r="AA168" s="18">
        <v>236551.74702000001</v>
      </c>
      <c r="AB168" s="18">
        <v>251483.78313442899</v>
      </c>
      <c r="AC168" s="18">
        <v>7128.4271984588304</v>
      </c>
      <c r="AD168" s="18">
        <v>781.97707503211996</v>
      </c>
      <c r="AE168" s="18">
        <v>27587369</v>
      </c>
      <c r="AF168" s="18"/>
      <c r="AG168" s="18"/>
    </row>
    <row r="169" spans="1:33">
      <c r="A169" s="18" t="s">
        <v>798</v>
      </c>
      <c r="B169" s="18" t="s">
        <v>823</v>
      </c>
      <c r="C169" s="18" t="s">
        <v>503</v>
      </c>
      <c r="D169" s="18">
        <v>81700.911999999997</v>
      </c>
      <c r="E169" s="18">
        <v>3892</v>
      </c>
      <c r="F169" s="18">
        <v>85592.911999999997</v>
      </c>
      <c r="G169" s="18">
        <v>46608</v>
      </c>
      <c r="H169" s="18">
        <v>3649</v>
      </c>
      <c r="I169" s="18">
        <v>3060</v>
      </c>
      <c r="J169" s="18">
        <v>0</v>
      </c>
      <c r="K169" s="18">
        <v>2616</v>
      </c>
      <c r="L169" s="18">
        <v>757</v>
      </c>
      <c r="M169" s="18">
        <v>9533</v>
      </c>
      <c r="N169" s="18">
        <v>3892</v>
      </c>
      <c r="O169" s="18">
        <v>1343</v>
      </c>
      <c r="P169" s="18">
        <v>64901.64</v>
      </c>
      <c r="Q169" s="18">
        <v>7926.25</v>
      </c>
      <c r="R169" s="18">
        <v>-9888.0499999999993</v>
      </c>
      <c r="S169" s="18">
        <v>1687.59</v>
      </c>
      <c r="T169" s="18">
        <v>64627.43</v>
      </c>
      <c r="U169" s="18">
        <v>85592.911999999997</v>
      </c>
      <c r="V169" s="18">
        <v>72753.975200000001</v>
      </c>
      <c r="W169" s="18">
        <v>-8126.5451999999896</v>
      </c>
      <c r="X169" s="18">
        <v>-5688.5816399999903</v>
      </c>
      <c r="Y169" s="18">
        <v>0.93400000000000005</v>
      </c>
      <c r="Z169" s="18">
        <v>9193</v>
      </c>
      <c r="AA169" s="18">
        <v>79943.779808000007</v>
      </c>
      <c r="AB169" s="18">
        <v>84990.131915964404</v>
      </c>
      <c r="AC169" s="18">
        <v>9245.09212617909</v>
      </c>
      <c r="AD169" s="18">
        <v>2898.64200275238</v>
      </c>
      <c r="AE169" s="18">
        <v>26647216</v>
      </c>
      <c r="AF169" s="18"/>
      <c r="AG169" s="18"/>
    </row>
    <row r="170" spans="1:33">
      <c r="A170" s="18" t="s">
        <v>798</v>
      </c>
      <c r="B170" s="18" t="s">
        <v>824</v>
      </c>
      <c r="C170" s="18" t="s">
        <v>504</v>
      </c>
      <c r="D170" s="18">
        <v>64301.589</v>
      </c>
      <c r="E170" s="18">
        <v>4244</v>
      </c>
      <c r="F170" s="18">
        <v>68545.589000000007</v>
      </c>
      <c r="G170" s="18">
        <v>30500</v>
      </c>
      <c r="H170" s="18">
        <v>12131</v>
      </c>
      <c r="I170" s="18">
        <v>1096</v>
      </c>
      <c r="J170" s="18">
        <v>0</v>
      </c>
      <c r="K170" s="18">
        <v>2647</v>
      </c>
      <c r="L170" s="18">
        <v>40</v>
      </c>
      <c r="M170" s="18">
        <v>5205</v>
      </c>
      <c r="N170" s="18">
        <v>4244</v>
      </c>
      <c r="O170" s="18">
        <v>0</v>
      </c>
      <c r="P170" s="18">
        <v>42471.25</v>
      </c>
      <c r="Q170" s="18">
        <v>13492.9</v>
      </c>
      <c r="R170" s="18">
        <v>-4458.25</v>
      </c>
      <c r="S170" s="18">
        <v>2722.55</v>
      </c>
      <c r="T170" s="18">
        <v>54228.45</v>
      </c>
      <c r="U170" s="18">
        <v>68545.589000000007</v>
      </c>
      <c r="V170" s="18">
        <v>58263.750650000002</v>
      </c>
      <c r="W170" s="18">
        <v>-4035.3006500000001</v>
      </c>
      <c r="X170" s="18">
        <v>-2824.7104549999999</v>
      </c>
      <c r="Y170" s="18">
        <v>0.95899999999999996</v>
      </c>
      <c r="Z170" s="18">
        <v>10523</v>
      </c>
      <c r="AA170" s="18">
        <v>65735.219851000002</v>
      </c>
      <c r="AB170" s="18">
        <v>69884.674205788993</v>
      </c>
      <c r="AC170" s="18">
        <v>6641.1360073922797</v>
      </c>
      <c r="AD170" s="18">
        <v>294.68588396556601</v>
      </c>
      <c r="AE170" s="18">
        <v>3100980</v>
      </c>
      <c r="AF170" s="18"/>
      <c r="AG170" s="18"/>
    </row>
    <row r="171" spans="1:33">
      <c r="A171" s="18" t="s">
        <v>798</v>
      </c>
      <c r="B171" s="18" t="s">
        <v>825</v>
      </c>
      <c r="C171" s="18" t="s">
        <v>505</v>
      </c>
      <c r="D171" s="18">
        <v>375713.32799999998</v>
      </c>
      <c r="E171" s="18">
        <v>25414</v>
      </c>
      <c r="F171" s="18">
        <v>401127.32799999998</v>
      </c>
      <c r="G171" s="18">
        <v>236486</v>
      </c>
      <c r="H171" s="18">
        <v>67412</v>
      </c>
      <c r="I171" s="18">
        <v>43223</v>
      </c>
      <c r="J171" s="18">
        <v>0</v>
      </c>
      <c r="K171" s="18">
        <v>12033</v>
      </c>
      <c r="L171" s="18">
        <v>33014</v>
      </c>
      <c r="M171" s="18">
        <v>17077</v>
      </c>
      <c r="N171" s="18">
        <v>25414</v>
      </c>
      <c r="O171" s="18">
        <v>2608</v>
      </c>
      <c r="P171" s="18">
        <v>329306.755</v>
      </c>
      <c r="Q171" s="18">
        <v>104267.8</v>
      </c>
      <c r="R171" s="18">
        <v>-44794.15</v>
      </c>
      <c r="S171" s="18">
        <v>18698.810000000001</v>
      </c>
      <c r="T171" s="18">
        <v>407479.21500000003</v>
      </c>
      <c r="U171" s="18">
        <v>401127.32799999998</v>
      </c>
      <c r="V171" s="18">
        <v>340958.22879999998</v>
      </c>
      <c r="W171" s="18">
        <v>66520.986199999999</v>
      </c>
      <c r="X171" s="18">
        <v>46564.690340000001</v>
      </c>
      <c r="Y171" s="18">
        <v>1.1160000000000001</v>
      </c>
      <c r="Z171" s="18">
        <v>70633</v>
      </c>
      <c r="AA171" s="18">
        <v>447658.09804800001</v>
      </c>
      <c r="AB171" s="18">
        <v>475915.96116327099</v>
      </c>
      <c r="AC171" s="18">
        <v>6737.8698506827004</v>
      </c>
      <c r="AD171" s="18">
        <v>391.419727255986</v>
      </c>
      <c r="AE171" s="18">
        <v>27647150</v>
      </c>
      <c r="AF171" s="18"/>
      <c r="AG171" s="18"/>
    </row>
    <row r="172" spans="1:33">
      <c r="A172" s="18" t="s">
        <v>798</v>
      </c>
      <c r="B172" s="18" t="s">
        <v>826</v>
      </c>
      <c r="C172" s="18" t="s">
        <v>506</v>
      </c>
      <c r="D172" s="18">
        <v>74066.544999999998</v>
      </c>
      <c r="E172" s="18">
        <v>3999</v>
      </c>
      <c r="F172" s="18">
        <v>78065.544999999998</v>
      </c>
      <c r="G172" s="18">
        <v>52698</v>
      </c>
      <c r="H172" s="18">
        <v>7957</v>
      </c>
      <c r="I172" s="18">
        <v>2073</v>
      </c>
      <c r="J172" s="18">
        <v>2545</v>
      </c>
      <c r="K172" s="18">
        <v>2787</v>
      </c>
      <c r="L172" s="18">
        <v>379</v>
      </c>
      <c r="M172" s="18">
        <v>10298</v>
      </c>
      <c r="N172" s="18">
        <v>3999</v>
      </c>
      <c r="O172" s="18">
        <v>102</v>
      </c>
      <c r="P172" s="18">
        <v>73381.964999999997</v>
      </c>
      <c r="Q172" s="18">
        <v>13057.7</v>
      </c>
      <c r="R172" s="18">
        <v>-9162.15</v>
      </c>
      <c r="S172" s="18">
        <v>1648.49</v>
      </c>
      <c r="T172" s="18">
        <v>78926.005000000005</v>
      </c>
      <c r="U172" s="18">
        <v>78065.544999999998</v>
      </c>
      <c r="V172" s="18">
        <v>66355.713250000001</v>
      </c>
      <c r="W172" s="18">
        <v>12570.29175</v>
      </c>
      <c r="X172" s="18">
        <v>8799.2042249999995</v>
      </c>
      <c r="Y172" s="18">
        <v>1.113</v>
      </c>
      <c r="Z172" s="18">
        <v>15376</v>
      </c>
      <c r="AA172" s="18">
        <v>86886.951585000003</v>
      </c>
      <c r="AB172" s="18">
        <v>92371.582813828703</v>
      </c>
      <c r="AC172" s="18">
        <v>6007.5170924706499</v>
      </c>
      <c r="AD172" s="18">
        <v>-338.93303095606399</v>
      </c>
      <c r="AE172" s="18">
        <v>-5211434</v>
      </c>
      <c r="AF172" s="18"/>
      <c r="AG172" s="18"/>
    </row>
    <row r="173" spans="1:33">
      <c r="A173" s="18" t="s">
        <v>798</v>
      </c>
      <c r="B173" s="18" t="s">
        <v>827</v>
      </c>
      <c r="C173" s="18" t="s">
        <v>507</v>
      </c>
      <c r="D173" s="18">
        <v>206039.56299999999</v>
      </c>
      <c r="E173" s="18">
        <v>16490</v>
      </c>
      <c r="F173" s="18">
        <v>222529.56299999999</v>
      </c>
      <c r="G173" s="18">
        <v>127753</v>
      </c>
      <c r="H173" s="18">
        <v>20247</v>
      </c>
      <c r="I173" s="18">
        <v>4846</v>
      </c>
      <c r="J173" s="18">
        <v>0</v>
      </c>
      <c r="K173" s="18">
        <v>9494</v>
      </c>
      <c r="L173" s="18">
        <v>1988</v>
      </c>
      <c r="M173" s="18">
        <v>37817</v>
      </c>
      <c r="N173" s="18">
        <v>16490</v>
      </c>
      <c r="O173" s="18">
        <v>932</v>
      </c>
      <c r="P173" s="18">
        <v>177896.05249999999</v>
      </c>
      <c r="Q173" s="18">
        <v>29398.95</v>
      </c>
      <c r="R173" s="18">
        <v>-34626.449999999997</v>
      </c>
      <c r="S173" s="18">
        <v>7587.61</v>
      </c>
      <c r="T173" s="18">
        <v>180256.16250000001</v>
      </c>
      <c r="U173" s="18">
        <v>222529.56299999999</v>
      </c>
      <c r="V173" s="18">
        <v>189150.12854999999</v>
      </c>
      <c r="W173" s="18">
        <v>-8893.9660499999609</v>
      </c>
      <c r="X173" s="18">
        <v>-6225.7762349999703</v>
      </c>
      <c r="Y173" s="18">
        <v>0.97199999999999998</v>
      </c>
      <c r="Z173" s="18">
        <v>40650</v>
      </c>
      <c r="AA173" s="18">
        <v>216298.73523600001</v>
      </c>
      <c r="AB173" s="18">
        <v>229952.32506037</v>
      </c>
      <c r="AC173" s="18">
        <v>5656.8837653227602</v>
      </c>
      <c r="AD173" s="18">
        <v>-689.56635810395005</v>
      </c>
      <c r="AE173" s="18">
        <v>-28030872</v>
      </c>
      <c r="AF173" s="18"/>
      <c r="AG173" s="18"/>
    </row>
    <row r="174" spans="1:33">
      <c r="A174" s="18" t="s">
        <v>798</v>
      </c>
      <c r="B174" s="18" t="s">
        <v>828</v>
      </c>
      <c r="C174" s="18" t="s">
        <v>508</v>
      </c>
      <c r="D174" s="18">
        <v>102224.22</v>
      </c>
      <c r="E174" s="18">
        <v>11774</v>
      </c>
      <c r="F174" s="18">
        <v>113998.22</v>
      </c>
      <c r="G174" s="18">
        <v>81132</v>
      </c>
      <c r="H174" s="18">
        <v>8452</v>
      </c>
      <c r="I174" s="18">
        <v>3300</v>
      </c>
      <c r="J174" s="18">
        <v>0</v>
      </c>
      <c r="K174" s="18">
        <v>5806</v>
      </c>
      <c r="L174" s="18">
        <v>1448</v>
      </c>
      <c r="M174" s="18">
        <v>25791</v>
      </c>
      <c r="N174" s="18">
        <v>11774</v>
      </c>
      <c r="O174" s="18">
        <v>4712</v>
      </c>
      <c r="P174" s="18">
        <v>112976.31</v>
      </c>
      <c r="Q174" s="18">
        <v>14924.3</v>
      </c>
      <c r="R174" s="18">
        <v>-27158.35</v>
      </c>
      <c r="S174" s="18">
        <v>5623.43</v>
      </c>
      <c r="T174" s="18">
        <v>106365.69</v>
      </c>
      <c r="U174" s="18">
        <v>113998.22</v>
      </c>
      <c r="V174" s="18">
        <v>96898.486999999994</v>
      </c>
      <c r="W174" s="18">
        <v>9467.2030000000104</v>
      </c>
      <c r="X174" s="18">
        <v>6627.0421000000097</v>
      </c>
      <c r="Y174" s="18">
        <v>1.0580000000000001</v>
      </c>
      <c r="Z174" s="18">
        <v>18675</v>
      </c>
      <c r="AA174" s="18">
        <v>120610.11676</v>
      </c>
      <c r="AB174" s="18">
        <v>128223.48103193501</v>
      </c>
      <c r="AC174" s="18">
        <v>6866.0498544543398</v>
      </c>
      <c r="AD174" s="18">
        <v>519.59973102763001</v>
      </c>
      <c r="AE174" s="18">
        <v>9703525</v>
      </c>
      <c r="AF174" s="18"/>
      <c r="AG174" s="18"/>
    </row>
    <row r="175" spans="1:33">
      <c r="A175" s="18" t="s">
        <v>798</v>
      </c>
      <c r="B175" s="18" t="s">
        <v>829</v>
      </c>
      <c r="C175" s="18" t="s">
        <v>509</v>
      </c>
      <c r="D175" s="18">
        <v>383252.67800000001</v>
      </c>
      <c r="E175" s="18">
        <v>32926</v>
      </c>
      <c r="F175" s="18">
        <v>416178.67800000001</v>
      </c>
      <c r="G175" s="18">
        <v>237160</v>
      </c>
      <c r="H175" s="18">
        <v>36853</v>
      </c>
      <c r="I175" s="18">
        <v>11216</v>
      </c>
      <c r="J175" s="18">
        <v>0</v>
      </c>
      <c r="K175" s="18">
        <v>3399</v>
      </c>
      <c r="L175" s="18">
        <v>5642</v>
      </c>
      <c r="M175" s="18">
        <v>72938</v>
      </c>
      <c r="N175" s="18">
        <v>32926</v>
      </c>
      <c r="O175" s="18">
        <v>120</v>
      </c>
      <c r="P175" s="18">
        <v>330245.3</v>
      </c>
      <c r="Q175" s="18">
        <v>43747.8</v>
      </c>
      <c r="R175" s="18">
        <v>-66895</v>
      </c>
      <c r="S175" s="18">
        <v>15587.64</v>
      </c>
      <c r="T175" s="18">
        <v>322685.74</v>
      </c>
      <c r="U175" s="18">
        <v>416178.67800000001</v>
      </c>
      <c r="V175" s="18">
        <v>353751.8763</v>
      </c>
      <c r="W175" s="18">
        <v>-31066.136299999998</v>
      </c>
      <c r="X175" s="18">
        <v>-21746.295409999999</v>
      </c>
      <c r="Y175" s="18">
        <v>0.94799999999999995</v>
      </c>
      <c r="Z175" s="18">
        <v>57771</v>
      </c>
      <c r="AA175" s="18">
        <v>394537.38674400002</v>
      </c>
      <c r="AB175" s="18">
        <v>419442.07073627599</v>
      </c>
      <c r="AC175" s="18">
        <v>7260.4260050246003</v>
      </c>
      <c r="AD175" s="18">
        <v>913.97588159788302</v>
      </c>
      <c r="AE175" s="18">
        <v>52801301</v>
      </c>
      <c r="AF175" s="18"/>
      <c r="AG175" s="18"/>
    </row>
    <row r="176" spans="1:33">
      <c r="A176" s="18" t="s">
        <v>798</v>
      </c>
      <c r="B176" s="18" t="s">
        <v>830</v>
      </c>
      <c r="C176" s="18" t="s">
        <v>510</v>
      </c>
      <c r="D176" s="18">
        <v>34091.64</v>
      </c>
      <c r="E176" s="18">
        <v>3937</v>
      </c>
      <c r="F176" s="18">
        <v>38028.639999999999</v>
      </c>
      <c r="G176" s="18">
        <v>17900</v>
      </c>
      <c r="H176" s="18">
        <v>7791</v>
      </c>
      <c r="I176" s="18">
        <v>306</v>
      </c>
      <c r="J176" s="18">
        <v>0</v>
      </c>
      <c r="K176" s="18">
        <v>1785</v>
      </c>
      <c r="L176" s="18">
        <v>0</v>
      </c>
      <c r="M176" s="18">
        <v>4366</v>
      </c>
      <c r="N176" s="18">
        <v>3937</v>
      </c>
      <c r="O176" s="18">
        <v>0</v>
      </c>
      <c r="P176" s="18">
        <v>24925.75</v>
      </c>
      <c r="Q176" s="18">
        <v>8399.7000000000007</v>
      </c>
      <c r="R176" s="18">
        <v>-3711.1</v>
      </c>
      <c r="S176" s="18">
        <v>2604.23</v>
      </c>
      <c r="T176" s="18">
        <v>32218.58</v>
      </c>
      <c r="U176" s="18">
        <v>38028.639999999999</v>
      </c>
      <c r="V176" s="18">
        <v>32324.344000000001</v>
      </c>
      <c r="W176" s="18">
        <v>-105.763999999999</v>
      </c>
      <c r="X176" s="18">
        <v>-74.034799999999393</v>
      </c>
      <c r="Y176" s="18">
        <v>0.998</v>
      </c>
      <c r="Z176" s="18">
        <v>9082</v>
      </c>
      <c r="AA176" s="18">
        <v>37952.582719999999</v>
      </c>
      <c r="AB176" s="18">
        <v>40348.292508450599</v>
      </c>
      <c r="AC176" s="18">
        <v>4442.66598859839</v>
      </c>
      <c r="AD176" s="18">
        <v>-1903.78413482832</v>
      </c>
      <c r="AE176" s="18">
        <v>-17290168</v>
      </c>
      <c r="AF176" s="18"/>
      <c r="AG176" s="18"/>
    </row>
    <row r="177" spans="1:33">
      <c r="A177" s="18" t="s">
        <v>798</v>
      </c>
      <c r="B177" s="18" t="s">
        <v>831</v>
      </c>
      <c r="C177" s="18" t="s">
        <v>511</v>
      </c>
      <c r="D177" s="18">
        <v>151942.68100000001</v>
      </c>
      <c r="E177" s="18">
        <v>8421</v>
      </c>
      <c r="F177" s="18">
        <v>160363.68100000001</v>
      </c>
      <c r="G177" s="18">
        <v>85648</v>
      </c>
      <c r="H177" s="18">
        <v>31543</v>
      </c>
      <c r="I177" s="18">
        <v>2418</v>
      </c>
      <c r="J177" s="18">
        <v>0</v>
      </c>
      <c r="K177" s="18">
        <v>7196</v>
      </c>
      <c r="L177" s="18">
        <v>3394</v>
      </c>
      <c r="M177" s="18">
        <v>14865</v>
      </c>
      <c r="N177" s="18">
        <v>8421</v>
      </c>
      <c r="O177" s="18">
        <v>4883</v>
      </c>
      <c r="P177" s="18">
        <v>119264.84</v>
      </c>
      <c r="Q177" s="18">
        <v>34983.449999999997</v>
      </c>
      <c r="R177" s="18">
        <v>-19670.7</v>
      </c>
      <c r="S177" s="18">
        <v>4630.8</v>
      </c>
      <c r="T177" s="18">
        <v>139208.39000000001</v>
      </c>
      <c r="U177" s="18">
        <v>160363.68100000001</v>
      </c>
      <c r="V177" s="18">
        <v>136309.12885000001</v>
      </c>
      <c r="W177" s="18">
        <v>2899.2611499999798</v>
      </c>
      <c r="X177" s="18">
        <v>2029.4828049999801</v>
      </c>
      <c r="Y177" s="18">
        <v>1.0129999999999999</v>
      </c>
      <c r="Z177" s="18">
        <v>27844</v>
      </c>
      <c r="AA177" s="18">
        <v>162448.408853</v>
      </c>
      <c r="AB177" s="18">
        <v>172702.76350597799</v>
      </c>
      <c r="AC177" s="18">
        <v>6202.5126959480604</v>
      </c>
      <c r="AD177" s="18">
        <v>-143.937427478655</v>
      </c>
      <c r="AE177" s="18">
        <v>-4007794</v>
      </c>
      <c r="AF177" s="18"/>
      <c r="AG177" s="18"/>
    </row>
    <row r="178" spans="1:33">
      <c r="A178" s="18" t="s">
        <v>798</v>
      </c>
      <c r="B178" s="18" t="s">
        <v>832</v>
      </c>
      <c r="C178" s="18" t="s">
        <v>512</v>
      </c>
      <c r="D178" s="18">
        <v>68206.2</v>
      </c>
      <c r="E178" s="18">
        <v>6906</v>
      </c>
      <c r="F178" s="18">
        <v>75112.2</v>
      </c>
      <c r="G178" s="18">
        <v>40962</v>
      </c>
      <c r="H178" s="18">
        <v>4687</v>
      </c>
      <c r="I178" s="18">
        <v>284</v>
      </c>
      <c r="J178" s="18">
        <v>0</v>
      </c>
      <c r="K178" s="18">
        <v>4811</v>
      </c>
      <c r="L178" s="18">
        <v>1460</v>
      </c>
      <c r="M178" s="18">
        <v>10028</v>
      </c>
      <c r="N178" s="18">
        <v>6906</v>
      </c>
      <c r="O178" s="18">
        <v>185</v>
      </c>
      <c r="P178" s="18">
        <v>57039.584999999999</v>
      </c>
      <c r="Q178" s="18">
        <v>8314.7000000000007</v>
      </c>
      <c r="R178" s="18">
        <v>-9922.0499999999993</v>
      </c>
      <c r="S178" s="18">
        <v>4165.34</v>
      </c>
      <c r="T178" s="18">
        <v>59597.574999999997</v>
      </c>
      <c r="U178" s="18">
        <v>75112.2</v>
      </c>
      <c r="V178" s="18">
        <v>63845.37</v>
      </c>
      <c r="W178" s="18">
        <v>-4247.7950000000001</v>
      </c>
      <c r="X178" s="18">
        <v>-2973.4564999999998</v>
      </c>
      <c r="Y178" s="18">
        <v>0.96</v>
      </c>
      <c r="Z178" s="18">
        <v>13478</v>
      </c>
      <c r="AA178" s="18">
        <v>72107.712</v>
      </c>
      <c r="AB178" s="18">
        <v>76659.422030794303</v>
      </c>
      <c r="AC178" s="18">
        <v>5687.74462314842</v>
      </c>
      <c r="AD178" s="18">
        <v>-658.70550027829802</v>
      </c>
      <c r="AE178" s="18">
        <v>-8878033</v>
      </c>
      <c r="AF178" s="18"/>
      <c r="AG178" s="18"/>
    </row>
    <row r="179" spans="1:33">
      <c r="A179" s="18" t="s">
        <v>798</v>
      </c>
      <c r="B179" s="18" t="s">
        <v>833</v>
      </c>
      <c r="C179" s="18" t="s">
        <v>513</v>
      </c>
      <c r="D179" s="18">
        <v>47214.021000000001</v>
      </c>
      <c r="E179" s="18">
        <v>6212</v>
      </c>
      <c r="F179" s="18">
        <v>53426.021000000001</v>
      </c>
      <c r="G179" s="18">
        <v>32365</v>
      </c>
      <c r="H179" s="18">
        <v>10544</v>
      </c>
      <c r="I179" s="18">
        <v>1304</v>
      </c>
      <c r="J179" s="18">
        <v>0</v>
      </c>
      <c r="K179" s="18">
        <v>3155</v>
      </c>
      <c r="L179" s="18">
        <v>208</v>
      </c>
      <c r="M179" s="18">
        <v>5719</v>
      </c>
      <c r="N179" s="18">
        <v>6212</v>
      </c>
      <c r="O179" s="18">
        <v>0</v>
      </c>
      <c r="P179" s="18">
        <v>45068.262499999997</v>
      </c>
      <c r="Q179" s="18">
        <v>12752.55</v>
      </c>
      <c r="R179" s="18">
        <v>-5037.95</v>
      </c>
      <c r="S179" s="18">
        <v>4307.97</v>
      </c>
      <c r="T179" s="18">
        <v>57090.832499999997</v>
      </c>
      <c r="U179" s="18">
        <v>53426.021000000001</v>
      </c>
      <c r="V179" s="18">
        <v>45412.117850000002</v>
      </c>
      <c r="W179" s="18">
        <v>11678.71465</v>
      </c>
      <c r="X179" s="18">
        <v>8175.1002550000003</v>
      </c>
      <c r="Y179" s="18">
        <v>1.153</v>
      </c>
      <c r="Z179" s="18">
        <v>10760</v>
      </c>
      <c r="AA179" s="18">
        <v>61600.202212999997</v>
      </c>
      <c r="AB179" s="18">
        <v>65488.6386996808</v>
      </c>
      <c r="AC179" s="18">
        <v>6086.3047118662498</v>
      </c>
      <c r="AD179" s="18">
        <v>-260.14541156046698</v>
      </c>
      <c r="AE179" s="18">
        <v>-2799165</v>
      </c>
      <c r="AF179" s="18"/>
      <c r="AG179" s="18"/>
    </row>
    <row r="180" spans="1:33">
      <c r="A180" s="18" t="s">
        <v>798</v>
      </c>
      <c r="B180" s="18" t="s">
        <v>834</v>
      </c>
      <c r="C180" s="18" t="s">
        <v>514</v>
      </c>
      <c r="D180" s="18">
        <v>60229.999000000003</v>
      </c>
      <c r="E180" s="18">
        <v>2786</v>
      </c>
      <c r="F180" s="18">
        <v>63015.999000000003</v>
      </c>
      <c r="G180" s="18">
        <v>47683</v>
      </c>
      <c r="H180" s="18">
        <v>10781</v>
      </c>
      <c r="I180" s="18">
        <v>2124</v>
      </c>
      <c r="J180" s="18">
        <v>0</v>
      </c>
      <c r="K180" s="18">
        <v>3173</v>
      </c>
      <c r="L180" s="18">
        <v>1418</v>
      </c>
      <c r="M180" s="18">
        <v>7358</v>
      </c>
      <c r="N180" s="18">
        <v>2786</v>
      </c>
      <c r="O180" s="18">
        <v>474</v>
      </c>
      <c r="P180" s="18">
        <v>66398.577499999999</v>
      </c>
      <c r="Q180" s="18">
        <v>13666.3</v>
      </c>
      <c r="R180" s="18">
        <v>-7862.5</v>
      </c>
      <c r="S180" s="18">
        <v>1117.24</v>
      </c>
      <c r="T180" s="18">
        <v>73319.617499999993</v>
      </c>
      <c r="U180" s="18">
        <v>63015.999000000003</v>
      </c>
      <c r="V180" s="18">
        <v>53563.599150000002</v>
      </c>
      <c r="W180" s="18">
        <v>19756.018349999998</v>
      </c>
      <c r="X180" s="18">
        <v>13829.212845</v>
      </c>
      <c r="Y180" s="18">
        <v>1.2190000000000001</v>
      </c>
      <c r="Z180" s="18">
        <v>12870</v>
      </c>
      <c r="AA180" s="18">
        <v>76816.502781000003</v>
      </c>
      <c r="AB180" s="18">
        <v>81665.449399065197</v>
      </c>
      <c r="AC180" s="18">
        <v>6345.4117637191302</v>
      </c>
      <c r="AD180" s="18">
        <v>-1.03835970758519</v>
      </c>
      <c r="AE180" s="18">
        <v>-13364</v>
      </c>
      <c r="AF180" s="18"/>
      <c r="AG180" s="18"/>
    </row>
    <row r="181" spans="1:33">
      <c r="A181" s="18" t="s">
        <v>798</v>
      </c>
      <c r="B181" s="18" t="s">
        <v>835</v>
      </c>
      <c r="C181" s="18" t="s">
        <v>515</v>
      </c>
      <c r="D181" s="18">
        <v>53311.639000000003</v>
      </c>
      <c r="E181" s="18">
        <v>5880</v>
      </c>
      <c r="F181" s="18">
        <v>59191.639000000003</v>
      </c>
      <c r="G181" s="18">
        <v>24680</v>
      </c>
      <c r="H181" s="18">
        <v>13551</v>
      </c>
      <c r="I181" s="18">
        <v>4931</v>
      </c>
      <c r="J181" s="18">
        <v>0</v>
      </c>
      <c r="K181" s="18">
        <v>1927</v>
      </c>
      <c r="L181" s="18">
        <v>961</v>
      </c>
      <c r="M181" s="18">
        <v>8817</v>
      </c>
      <c r="N181" s="18">
        <v>5880</v>
      </c>
      <c r="O181" s="18">
        <v>191</v>
      </c>
      <c r="P181" s="18">
        <v>34366.9</v>
      </c>
      <c r="Q181" s="18">
        <v>17347.650000000001</v>
      </c>
      <c r="R181" s="18">
        <v>-8473.65</v>
      </c>
      <c r="S181" s="18">
        <v>3499.11</v>
      </c>
      <c r="T181" s="18">
        <v>46740.01</v>
      </c>
      <c r="U181" s="18">
        <v>59191.639000000003</v>
      </c>
      <c r="V181" s="18">
        <v>50312.893150000004</v>
      </c>
      <c r="W181" s="18">
        <v>-3572.8831500000001</v>
      </c>
      <c r="X181" s="18">
        <v>-2501.0182049999999</v>
      </c>
      <c r="Y181" s="18">
        <v>0.95799999999999996</v>
      </c>
      <c r="Z181" s="18">
        <v>11345</v>
      </c>
      <c r="AA181" s="18">
        <v>56705.590162</v>
      </c>
      <c r="AB181" s="18">
        <v>60285.060323839098</v>
      </c>
      <c r="AC181" s="18">
        <v>5313.7999404001002</v>
      </c>
      <c r="AD181" s="18">
        <v>-1032.65018302662</v>
      </c>
      <c r="AE181" s="18">
        <v>-11715416</v>
      </c>
      <c r="AF181" s="18"/>
      <c r="AG181" s="18"/>
    </row>
    <row r="182" spans="1:33">
      <c r="A182" s="18" t="s">
        <v>798</v>
      </c>
      <c r="B182" s="18" t="s">
        <v>836</v>
      </c>
      <c r="C182" s="18" t="s">
        <v>516</v>
      </c>
      <c r="D182" s="18">
        <v>86728.396999999997</v>
      </c>
      <c r="E182" s="18">
        <v>4400</v>
      </c>
      <c r="F182" s="18">
        <v>91128.396999999997</v>
      </c>
      <c r="G182" s="18">
        <v>42083</v>
      </c>
      <c r="H182" s="18">
        <v>11686</v>
      </c>
      <c r="I182" s="18">
        <v>1025</v>
      </c>
      <c r="J182" s="18">
        <v>0</v>
      </c>
      <c r="K182" s="18">
        <v>2661</v>
      </c>
      <c r="L182" s="18">
        <v>33</v>
      </c>
      <c r="M182" s="18">
        <v>4996</v>
      </c>
      <c r="N182" s="18">
        <v>4400</v>
      </c>
      <c r="O182" s="18">
        <v>0</v>
      </c>
      <c r="P182" s="18">
        <v>58600.577499999999</v>
      </c>
      <c r="Q182" s="18">
        <v>13066.2</v>
      </c>
      <c r="R182" s="18">
        <v>-4274.6499999999996</v>
      </c>
      <c r="S182" s="18">
        <v>2890.68</v>
      </c>
      <c r="T182" s="18">
        <v>70282.807499999995</v>
      </c>
      <c r="U182" s="18">
        <v>91128.396999999997</v>
      </c>
      <c r="V182" s="18">
        <v>77459.137449999995</v>
      </c>
      <c r="W182" s="18">
        <v>-7176.3299500000003</v>
      </c>
      <c r="X182" s="18">
        <v>-5023.4309649999996</v>
      </c>
      <c r="Y182" s="18">
        <v>0.94499999999999995</v>
      </c>
      <c r="Z182" s="18">
        <v>12840</v>
      </c>
      <c r="AA182" s="18">
        <v>86116.335164999997</v>
      </c>
      <c r="AB182" s="18">
        <v>91552.322186551595</v>
      </c>
      <c r="AC182" s="18">
        <v>7130.2431609463802</v>
      </c>
      <c r="AD182" s="18">
        <v>783.79303751966904</v>
      </c>
      <c r="AE182" s="18">
        <v>10063903</v>
      </c>
      <c r="AF182" s="18"/>
      <c r="AG182" s="18"/>
    </row>
    <row r="183" spans="1:33">
      <c r="A183" s="18" t="s">
        <v>798</v>
      </c>
      <c r="B183" s="18" t="s">
        <v>837</v>
      </c>
      <c r="C183" s="18" t="s">
        <v>517</v>
      </c>
      <c r="D183" s="18">
        <v>87450.92</v>
      </c>
      <c r="E183" s="18">
        <v>9017</v>
      </c>
      <c r="F183" s="18">
        <v>96467.92</v>
      </c>
      <c r="G183" s="18">
        <v>49293</v>
      </c>
      <c r="H183" s="18">
        <v>18140</v>
      </c>
      <c r="I183" s="18">
        <v>1535</v>
      </c>
      <c r="J183" s="18">
        <v>0</v>
      </c>
      <c r="K183" s="18">
        <v>3906</v>
      </c>
      <c r="L183" s="18">
        <v>241</v>
      </c>
      <c r="M183" s="18">
        <v>12757</v>
      </c>
      <c r="N183" s="18">
        <v>9017</v>
      </c>
      <c r="O183" s="18">
        <v>1003</v>
      </c>
      <c r="P183" s="18">
        <v>68640.502500000002</v>
      </c>
      <c r="Q183" s="18">
        <v>20043.849999999999</v>
      </c>
      <c r="R183" s="18">
        <v>-11900.85</v>
      </c>
      <c r="S183" s="18">
        <v>5495.76</v>
      </c>
      <c r="T183" s="18">
        <v>82279.262499999997</v>
      </c>
      <c r="U183" s="18">
        <v>96467.92</v>
      </c>
      <c r="V183" s="18">
        <v>81997.732000000004</v>
      </c>
      <c r="W183" s="18">
        <v>281.53049999999303</v>
      </c>
      <c r="X183" s="18">
        <v>197.07134999999499</v>
      </c>
      <c r="Y183" s="18">
        <v>1.002</v>
      </c>
      <c r="Z183" s="18">
        <v>16163</v>
      </c>
      <c r="AA183" s="18">
        <v>96660.855840000004</v>
      </c>
      <c r="AB183" s="18">
        <v>102762.45267214</v>
      </c>
      <c r="AC183" s="18">
        <v>6357.8823654111502</v>
      </c>
      <c r="AD183" s="18">
        <v>11.432241984436599</v>
      </c>
      <c r="AE183" s="18">
        <v>184779</v>
      </c>
      <c r="AF183" s="18"/>
      <c r="AG183" s="18"/>
    </row>
    <row r="184" spans="1:33">
      <c r="A184" s="18" t="s">
        <v>798</v>
      </c>
      <c r="B184" s="18" t="s">
        <v>838</v>
      </c>
      <c r="C184" s="18" t="s">
        <v>518</v>
      </c>
      <c r="D184" s="18">
        <v>74063.067999999999</v>
      </c>
      <c r="E184" s="18">
        <v>6136</v>
      </c>
      <c r="F184" s="18">
        <v>80199.067999999999</v>
      </c>
      <c r="G184" s="18">
        <v>43870</v>
      </c>
      <c r="H184" s="18">
        <v>3452</v>
      </c>
      <c r="I184" s="18">
        <v>13040</v>
      </c>
      <c r="J184" s="18">
        <v>0</v>
      </c>
      <c r="K184" s="18">
        <v>3267</v>
      </c>
      <c r="L184" s="18">
        <v>12347</v>
      </c>
      <c r="M184" s="18">
        <v>7329</v>
      </c>
      <c r="N184" s="18">
        <v>6136</v>
      </c>
      <c r="O184" s="18">
        <v>2</v>
      </c>
      <c r="P184" s="18">
        <v>61088.974999999999</v>
      </c>
      <c r="Q184" s="18">
        <v>16795.150000000001</v>
      </c>
      <c r="R184" s="18">
        <v>-16726.3</v>
      </c>
      <c r="S184" s="18">
        <v>3969.67</v>
      </c>
      <c r="T184" s="18">
        <v>65127.495000000003</v>
      </c>
      <c r="U184" s="18">
        <v>80199.067999999999</v>
      </c>
      <c r="V184" s="18">
        <v>68169.207800000004</v>
      </c>
      <c r="W184" s="18">
        <v>-3041.7128000000098</v>
      </c>
      <c r="X184" s="18">
        <v>-2129.1989600000102</v>
      </c>
      <c r="Y184" s="18">
        <v>0.97299999999999998</v>
      </c>
      <c r="Z184" s="18">
        <v>11897</v>
      </c>
      <c r="AA184" s="18">
        <v>78033.693163999997</v>
      </c>
      <c r="AB184" s="18">
        <v>82959.473417775196</v>
      </c>
      <c r="AC184" s="18">
        <v>6973.1422558439299</v>
      </c>
      <c r="AD184" s="18">
        <v>626.69213241721104</v>
      </c>
      <c r="AE184" s="18">
        <v>7455756</v>
      </c>
      <c r="AF184" s="18"/>
      <c r="AG184" s="18"/>
    </row>
    <row r="185" spans="1:33">
      <c r="A185" s="18" t="s">
        <v>798</v>
      </c>
      <c r="B185" s="18" t="s">
        <v>839</v>
      </c>
      <c r="C185" s="18" t="s">
        <v>519</v>
      </c>
      <c r="D185" s="18">
        <v>334994.35600000003</v>
      </c>
      <c r="E185" s="18">
        <v>30495</v>
      </c>
      <c r="F185" s="18">
        <v>365489.35600000003</v>
      </c>
      <c r="G185" s="18">
        <v>218190</v>
      </c>
      <c r="H185" s="18">
        <v>64562</v>
      </c>
      <c r="I185" s="18">
        <v>6381</v>
      </c>
      <c r="J185" s="18">
        <v>0</v>
      </c>
      <c r="K185" s="18">
        <v>11415</v>
      </c>
      <c r="L185" s="18">
        <v>4599</v>
      </c>
      <c r="M185" s="18">
        <v>51347</v>
      </c>
      <c r="N185" s="18">
        <v>30495</v>
      </c>
      <c r="O185" s="18">
        <v>3</v>
      </c>
      <c r="P185" s="18">
        <v>303829.57500000001</v>
      </c>
      <c r="Q185" s="18">
        <v>70004.3</v>
      </c>
      <c r="R185" s="18">
        <v>-47556.65</v>
      </c>
      <c r="S185" s="18">
        <v>17191.759999999998</v>
      </c>
      <c r="T185" s="18">
        <v>343468.98499999999</v>
      </c>
      <c r="U185" s="18">
        <v>365489.35600000003</v>
      </c>
      <c r="V185" s="18">
        <v>310665.95260000002</v>
      </c>
      <c r="W185" s="18">
        <v>32803.032399999996</v>
      </c>
      <c r="X185" s="18">
        <v>22962.12268</v>
      </c>
      <c r="Y185" s="18">
        <v>1.0629999999999999</v>
      </c>
      <c r="Z185" s="18">
        <v>59118</v>
      </c>
      <c r="AA185" s="18">
        <v>388515.185428</v>
      </c>
      <c r="AB185" s="18">
        <v>413039.725419347</v>
      </c>
      <c r="AC185" s="18">
        <v>6986.6999123675896</v>
      </c>
      <c r="AD185" s="18">
        <v>640.24978894087701</v>
      </c>
      <c r="AE185" s="18">
        <v>37850287</v>
      </c>
      <c r="AF185" s="18"/>
      <c r="AG185" s="18"/>
    </row>
    <row r="186" spans="1:33">
      <c r="A186" s="18" t="s">
        <v>798</v>
      </c>
      <c r="B186" s="18" t="s">
        <v>840</v>
      </c>
      <c r="C186" s="18" t="s">
        <v>520</v>
      </c>
      <c r="D186" s="18">
        <v>90136.747000000003</v>
      </c>
      <c r="E186" s="18">
        <v>8218</v>
      </c>
      <c r="F186" s="18">
        <v>98354.747000000003</v>
      </c>
      <c r="G186" s="18">
        <v>58348</v>
      </c>
      <c r="H186" s="18">
        <v>0</v>
      </c>
      <c r="I186" s="18">
        <v>602</v>
      </c>
      <c r="J186" s="18">
        <v>0</v>
      </c>
      <c r="K186" s="18">
        <v>5222</v>
      </c>
      <c r="L186" s="18">
        <v>727</v>
      </c>
      <c r="M186" s="18">
        <v>21934</v>
      </c>
      <c r="N186" s="18">
        <v>8218</v>
      </c>
      <c r="O186" s="18">
        <v>32</v>
      </c>
      <c r="P186" s="18">
        <v>81249.59</v>
      </c>
      <c r="Q186" s="18">
        <v>4950.3999999999996</v>
      </c>
      <c r="R186" s="18">
        <v>-19289.05</v>
      </c>
      <c r="S186" s="18">
        <v>3256.52</v>
      </c>
      <c r="T186" s="18">
        <v>70167.460000000006</v>
      </c>
      <c r="U186" s="18">
        <v>98354.747000000003</v>
      </c>
      <c r="V186" s="18">
        <v>83601.534950000001</v>
      </c>
      <c r="W186" s="18">
        <v>-13434.07495</v>
      </c>
      <c r="X186" s="18">
        <v>-9403.8524649999999</v>
      </c>
      <c r="Y186" s="18">
        <v>0.90400000000000003</v>
      </c>
      <c r="Z186" s="18">
        <v>9158</v>
      </c>
      <c r="AA186" s="18">
        <v>88912.691288000002</v>
      </c>
      <c r="AB186" s="18">
        <v>94525.194827157</v>
      </c>
      <c r="AC186" s="18">
        <v>10321.5980374707</v>
      </c>
      <c r="AD186" s="18">
        <v>3975.1479140440201</v>
      </c>
      <c r="AE186" s="18">
        <v>36404405</v>
      </c>
      <c r="AF186" s="18"/>
      <c r="AG186" s="18"/>
    </row>
    <row r="187" spans="1:33">
      <c r="A187" s="18" t="s">
        <v>798</v>
      </c>
      <c r="B187" s="18" t="s">
        <v>841</v>
      </c>
      <c r="C187" s="18" t="s">
        <v>521</v>
      </c>
      <c r="D187" s="18">
        <v>438246.10100000002</v>
      </c>
      <c r="E187" s="18">
        <v>25823</v>
      </c>
      <c r="F187" s="18">
        <v>464069.10100000002</v>
      </c>
      <c r="G187" s="18">
        <v>259185</v>
      </c>
      <c r="H187" s="18">
        <v>58457</v>
      </c>
      <c r="I187" s="18">
        <v>11587</v>
      </c>
      <c r="J187" s="18">
        <v>0</v>
      </c>
      <c r="K187" s="18">
        <v>18162</v>
      </c>
      <c r="L187" s="18">
        <v>764</v>
      </c>
      <c r="M187" s="18">
        <v>56539</v>
      </c>
      <c r="N187" s="18">
        <v>25823</v>
      </c>
      <c r="O187" s="18">
        <v>1127</v>
      </c>
      <c r="P187" s="18">
        <v>360915.11249999999</v>
      </c>
      <c r="Q187" s="18">
        <v>74975.100000000006</v>
      </c>
      <c r="R187" s="18">
        <v>-49665.5</v>
      </c>
      <c r="S187" s="18">
        <v>12337.92</v>
      </c>
      <c r="T187" s="18">
        <v>398562.63250000001</v>
      </c>
      <c r="U187" s="18">
        <v>464069.10100000002</v>
      </c>
      <c r="V187" s="18">
        <v>394458.73585</v>
      </c>
      <c r="W187" s="18">
        <v>4103.8966500000097</v>
      </c>
      <c r="X187" s="18">
        <v>2872.7276550000101</v>
      </c>
      <c r="Y187" s="18">
        <v>1.006</v>
      </c>
      <c r="Z187" s="18">
        <v>57122</v>
      </c>
      <c r="AA187" s="18">
        <v>466853.51560599997</v>
      </c>
      <c r="AB187" s="18">
        <v>496323.06568540703</v>
      </c>
      <c r="AC187" s="18">
        <v>8688.8250706454</v>
      </c>
      <c r="AD187" s="18">
        <v>2342.3749472186901</v>
      </c>
      <c r="AE187" s="18">
        <v>133801142</v>
      </c>
      <c r="AF187" s="18"/>
      <c r="AG187" s="18"/>
    </row>
    <row r="188" spans="1:33">
      <c r="A188" s="18" t="s">
        <v>798</v>
      </c>
      <c r="B188" s="18" t="s">
        <v>842</v>
      </c>
      <c r="C188" s="18" t="s">
        <v>522</v>
      </c>
      <c r="D188" s="18">
        <v>153475.834</v>
      </c>
      <c r="E188" s="18">
        <v>15948</v>
      </c>
      <c r="F188" s="18">
        <v>169423.834</v>
      </c>
      <c r="G188" s="18">
        <v>87990</v>
      </c>
      <c r="H188" s="18">
        <v>20914</v>
      </c>
      <c r="I188" s="18">
        <v>3087</v>
      </c>
      <c r="J188" s="18">
        <v>0</v>
      </c>
      <c r="K188" s="18">
        <v>6204</v>
      </c>
      <c r="L188" s="18">
        <v>809</v>
      </c>
      <c r="M188" s="18">
        <v>12906</v>
      </c>
      <c r="N188" s="18">
        <v>15948</v>
      </c>
      <c r="O188" s="18">
        <v>431</v>
      </c>
      <c r="P188" s="18">
        <v>122526.075</v>
      </c>
      <c r="Q188" s="18">
        <v>25674.25</v>
      </c>
      <c r="R188" s="18">
        <v>-12024.1</v>
      </c>
      <c r="S188" s="18">
        <v>11361.78</v>
      </c>
      <c r="T188" s="18">
        <v>147538.005</v>
      </c>
      <c r="U188" s="18">
        <v>169423.834</v>
      </c>
      <c r="V188" s="18">
        <v>144010.25889999999</v>
      </c>
      <c r="W188" s="18">
        <v>3527.7461000000199</v>
      </c>
      <c r="X188" s="18">
        <v>2469.42227000001</v>
      </c>
      <c r="Y188" s="18">
        <v>1.0149999999999999</v>
      </c>
      <c r="Z188" s="18">
        <v>25135</v>
      </c>
      <c r="AA188" s="18">
        <v>171965.19151</v>
      </c>
      <c r="AB188" s="18">
        <v>182820.28128380299</v>
      </c>
      <c r="AC188" s="18">
        <v>7273.5341668511301</v>
      </c>
      <c r="AD188" s="18">
        <v>927.08404342441099</v>
      </c>
      <c r="AE188" s="18">
        <v>23302257</v>
      </c>
      <c r="AF188" s="18"/>
      <c r="AG188" s="18"/>
    </row>
    <row r="189" spans="1:33">
      <c r="A189" s="18" t="s">
        <v>798</v>
      </c>
      <c r="B189" s="18" t="s">
        <v>843</v>
      </c>
      <c r="C189" s="18" t="s">
        <v>523</v>
      </c>
      <c r="D189" s="18">
        <v>110651.114</v>
      </c>
      <c r="E189" s="18">
        <v>5310</v>
      </c>
      <c r="F189" s="18">
        <v>115961.114</v>
      </c>
      <c r="G189" s="18">
        <v>68966</v>
      </c>
      <c r="H189" s="18">
        <v>9131</v>
      </c>
      <c r="I189" s="18">
        <v>1314</v>
      </c>
      <c r="J189" s="18">
        <v>0</v>
      </c>
      <c r="K189" s="18">
        <v>3767</v>
      </c>
      <c r="L189" s="18">
        <v>264</v>
      </c>
      <c r="M189" s="18">
        <v>16378</v>
      </c>
      <c r="N189" s="18">
        <v>5310</v>
      </c>
      <c r="O189" s="18">
        <v>369</v>
      </c>
      <c r="P189" s="18">
        <v>96035.154999999999</v>
      </c>
      <c r="Q189" s="18">
        <v>12080.2</v>
      </c>
      <c r="R189" s="18">
        <v>-14459.35</v>
      </c>
      <c r="S189" s="18">
        <v>1729.24</v>
      </c>
      <c r="T189" s="18">
        <v>95385.244999999995</v>
      </c>
      <c r="U189" s="18">
        <v>115961.114</v>
      </c>
      <c r="V189" s="18">
        <v>98566.946899999995</v>
      </c>
      <c r="W189" s="18">
        <v>-3181.7019</v>
      </c>
      <c r="X189" s="18">
        <v>-2227.1913300000001</v>
      </c>
      <c r="Y189" s="18">
        <v>0.98099999999999998</v>
      </c>
      <c r="Z189" s="18">
        <v>16116</v>
      </c>
      <c r="AA189" s="18">
        <v>113757.852834</v>
      </c>
      <c r="AB189" s="18">
        <v>120938.676430596</v>
      </c>
      <c r="AC189" s="18">
        <v>7504.2613818935197</v>
      </c>
      <c r="AD189" s="18">
        <v>1157.8112584667999</v>
      </c>
      <c r="AE189" s="18">
        <v>18659286</v>
      </c>
      <c r="AF189" s="18"/>
      <c r="AG189" s="18"/>
    </row>
    <row r="190" spans="1:33">
      <c r="A190" s="18" t="s">
        <v>798</v>
      </c>
      <c r="B190" s="18" t="s">
        <v>844</v>
      </c>
      <c r="C190" s="18" t="s">
        <v>524</v>
      </c>
      <c r="D190" s="18">
        <v>55170.171999999999</v>
      </c>
      <c r="E190" s="18">
        <v>6818</v>
      </c>
      <c r="F190" s="18">
        <v>61988.171999999999</v>
      </c>
      <c r="G190" s="18">
        <v>35907</v>
      </c>
      <c r="H190" s="18">
        <v>15083</v>
      </c>
      <c r="I190" s="18">
        <v>2979</v>
      </c>
      <c r="J190" s="18">
        <v>4429</v>
      </c>
      <c r="K190" s="18">
        <v>0</v>
      </c>
      <c r="L190" s="18">
        <v>2093</v>
      </c>
      <c r="M190" s="18">
        <v>11010</v>
      </c>
      <c r="N190" s="18">
        <v>6818</v>
      </c>
      <c r="O190" s="18">
        <v>1527</v>
      </c>
      <c r="P190" s="18">
        <v>50000.497499999998</v>
      </c>
      <c r="Q190" s="18">
        <v>19117.349999999999</v>
      </c>
      <c r="R190" s="18">
        <v>-12435.5</v>
      </c>
      <c r="S190" s="18">
        <v>3923.6</v>
      </c>
      <c r="T190" s="18">
        <v>60605.947500000002</v>
      </c>
      <c r="U190" s="18">
        <v>61988.171999999999</v>
      </c>
      <c r="V190" s="18">
        <v>52689.946199999998</v>
      </c>
      <c r="W190" s="18">
        <v>7916.0012999999999</v>
      </c>
      <c r="X190" s="18">
        <v>5541.2009099999996</v>
      </c>
      <c r="Y190" s="18">
        <v>1.089</v>
      </c>
      <c r="Z190" s="18">
        <v>12358</v>
      </c>
      <c r="AA190" s="18">
        <v>67505.119307999994</v>
      </c>
      <c r="AB190" s="18">
        <v>71766.296374389101</v>
      </c>
      <c r="AC190" s="18">
        <v>5807.2743465276799</v>
      </c>
      <c r="AD190" s="18">
        <v>-539.17577689903101</v>
      </c>
      <c r="AE190" s="18">
        <v>-6663134</v>
      </c>
      <c r="AF190" s="18"/>
      <c r="AG190" s="18"/>
    </row>
    <row r="191" spans="1:33">
      <c r="A191" s="18" t="s">
        <v>798</v>
      </c>
      <c r="B191" s="18" t="s">
        <v>845</v>
      </c>
      <c r="C191" s="18" t="s">
        <v>525</v>
      </c>
      <c r="D191" s="18">
        <v>268721.17200000002</v>
      </c>
      <c r="E191" s="18">
        <v>15245</v>
      </c>
      <c r="F191" s="18">
        <v>283966.17200000002</v>
      </c>
      <c r="G191" s="18">
        <v>174054</v>
      </c>
      <c r="H191" s="18">
        <v>24814</v>
      </c>
      <c r="I191" s="18">
        <v>7510</v>
      </c>
      <c r="J191" s="18">
        <v>0</v>
      </c>
      <c r="K191" s="18">
        <v>8919</v>
      </c>
      <c r="L191" s="18">
        <v>1991</v>
      </c>
      <c r="M191" s="18">
        <v>18221</v>
      </c>
      <c r="N191" s="18">
        <v>15245</v>
      </c>
      <c r="O191" s="18">
        <v>361</v>
      </c>
      <c r="P191" s="18">
        <v>242370.19500000001</v>
      </c>
      <c r="Q191" s="18">
        <v>35056.550000000003</v>
      </c>
      <c r="R191" s="18">
        <v>-17487.05</v>
      </c>
      <c r="S191" s="18">
        <v>9860.68</v>
      </c>
      <c r="T191" s="18">
        <v>269800.375</v>
      </c>
      <c r="U191" s="18">
        <v>283966.17200000002</v>
      </c>
      <c r="V191" s="18">
        <v>241371.24619999999</v>
      </c>
      <c r="W191" s="18">
        <v>28429.128799999999</v>
      </c>
      <c r="X191" s="18">
        <v>19900.390159999999</v>
      </c>
      <c r="Y191" s="18">
        <v>1.07</v>
      </c>
      <c r="Z191" s="18">
        <v>40008</v>
      </c>
      <c r="AA191" s="18">
        <v>303843.80404000002</v>
      </c>
      <c r="AB191" s="18">
        <v>323023.56792771799</v>
      </c>
      <c r="AC191" s="18">
        <v>8073.9744033122897</v>
      </c>
      <c r="AD191" s="18">
        <v>1727.52427988558</v>
      </c>
      <c r="AE191" s="18">
        <v>69114791</v>
      </c>
      <c r="AF191" s="18"/>
      <c r="AG191" s="18"/>
    </row>
    <row r="192" spans="1:33">
      <c r="A192" s="18" t="s">
        <v>798</v>
      </c>
      <c r="B192" s="18" t="s">
        <v>846</v>
      </c>
      <c r="C192" s="18" t="s">
        <v>526</v>
      </c>
      <c r="D192" s="18">
        <v>105886.393</v>
      </c>
      <c r="E192" s="18">
        <v>4312</v>
      </c>
      <c r="F192" s="18">
        <v>110198.393</v>
      </c>
      <c r="G192" s="18">
        <v>70814</v>
      </c>
      <c r="H192" s="18">
        <v>2933</v>
      </c>
      <c r="I192" s="18">
        <v>1456</v>
      </c>
      <c r="J192" s="18">
        <v>0</v>
      </c>
      <c r="K192" s="18">
        <v>5107</v>
      </c>
      <c r="L192" s="18">
        <v>580</v>
      </c>
      <c r="M192" s="18">
        <v>15599</v>
      </c>
      <c r="N192" s="18">
        <v>4312</v>
      </c>
      <c r="O192" s="18">
        <v>2220</v>
      </c>
      <c r="P192" s="18">
        <v>98608.494999999995</v>
      </c>
      <c r="Q192" s="18">
        <v>8071.6</v>
      </c>
      <c r="R192" s="18">
        <v>-15639.15</v>
      </c>
      <c r="S192" s="18">
        <v>1013.37</v>
      </c>
      <c r="T192" s="18">
        <v>92054.315000000002</v>
      </c>
      <c r="U192" s="18">
        <v>110198.393</v>
      </c>
      <c r="V192" s="18">
        <v>93668.634049999993</v>
      </c>
      <c r="W192" s="18">
        <v>-1614.3190499999801</v>
      </c>
      <c r="X192" s="18">
        <v>-1130.0233349999801</v>
      </c>
      <c r="Y192" s="18">
        <v>0.99</v>
      </c>
      <c r="Z192" s="18">
        <v>12046</v>
      </c>
      <c r="AA192" s="18">
        <v>109096.40906999999</v>
      </c>
      <c r="AB192" s="18">
        <v>115982.98480114499</v>
      </c>
      <c r="AC192" s="18">
        <v>9628.3400963925396</v>
      </c>
      <c r="AD192" s="18">
        <v>3281.8899729658301</v>
      </c>
      <c r="AE192" s="18">
        <v>39533647</v>
      </c>
      <c r="AF192" s="18"/>
      <c r="AG192" s="18"/>
    </row>
    <row r="193" spans="1:33">
      <c r="A193" s="18" t="s">
        <v>798</v>
      </c>
      <c r="B193" s="18" t="s">
        <v>847</v>
      </c>
      <c r="C193" s="18" t="s">
        <v>527</v>
      </c>
      <c r="D193" s="18">
        <v>68136.817999999999</v>
      </c>
      <c r="E193" s="18">
        <v>3559</v>
      </c>
      <c r="F193" s="18">
        <v>71695.817999999999</v>
      </c>
      <c r="G193" s="18">
        <v>47636</v>
      </c>
      <c r="H193" s="18">
        <v>8852</v>
      </c>
      <c r="I193" s="18">
        <v>1346</v>
      </c>
      <c r="J193" s="18">
        <v>0</v>
      </c>
      <c r="K193" s="18">
        <v>3736</v>
      </c>
      <c r="L193" s="18">
        <v>167</v>
      </c>
      <c r="M193" s="18">
        <v>4612</v>
      </c>
      <c r="N193" s="18">
        <v>3559</v>
      </c>
      <c r="O193" s="18">
        <v>190</v>
      </c>
      <c r="P193" s="18">
        <v>66333.13</v>
      </c>
      <c r="Q193" s="18">
        <v>11843.9</v>
      </c>
      <c r="R193" s="18">
        <v>-4223.6499999999996</v>
      </c>
      <c r="S193" s="18">
        <v>2241.11</v>
      </c>
      <c r="T193" s="18">
        <v>76194.490000000005</v>
      </c>
      <c r="U193" s="18">
        <v>71695.817999999999</v>
      </c>
      <c r="V193" s="18">
        <v>60941.445299999999</v>
      </c>
      <c r="W193" s="18">
        <v>15253.0447</v>
      </c>
      <c r="X193" s="18">
        <v>10677.131289999999</v>
      </c>
      <c r="Y193" s="18">
        <v>1.149</v>
      </c>
      <c r="Z193" s="18">
        <v>12811</v>
      </c>
      <c r="AA193" s="18">
        <v>82378.494881999999</v>
      </c>
      <c r="AB193" s="18">
        <v>87578.535364162904</v>
      </c>
      <c r="AC193" s="18">
        <v>6836.1982174820796</v>
      </c>
      <c r="AD193" s="18">
        <v>489.74809405536098</v>
      </c>
      <c r="AE193" s="18">
        <v>6274163</v>
      </c>
      <c r="AF193" s="18"/>
      <c r="AG193" s="18"/>
    </row>
    <row r="194" spans="1:33">
      <c r="A194" s="18" t="s">
        <v>848</v>
      </c>
      <c r="B194" s="18" t="s">
        <v>849</v>
      </c>
      <c r="C194" s="18" t="s">
        <v>529</v>
      </c>
      <c r="D194" s="18">
        <v>150071.85399999999</v>
      </c>
      <c r="E194" s="18">
        <v>11076</v>
      </c>
      <c r="F194" s="18">
        <v>161147.85399999999</v>
      </c>
      <c r="G194" s="18">
        <v>84906</v>
      </c>
      <c r="H194" s="18">
        <v>15635</v>
      </c>
      <c r="I194" s="18">
        <v>11870</v>
      </c>
      <c r="J194" s="18">
        <v>0</v>
      </c>
      <c r="K194" s="18">
        <v>5176</v>
      </c>
      <c r="L194" s="18">
        <v>1011</v>
      </c>
      <c r="M194" s="18">
        <v>31545</v>
      </c>
      <c r="N194" s="18">
        <v>11076</v>
      </c>
      <c r="O194" s="18">
        <v>310</v>
      </c>
      <c r="P194" s="18">
        <v>118231.605</v>
      </c>
      <c r="Q194" s="18">
        <v>27778.85</v>
      </c>
      <c r="R194" s="18">
        <v>-27936.1</v>
      </c>
      <c r="S194" s="18">
        <v>4051.95</v>
      </c>
      <c r="T194" s="18">
        <v>122126.30499999999</v>
      </c>
      <c r="U194" s="18">
        <v>161147.85399999999</v>
      </c>
      <c r="V194" s="18">
        <v>136975.6759</v>
      </c>
      <c r="W194" s="18">
        <v>-14849.3709</v>
      </c>
      <c r="X194" s="18">
        <v>-10394.55963</v>
      </c>
      <c r="Y194" s="18">
        <v>0.93500000000000005</v>
      </c>
      <c r="Z194" s="18">
        <v>25703</v>
      </c>
      <c r="AA194" s="18">
        <v>150673.24348999999</v>
      </c>
      <c r="AB194" s="18">
        <v>160184.305410336</v>
      </c>
      <c r="AC194" s="18">
        <v>6232.1248652039003</v>
      </c>
      <c r="AD194" s="18">
        <v>-114.32525822281001</v>
      </c>
      <c r="AE194" s="18">
        <v>-2938502</v>
      </c>
      <c r="AF194" s="18"/>
      <c r="AG194" s="18"/>
    </row>
    <row r="195" spans="1:33">
      <c r="A195" s="18" t="s">
        <v>848</v>
      </c>
      <c r="B195" s="18" t="s">
        <v>850</v>
      </c>
      <c r="C195" s="18" t="s">
        <v>530</v>
      </c>
      <c r="D195" s="18">
        <v>54245.739000000001</v>
      </c>
      <c r="E195" s="18">
        <v>4387</v>
      </c>
      <c r="F195" s="18">
        <v>58632.739000000001</v>
      </c>
      <c r="G195" s="18">
        <v>18425</v>
      </c>
      <c r="H195" s="18">
        <v>14950</v>
      </c>
      <c r="I195" s="18">
        <v>3179</v>
      </c>
      <c r="J195" s="18">
        <v>0</v>
      </c>
      <c r="K195" s="18">
        <v>2729</v>
      </c>
      <c r="L195" s="18">
        <v>179</v>
      </c>
      <c r="M195" s="18">
        <v>0</v>
      </c>
      <c r="N195" s="18">
        <v>4387</v>
      </c>
      <c r="O195" s="18">
        <v>0</v>
      </c>
      <c r="P195" s="18">
        <v>25656.8125</v>
      </c>
      <c r="Q195" s="18">
        <v>17729.3</v>
      </c>
      <c r="R195" s="18">
        <v>-152.15</v>
      </c>
      <c r="S195" s="18">
        <v>3728.95</v>
      </c>
      <c r="T195" s="18">
        <v>46962.912499999999</v>
      </c>
      <c r="U195" s="18">
        <v>58632.739000000001</v>
      </c>
      <c r="V195" s="18">
        <v>49837.828150000001</v>
      </c>
      <c r="W195" s="18">
        <v>-2874.9156499999999</v>
      </c>
      <c r="X195" s="18">
        <v>-2012.440955</v>
      </c>
      <c r="Y195" s="18">
        <v>0.96599999999999997</v>
      </c>
      <c r="Z195" s="18">
        <v>8530</v>
      </c>
      <c r="AA195" s="18">
        <v>56639.225874000003</v>
      </c>
      <c r="AB195" s="18">
        <v>60214.506872336402</v>
      </c>
      <c r="AC195" s="18">
        <v>7059.1450026185703</v>
      </c>
      <c r="AD195" s="18">
        <v>712.69487919185303</v>
      </c>
      <c r="AE195" s="18">
        <v>6079287</v>
      </c>
      <c r="AF195" s="18"/>
      <c r="AG195" s="18"/>
    </row>
    <row r="196" spans="1:33">
      <c r="A196" s="18" t="s">
        <v>848</v>
      </c>
      <c r="B196" s="18" t="s">
        <v>851</v>
      </c>
      <c r="C196" s="18" t="s">
        <v>531</v>
      </c>
      <c r="D196" s="18">
        <v>56206.305999999997</v>
      </c>
      <c r="E196" s="18">
        <v>4713</v>
      </c>
      <c r="F196" s="18">
        <v>60919.305999999997</v>
      </c>
      <c r="G196" s="18">
        <v>44366</v>
      </c>
      <c r="H196" s="18">
        <v>5521</v>
      </c>
      <c r="I196" s="18">
        <v>762</v>
      </c>
      <c r="J196" s="18">
        <v>0</v>
      </c>
      <c r="K196" s="18">
        <v>3567</v>
      </c>
      <c r="L196" s="18">
        <v>19</v>
      </c>
      <c r="M196" s="18">
        <v>16618</v>
      </c>
      <c r="N196" s="18">
        <v>4713</v>
      </c>
      <c r="O196" s="18">
        <v>229</v>
      </c>
      <c r="P196" s="18">
        <v>61779.654999999999</v>
      </c>
      <c r="Q196" s="18">
        <v>8372.5</v>
      </c>
      <c r="R196" s="18">
        <v>-14336.1</v>
      </c>
      <c r="S196" s="18">
        <v>1180.99</v>
      </c>
      <c r="T196" s="18">
        <v>56997.044999999998</v>
      </c>
      <c r="U196" s="18">
        <v>60919.305999999997</v>
      </c>
      <c r="V196" s="18">
        <v>51781.410100000001</v>
      </c>
      <c r="W196" s="18">
        <v>5215.6349</v>
      </c>
      <c r="X196" s="18">
        <v>3650.94443</v>
      </c>
      <c r="Y196" s="18">
        <v>1.06</v>
      </c>
      <c r="Z196" s="18">
        <v>10058</v>
      </c>
      <c r="AA196" s="18">
        <v>64574.464359999998</v>
      </c>
      <c r="AB196" s="18">
        <v>68650.647461754503</v>
      </c>
      <c r="AC196" s="18">
        <v>6825.4769796932296</v>
      </c>
      <c r="AD196" s="18">
        <v>479.02685626651999</v>
      </c>
      <c r="AE196" s="18">
        <v>4818052</v>
      </c>
      <c r="AF196" s="18"/>
      <c r="AG196" s="18"/>
    </row>
    <row r="197" spans="1:33">
      <c r="A197" s="18" t="s">
        <v>848</v>
      </c>
      <c r="B197" s="18" t="s">
        <v>852</v>
      </c>
      <c r="C197" s="18" t="s">
        <v>532</v>
      </c>
      <c r="D197" s="18">
        <v>61121.93</v>
      </c>
      <c r="E197" s="18">
        <v>7126</v>
      </c>
      <c r="F197" s="18">
        <v>68247.929999999993</v>
      </c>
      <c r="G197" s="18">
        <v>50151</v>
      </c>
      <c r="H197" s="18">
        <v>7082</v>
      </c>
      <c r="I197" s="18">
        <v>841</v>
      </c>
      <c r="J197" s="18">
        <v>0</v>
      </c>
      <c r="K197" s="18">
        <v>3993</v>
      </c>
      <c r="L197" s="18">
        <v>12</v>
      </c>
      <c r="M197" s="18">
        <v>21805</v>
      </c>
      <c r="N197" s="18">
        <v>7126</v>
      </c>
      <c r="O197" s="18">
        <v>268</v>
      </c>
      <c r="P197" s="18">
        <v>69835.267500000002</v>
      </c>
      <c r="Q197" s="18">
        <v>10128.6</v>
      </c>
      <c r="R197" s="18">
        <v>-18772.25</v>
      </c>
      <c r="S197" s="18">
        <v>2350.25</v>
      </c>
      <c r="T197" s="18">
        <v>63541.8675</v>
      </c>
      <c r="U197" s="18">
        <v>68247.929999999993</v>
      </c>
      <c r="V197" s="18">
        <v>58010.7405</v>
      </c>
      <c r="W197" s="18">
        <v>5531.1270000000104</v>
      </c>
      <c r="X197" s="18">
        <v>3871.78890000001</v>
      </c>
      <c r="Y197" s="18">
        <v>1.0569999999999999</v>
      </c>
      <c r="Z197" s="18">
        <v>11545</v>
      </c>
      <c r="AA197" s="18">
        <v>72138.062009999994</v>
      </c>
      <c r="AB197" s="18">
        <v>76691.687847593901</v>
      </c>
      <c r="AC197" s="18">
        <v>6642.8486658808097</v>
      </c>
      <c r="AD197" s="18">
        <v>296.39854245409202</v>
      </c>
      <c r="AE197" s="18">
        <v>3421921</v>
      </c>
      <c r="AF197" s="18"/>
      <c r="AG197" s="18"/>
    </row>
    <row r="198" spans="1:33">
      <c r="A198" s="18" t="s">
        <v>848</v>
      </c>
      <c r="B198" s="18" t="s">
        <v>853</v>
      </c>
      <c r="C198" s="18" t="s">
        <v>533</v>
      </c>
      <c r="D198" s="18">
        <v>56927.417000000001</v>
      </c>
      <c r="E198" s="18">
        <v>7914</v>
      </c>
      <c r="F198" s="18">
        <v>64841.417000000001</v>
      </c>
      <c r="G198" s="18">
        <v>39553</v>
      </c>
      <c r="H198" s="18">
        <v>3536</v>
      </c>
      <c r="I198" s="18">
        <v>1054</v>
      </c>
      <c r="J198" s="18">
        <v>0</v>
      </c>
      <c r="K198" s="18">
        <v>4252</v>
      </c>
      <c r="L198" s="18">
        <v>124</v>
      </c>
      <c r="M198" s="18">
        <v>24286</v>
      </c>
      <c r="N198" s="18">
        <v>7914</v>
      </c>
      <c r="O198" s="18">
        <v>0</v>
      </c>
      <c r="P198" s="18">
        <v>55077.552499999998</v>
      </c>
      <c r="Q198" s="18">
        <v>7515.7</v>
      </c>
      <c r="R198" s="18">
        <v>-20748.5</v>
      </c>
      <c r="S198" s="18">
        <v>2598.2800000000002</v>
      </c>
      <c r="T198" s="18">
        <v>44443.032500000001</v>
      </c>
      <c r="U198" s="18">
        <v>64841.417000000001</v>
      </c>
      <c r="V198" s="18">
        <v>55115.204449999997</v>
      </c>
      <c r="W198" s="18">
        <v>-10672.17195</v>
      </c>
      <c r="X198" s="18">
        <v>-7470.5203650000003</v>
      </c>
      <c r="Y198" s="18">
        <v>0.88500000000000001</v>
      </c>
      <c r="Z198" s="18">
        <v>9040</v>
      </c>
      <c r="AA198" s="18">
        <v>57384.654045000003</v>
      </c>
      <c r="AB198" s="18">
        <v>61006.989273585401</v>
      </c>
      <c r="AC198" s="18">
        <v>6748.5607603523704</v>
      </c>
      <c r="AD198" s="18">
        <v>402.11063692565199</v>
      </c>
      <c r="AE198" s="18">
        <v>3635080</v>
      </c>
      <c r="AF198" s="18"/>
      <c r="AG198" s="18"/>
    </row>
    <row r="199" spans="1:33">
      <c r="A199" s="18" t="s">
        <v>848</v>
      </c>
      <c r="B199" s="18" t="s">
        <v>854</v>
      </c>
      <c r="C199" s="18" t="s">
        <v>534</v>
      </c>
      <c r="D199" s="18">
        <v>60762.720999999998</v>
      </c>
      <c r="E199" s="18">
        <v>7832</v>
      </c>
      <c r="F199" s="18">
        <v>68594.721000000005</v>
      </c>
      <c r="G199" s="18">
        <v>61736</v>
      </c>
      <c r="H199" s="18">
        <v>8398</v>
      </c>
      <c r="I199" s="18">
        <v>811</v>
      </c>
      <c r="J199" s="18">
        <v>0</v>
      </c>
      <c r="K199" s="18">
        <v>4642</v>
      </c>
      <c r="L199" s="18">
        <v>0</v>
      </c>
      <c r="M199" s="18">
        <v>29411</v>
      </c>
      <c r="N199" s="18">
        <v>7832</v>
      </c>
      <c r="O199" s="18">
        <v>11</v>
      </c>
      <c r="P199" s="18">
        <v>85967.38</v>
      </c>
      <c r="Q199" s="18">
        <v>11773.35</v>
      </c>
      <c r="R199" s="18">
        <v>-25008.7</v>
      </c>
      <c r="S199" s="18">
        <v>1657.33</v>
      </c>
      <c r="T199" s="18">
        <v>74389.36</v>
      </c>
      <c r="U199" s="18">
        <v>68594.721000000005</v>
      </c>
      <c r="V199" s="18">
        <v>58305.512849999999</v>
      </c>
      <c r="W199" s="18">
        <v>16083.84715</v>
      </c>
      <c r="X199" s="18">
        <v>11258.693004999999</v>
      </c>
      <c r="Y199" s="18">
        <v>1.1639999999999999</v>
      </c>
      <c r="Z199" s="18">
        <v>11548</v>
      </c>
      <c r="AA199" s="18">
        <v>79844.255244</v>
      </c>
      <c r="AB199" s="18">
        <v>84884.324987100699</v>
      </c>
      <c r="AC199" s="18">
        <v>7350.5650317891104</v>
      </c>
      <c r="AD199" s="18">
        <v>1004.1149083624</v>
      </c>
      <c r="AE199" s="18">
        <v>11595519</v>
      </c>
      <c r="AF199" s="18"/>
      <c r="AG199" s="18"/>
    </row>
    <row r="200" spans="1:33">
      <c r="A200" s="18" t="s">
        <v>848</v>
      </c>
      <c r="B200" s="18" t="s">
        <v>855</v>
      </c>
      <c r="C200" s="18" t="s">
        <v>535</v>
      </c>
      <c r="D200" s="18">
        <v>86069.076000000001</v>
      </c>
      <c r="E200" s="18">
        <v>8259</v>
      </c>
      <c r="F200" s="18">
        <v>94328.076000000001</v>
      </c>
      <c r="G200" s="18">
        <v>76126</v>
      </c>
      <c r="H200" s="18">
        <v>9780</v>
      </c>
      <c r="I200" s="18">
        <v>2181</v>
      </c>
      <c r="J200" s="18">
        <v>0</v>
      </c>
      <c r="K200" s="18">
        <v>6439</v>
      </c>
      <c r="L200" s="18">
        <v>-6</v>
      </c>
      <c r="M200" s="18">
        <v>30562</v>
      </c>
      <c r="N200" s="18">
        <v>8259</v>
      </c>
      <c r="O200" s="18">
        <v>0</v>
      </c>
      <c r="P200" s="18">
        <v>106005.455</v>
      </c>
      <c r="Q200" s="18">
        <v>15640</v>
      </c>
      <c r="R200" s="18">
        <v>-25972.6</v>
      </c>
      <c r="S200" s="18">
        <v>1824.61</v>
      </c>
      <c r="T200" s="18">
        <v>97497.464999999997</v>
      </c>
      <c r="U200" s="18">
        <v>94328.076000000001</v>
      </c>
      <c r="V200" s="18">
        <v>80178.864600000001</v>
      </c>
      <c r="W200" s="18">
        <v>17318.600399999999</v>
      </c>
      <c r="X200" s="18">
        <v>12123.020280000001</v>
      </c>
      <c r="Y200" s="18">
        <v>1.129</v>
      </c>
      <c r="Z200" s="18">
        <v>16940</v>
      </c>
      <c r="AA200" s="18">
        <v>106496.39780399999</v>
      </c>
      <c r="AB200" s="18">
        <v>113218.851043508</v>
      </c>
      <c r="AC200" s="18">
        <v>6683.5213130760503</v>
      </c>
      <c r="AD200" s="18">
        <v>337.07118964933699</v>
      </c>
      <c r="AE200" s="18">
        <v>5709986</v>
      </c>
      <c r="AF200" s="18"/>
      <c r="AG200" s="18"/>
    </row>
    <row r="201" spans="1:33">
      <c r="A201" s="18" t="s">
        <v>848</v>
      </c>
      <c r="B201" s="18" t="s">
        <v>856</v>
      </c>
      <c r="C201" s="18" t="s">
        <v>536</v>
      </c>
      <c r="D201" s="18">
        <v>513224.58100000001</v>
      </c>
      <c r="E201" s="18">
        <v>46102</v>
      </c>
      <c r="F201" s="18">
        <v>559326.58100000001</v>
      </c>
      <c r="G201" s="18">
        <v>202271</v>
      </c>
      <c r="H201" s="18">
        <v>124412</v>
      </c>
      <c r="I201" s="18">
        <v>14545</v>
      </c>
      <c r="J201" s="18">
        <v>0</v>
      </c>
      <c r="K201" s="18">
        <v>5309</v>
      </c>
      <c r="L201" s="18">
        <v>341</v>
      </c>
      <c r="M201" s="18">
        <v>13399</v>
      </c>
      <c r="N201" s="18">
        <v>46102</v>
      </c>
      <c r="O201" s="18">
        <v>7897</v>
      </c>
      <c r="P201" s="18">
        <v>281662.36749999999</v>
      </c>
      <c r="Q201" s="18">
        <v>122626.1</v>
      </c>
      <c r="R201" s="18">
        <v>-18391.45</v>
      </c>
      <c r="S201" s="18">
        <v>36908.870000000003</v>
      </c>
      <c r="T201" s="18">
        <v>422805.88750000001</v>
      </c>
      <c r="U201" s="18">
        <v>559326.58100000001</v>
      </c>
      <c r="V201" s="18">
        <v>475427.59385</v>
      </c>
      <c r="W201" s="18">
        <v>-52621.706350000102</v>
      </c>
      <c r="X201" s="18">
        <v>-36835.194445000001</v>
      </c>
      <c r="Y201" s="18">
        <v>0.93400000000000005</v>
      </c>
      <c r="Z201" s="18">
        <v>97144</v>
      </c>
      <c r="AA201" s="18">
        <v>522411.02665399999</v>
      </c>
      <c r="AB201" s="18">
        <v>555387.57582281297</v>
      </c>
      <c r="AC201" s="18">
        <v>5717.15778455502</v>
      </c>
      <c r="AD201" s="18">
        <v>-629.29233887169505</v>
      </c>
      <c r="AE201" s="18">
        <v>-61131975</v>
      </c>
      <c r="AF201" s="18"/>
      <c r="AG201" s="18"/>
    </row>
    <row r="202" spans="1:33">
      <c r="A202" s="18" t="s">
        <v>848</v>
      </c>
      <c r="B202" s="18" t="s">
        <v>857</v>
      </c>
      <c r="C202" s="18" t="s">
        <v>537</v>
      </c>
      <c r="D202" s="18">
        <v>70054.691000000006</v>
      </c>
      <c r="E202" s="18">
        <v>6000</v>
      </c>
      <c r="F202" s="18">
        <v>76054.691000000006</v>
      </c>
      <c r="G202" s="18">
        <v>47772</v>
      </c>
      <c r="H202" s="18">
        <v>9422</v>
      </c>
      <c r="I202" s="18">
        <v>941</v>
      </c>
      <c r="J202" s="18">
        <v>0</v>
      </c>
      <c r="K202" s="18">
        <v>4550</v>
      </c>
      <c r="L202" s="18">
        <v>383</v>
      </c>
      <c r="M202" s="18">
        <v>20393</v>
      </c>
      <c r="N202" s="18">
        <v>6000</v>
      </c>
      <c r="O202" s="18">
        <v>1156</v>
      </c>
      <c r="P202" s="18">
        <v>66522.509999999995</v>
      </c>
      <c r="Q202" s="18">
        <v>12676.05</v>
      </c>
      <c r="R202" s="18">
        <v>-18642.2</v>
      </c>
      <c r="S202" s="18">
        <v>1633.19</v>
      </c>
      <c r="T202" s="18">
        <v>62189.55</v>
      </c>
      <c r="U202" s="18">
        <v>76054.691000000006</v>
      </c>
      <c r="V202" s="18">
        <v>64646.487350000003</v>
      </c>
      <c r="W202" s="18">
        <v>-2456.9373499999901</v>
      </c>
      <c r="X202" s="18">
        <v>-1719.85614499999</v>
      </c>
      <c r="Y202" s="18">
        <v>0.97699999999999998</v>
      </c>
      <c r="Z202" s="18">
        <v>12093</v>
      </c>
      <c r="AA202" s="18">
        <v>74305.433107000004</v>
      </c>
      <c r="AB202" s="18">
        <v>78995.871561289794</v>
      </c>
      <c r="AC202" s="18">
        <v>6532.3634798056501</v>
      </c>
      <c r="AD202" s="18">
        <v>185.913356378938</v>
      </c>
      <c r="AE202" s="18">
        <v>2248250</v>
      </c>
      <c r="AF202" s="18"/>
      <c r="AG202" s="18"/>
    </row>
    <row r="203" spans="1:33">
      <c r="A203" s="18" t="s">
        <v>848</v>
      </c>
      <c r="B203" s="18" t="s">
        <v>858</v>
      </c>
      <c r="C203" s="18" t="s">
        <v>538</v>
      </c>
      <c r="D203" s="18">
        <v>135305.42499999999</v>
      </c>
      <c r="E203" s="18">
        <v>11925</v>
      </c>
      <c r="F203" s="18">
        <v>147230.42499999999</v>
      </c>
      <c r="G203" s="18">
        <v>75667</v>
      </c>
      <c r="H203" s="18">
        <v>19949</v>
      </c>
      <c r="I203" s="18">
        <v>2647</v>
      </c>
      <c r="J203" s="18">
        <v>0</v>
      </c>
      <c r="K203" s="18">
        <v>5462</v>
      </c>
      <c r="L203" s="18">
        <v>62</v>
      </c>
      <c r="M203" s="18">
        <v>19779</v>
      </c>
      <c r="N203" s="18">
        <v>11925</v>
      </c>
      <c r="O203" s="18">
        <v>7</v>
      </c>
      <c r="P203" s="18">
        <v>105366.2975</v>
      </c>
      <c r="Q203" s="18">
        <v>23849.3</v>
      </c>
      <c r="R203" s="18">
        <v>-16870.8</v>
      </c>
      <c r="S203" s="18">
        <v>6773.82</v>
      </c>
      <c r="T203" s="18">
        <v>119118.61749999999</v>
      </c>
      <c r="U203" s="18">
        <v>147230.42499999999</v>
      </c>
      <c r="V203" s="18">
        <v>125145.86125</v>
      </c>
      <c r="W203" s="18">
        <v>-6027.2437499999796</v>
      </c>
      <c r="X203" s="18">
        <v>-4219.0706249999903</v>
      </c>
      <c r="Y203" s="18">
        <v>0.97099999999999997</v>
      </c>
      <c r="Z203" s="18">
        <v>23859</v>
      </c>
      <c r="AA203" s="18">
        <v>142960.74267499999</v>
      </c>
      <c r="AB203" s="18">
        <v>151984.962531589</v>
      </c>
      <c r="AC203" s="18">
        <v>6370.13129349885</v>
      </c>
      <c r="AD203" s="18">
        <v>23.681170072135501</v>
      </c>
      <c r="AE203" s="18">
        <v>565009</v>
      </c>
      <c r="AF203" s="18"/>
      <c r="AG203" s="18"/>
    </row>
    <row r="204" spans="1:33">
      <c r="A204" s="18" t="s">
        <v>848</v>
      </c>
      <c r="B204" s="18" t="s">
        <v>859</v>
      </c>
      <c r="C204" s="18" t="s">
        <v>539</v>
      </c>
      <c r="D204" s="18">
        <v>31002.018</v>
      </c>
      <c r="E204" s="18">
        <v>1668</v>
      </c>
      <c r="F204" s="18">
        <v>32670.018</v>
      </c>
      <c r="G204" s="18">
        <v>21199</v>
      </c>
      <c r="H204" s="18">
        <v>996</v>
      </c>
      <c r="I204" s="18">
        <v>228</v>
      </c>
      <c r="J204" s="18">
        <v>0</v>
      </c>
      <c r="K204" s="18">
        <v>2017</v>
      </c>
      <c r="L204" s="18">
        <v>326</v>
      </c>
      <c r="M204" s="18">
        <v>5853</v>
      </c>
      <c r="N204" s="18">
        <v>1668</v>
      </c>
      <c r="O204" s="18">
        <v>0</v>
      </c>
      <c r="P204" s="18">
        <v>29519.607499999998</v>
      </c>
      <c r="Q204" s="18">
        <v>2754.85</v>
      </c>
      <c r="R204" s="18">
        <v>-5252.15</v>
      </c>
      <c r="S204" s="18">
        <v>422.79</v>
      </c>
      <c r="T204" s="18">
        <v>27445.0975</v>
      </c>
      <c r="U204" s="18">
        <v>32670.018</v>
      </c>
      <c r="V204" s="18">
        <v>27769.515299999999</v>
      </c>
      <c r="W204" s="18">
        <v>-324.41779999999602</v>
      </c>
      <c r="X204" s="18">
        <v>-227.092459999997</v>
      </c>
      <c r="Y204" s="18">
        <v>0.99299999999999999</v>
      </c>
      <c r="Z204" s="18">
        <v>3717</v>
      </c>
      <c r="AA204" s="18">
        <v>32441.327873999999</v>
      </c>
      <c r="AB204" s="18">
        <v>34489.146524748103</v>
      </c>
      <c r="AC204" s="18">
        <v>9278.7588175270703</v>
      </c>
      <c r="AD204" s="18">
        <v>2932.3086941003498</v>
      </c>
      <c r="AE204" s="18">
        <v>10899391</v>
      </c>
      <c r="AF204" s="18"/>
      <c r="AG204" s="18"/>
    </row>
    <row r="205" spans="1:33">
      <c r="A205" s="18" t="s">
        <v>848</v>
      </c>
      <c r="B205" s="18" t="s">
        <v>860</v>
      </c>
      <c r="C205" s="18" t="s">
        <v>540</v>
      </c>
      <c r="D205" s="18">
        <v>9633.1329999999998</v>
      </c>
      <c r="E205" s="18">
        <v>1944</v>
      </c>
      <c r="F205" s="18">
        <v>11577.133</v>
      </c>
      <c r="G205" s="18">
        <v>12689</v>
      </c>
      <c r="H205" s="18">
        <v>5078</v>
      </c>
      <c r="I205" s="18">
        <v>1</v>
      </c>
      <c r="J205" s="18">
        <v>0</v>
      </c>
      <c r="K205" s="18">
        <v>2021</v>
      </c>
      <c r="L205" s="18">
        <v>0</v>
      </c>
      <c r="M205" s="18">
        <v>7520</v>
      </c>
      <c r="N205" s="18">
        <v>1944</v>
      </c>
      <c r="O205" s="18">
        <v>87</v>
      </c>
      <c r="P205" s="18">
        <v>17669.432499999999</v>
      </c>
      <c r="Q205" s="18">
        <v>6035</v>
      </c>
      <c r="R205" s="18">
        <v>-6465.95</v>
      </c>
      <c r="S205" s="18">
        <v>374</v>
      </c>
      <c r="T205" s="18">
        <v>17612.482499999998</v>
      </c>
      <c r="U205" s="18">
        <v>11577.133</v>
      </c>
      <c r="V205" s="18">
        <v>9840.5630500000007</v>
      </c>
      <c r="W205" s="18">
        <v>7771.9194500000003</v>
      </c>
      <c r="X205" s="18">
        <v>5440.3436149999998</v>
      </c>
      <c r="Y205" s="18">
        <v>1.47</v>
      </c>
      <c r="Z205" s="18">
        <v>3785</v>
      </c>
      <c r="AA205" s="18">
        <v>17018.38551</v>
      </c>
      <c r="AB205" s="18">
        <v>18092.650021870701</v>
      </c>
      <c r="AC205" s="18">
        <v>4780.09247605566</v>
      </c>
      <c r="AD205" s="18">
        <v>-1566.35764737105</v>
      </c>
      <c r="AE205" s="18">
        <v>-5928664</v>
      </c>
      <c r="AF205" s="18"/>
      <c r="AG205" s="18"/>
    </row>
    <row r="206" spans="1:33">
      <c r="A206" s="18" t="s">
        <v>848</v>
      </c>
      <c r="B206" s="18" t="s">
        <v>861</v>
      </c>
      <c r="C206" s="18" t="s">
        <v>541</v>
      </c>
      <c r="D206" s="18">
        <v>102202.68700000001</v>
      </c>
      <c r="E206" s="18">
        <v>6864</v>
      </c>
      <c r="F206" s="18">
        <v>109066.68700000001</v>
      </c>
      <c r="G206" s="18">
        <v>60897</v>
      </c>
      <c r="H206" s="18">
        <v>6722</v>
      </c>
      <c r="I206" s="18">
        <v>2054</v>
      </c>
      <c r="J206" s="18">
        <v>0</v>
      </c>
      <c r="K206" s="18">
        <v>4905</v>
      </c>
      <c r="L206" s="18">
        <v>2779</v>
      </c>
      <c r="M206" s="18">
        <v>19077</v>
      </c>
      <c r="N206" s="18">
        <v>6864</v>
      </c>
      <c r="O206" s="18">
        <v>491</v>
      </c>
      <c r="P206" s="18">
        <v>84799.072499999995</v>
      </c>
      <c r="Q206" s="18">
        <v>11628.85</v>
      </c>
      <c r="R206" s="18">
        <v>-18994.95</v>
      </c>
      <c r="S206" s="18">
        <v>2591.31</v>
      </c>
      <c r="T206" s="18">
        <v>80024.282500000001</v>
      </c>
      <c r="U206" s="18">
        <v>109066.68700000001</v>
      </c>
      <c r="V206" s="18">
        <v>92706.683950000006</v>
      </c>
      <c r="W206" s="18">
        <v>-12682.401449999999</v>
      </c>
      <c r="X206" s="18">
        <v>-8877.6810149999892</v>
      </c>
      <c r="Y206" s="18">
        <v>0.91900000000000004</v>
      </c>
      <c r="Z206" s="18">
        <v>13411</v>
      </c>
      <c r="AA206" s="18">
        <v>100232.285353</v>
      </c>
      <c r="AB206" s="18">
        <v>106559.32425073499</v>
      </c>
      <c r="AC206" s="18">
        <v>7945.6658154302604</v>
      </c>
      <c r="AD206" s="18">
        <v>1599.21569200355</v>
      </c>
      <c r="AE206" s="18">
        <v>21447082</v>
      </c>
      <c r="AF206" s="18"/>
      <c r="AG206" s="18"/>
    </row>
    <row r="207" spans="1:33">
      <c r="A207" s="18" t="s">
        <v>848</v>
      </c>
      <c r="B207" s="18" t="s">
        <v>862</v>
      </c>
      <c r="C207" s="18" t="s">
        <v>542</v>
      </c>
      <c r="D207" s="18">
        <v>101929.056</v>
      </c>
      <c r="E207" s="18">
        <v>6579</v>
      </c>
      <c r="F207" s="18">
        <v>108508.056</v>
      </c>
      <c r="G207" s="18">
        <v>43580</v>
      </c>
      <c r="H207" s="18">
        <v>11808</v>
      </c>
      <c r="I207" s="18">
        <v>1694</v>
      </c>
      <c r="J207" s="18">
        <v>0</v>
      </c>
      <c r="K207" s="18">
        <v>4613</v>
      </c>
      <c r="L207" s="18">
        <v>43</v>
      </c>
      <c r="M207" s="18">
        <v>0</v>
      </c>
      <c r="N207" s="18">
        <v>6579</v>
      </c>
      <c r="O207" s="18">
        <v>9</v>
      </c>
      <c r="P207" s="18">
        <v>60685.15</v>
      </c>
      <c r="Q207" s="18">
        <v>15397.75</v>
      </c>
      <c r="R207" s="18">
        <v>-44.2</v>
      </c>
      <c r="S207" s="18">
        <v>5592.15</v>
      </c>
      <c r="T207" s="18">
        <v>81630.850000000006</v>
      </c>
      <c r="U207" s="18">
        <v>108508.056</v>
      </c>
      <c r="V207" s="18">
        <v>92231.847599999994</v>
      </c>
      <c r="W207" s="18">
        <v>-10600.997600000001</v>
      </c>
      <c r="X207" s="18">
        <v>-7420.6983200000004</v>
      </c>
      <c r="Y207" s="18">
        <v>0.93200000000000005</v>
      </c>
      <c r="Z207" s="18">
        <v>15030</v>
      </c>
      <c r="AA207" s="18">
        <v>101129.50819199999</v>
      </c>
      <c r="AB207" s="18">
        <v>107513.183170438</v>
      </c>
      <c r="AC207" s="18">
        <v>7153.2390665627499</v>
      </c>
      <c r="AD207" s="18">
        <v>806.78894313603803</v>
      </c>
      <c r="AE207" s="18">
        <v>12126038</v>
      </c>
      <c r="AF207" s="18"/>
      <c r="AG207" s="18"/>
    </row>
    <row r="208" spans="1:33">
      <c r="A208" s="18" t="s">
        <v>848</v>
      </c>
      <c r="B208" s="18" t="s">
        <v>863</v>
      </c>
      <c r="C208" s="18" t="s">
        <v>543</v>
      </c>
      <c r="D208" s="18">
        <v>75140.256999999998</v>
      </c>
      <c r="E208" s="18">
        <v>3595</v>
      </c>
      <c r="F208" s="18">
        <v>78735.256999999998</v>
      </c>
      <c r="G208" s="18">
        <v>45657</v>
      </c>
      <c r="H208" s="18">
        <v>1879</v>
      </c>
      <c r="I208" s="18">
        <v>1737</v>
      </c>
      <c r="J208" s="18">
        <v>0</v>
      </c>
      <c r="K208" s="18">
        <v>7786</v>
      </c>
      <c r="L208" s="18">
        <v>110</v>
      </c>
      <c r="M208" s="18">
        <v>3508</v>
      </c>
      <c r="N208" s="18">
        <v>3595</v>
      </c>
      <c r="O208" s="18">
        <v>17</v>
      </c>
      <c r="P208" s="18">
        <v>63577.372499999998</v>
      </c>
      <c r="Q208" s="18">
        <v>9691.7000000000007</v>
      </c>
      <c r="R208" s="18">
        <v>-3089.75</v>
      </c>
      <c r="S208" s="18">
        <v>2459.39</v>
      </c>
      <c r="T208" s="18">
        <v>72638.712499999994</v>
      </c>
      <c r="U208" s="18">
        <v>78735.256999999998</v>
      </c>
      <c r="V208" s="18">
        <v>66924.96845</v>
      </c>
      <c r="W208" s="18">
        <v>5713.7440500000102</v>
      </c>
      <c r="X208" s="18">
        <v>3999.6208350000102</v>
      </c>
      <c r="Y208" s="18">
        <v>1.0509999999999999</v>
      </c>
      <c r="Z208" s="18">
        <v>11378</v>
      </c>
      <c r="AA208" s="18">
        <v>82750.755107000005</v>
      </c>
      <c r="AB208" s="18">
        <v>87974.294054905302</v>
      </c>
      <c r="AC208" s="18">
        <v>7731.96467348438</v>
      </c>
      <c r="AD208" s="18">
        <v>1385.51455005767</v>
      </c>
      <c r="AE208" s="18">
        <v>15764385</v>
      </c>
      <c r="AF208" s="18"/>
      <c r="AG208" s="18"/>
    </row>
    <row r="209" spans="1:33">
      <c r="A209" s="18" t="s">
        <v>848</v>
      </c>
      <c r="B209" s="18" t="s">
        <v>864</v>
      </c>
      <c r="C209" s="18" t="s">
        <v>544</v>
      </c>
      <c r="D209" s="18">
        <v>51511.936000000002</v>
      </c>
      <c r="E209" s="18">
        <v>6269</v>
      </c>
      <c r="F209" s="18">
        <v>57780.936000000002</v>
      </c>
      <c r="G209" s="18">
        <v>40268</v>
      </c>
      <c r="H209" s="18">
        <v>12016</v>
      </c>
      <c r="I209" s="18">
        <v>457</v>
      </c>
      <c r="J209" s="18">
        <v>0</v>
      </c>
      <c r="K209" s="18">
        <v>4456</v>
      </c>
      <c r="L209" s="18">
        <v>362</v>
      </c>
      <c r="M209" s="18">
        <v>23581</v>
      </c>
      <c r="N209" s="18">
        <v>6269</v>
      </c>
      <c r="O209" s="18">
        <v>151</v>
      </c>
      <c r="P209" s="18">
        <v>56073.19</v>
      </c>
      <c r="Q209" s="18">
        <v>14389.65</v>
      </c>
      <c r="R209" s="18">
        <v>-20479.900000000001</v>
      </c>
      <c r="S209" s="18">
        <v>1319.88</v>
      </c>
      <c r="T209" s="18">
        <v>51302.82</v>
      </c>
      <c r="U209" s="18">
        <v>57780.936000000002</v>
      </c>
      <c r="V209" s="18">
        <v>49113.795599999998</v>
      </c>
      <c r="W209" s="18">
        <v>2189.0243999999998</v>
      </c>
      <c r="X209" s="18">
        <v>1532.31708</v>
      </c>
      <c r="Y209" s="18">
        <v>1.0269999999999999</v>
      </c>
      <c r="Z209" s="18">
        <v>9880</v>
      </c>
      <c r="AA209" s="18">
        <v>59341.021271999998</v>
      </c>
      <c r="AB209" s="18">
        <v>63086.8497592684</v>
      </c>
      <c r="AC209" s="18">
        <v>6385.30868008789</v>
      </c>
      <c r="AD209" s="18">
        <v>38.858556661177303</v>
      </c>
      <c r="AE209" s="18">
        <v>383923</v>
      </c>
      <c r="AF209" s="18"/>
      <c r="AG209" s="18"/>
    </row>
    <row r="210" spans="1:33">
      <c r="A210" s="18" t="s">
        <v>865</v>
      </c>
      <c r="B210" s="18" t="s">
        <v>866</v>
      </c>
      <c r="C210" s="18" t="s">
        <v>546</v>
      </c>
      <c r="D210" s="18">
        <v>60316.133000000002</v>
      </c>
      <c r="E210" s="18">
        <v>3730</v>
      </c>
      <c r="F210" s="18">
        <v>64046.133000000002</v>
      </c>
      <c r="G210" s="18">
        <v>39422</v>
      </c>
      <c r="H210" s="18">
        <v>8537</v>
      </c>
      <c r="I210" s="18">
        <v>255</v>
      </c>
      <c r="J210" s="18">
        <v>0</v>
      </c>
      <c r="K210" s="18">
        <v>2630</v>
      </c>
      <c r="L210" s="18">
        <v>8</v>
      </c>
      <c r="M210" s="18">
        <v>7149</v>
      </c>
      <c r="N210" s="18">
        <v>3730</v>
      </c>
      <c r="O210" s="18">
        <v>0</v>
      </c>
      <c r="P210" s="18">
        <v>54895.135000000002</v>
      </c>
      <c r="Q210" s="18">
        <v>9708.7000000000007</v>
      </c>
      <c r="R210" s="18">
        <v>-6083.45</v>
      </c>
      <c r="S210" s="18">
        <v>1955.17</v>
      </c>
      <c r="T210" s="18">
        <v>60475.555</v>
      </c>
      <c r="U210" s="18">
        <v>64046.133000000002</v>
      </c>
      <c r="V210" s="18">
        <v>54439.213049999998</v>
      </c>
      <c r="W210" s="18">
        <v>6036.34195</v>
      </c>
      <c r="X210" s="18">
        <v>4225.4393650000002</v>
      </c>
      <c r="Y210" s="18">
        <v>1.0660000000000001</v>
      </c>
      <c r="Z210" s="18">
        <v>11477</v>
      </c>
      <c r="AA210" s="18">
        <v>68273.177777999997</v>
      </c>
      <c r="AB210" s="18">
        <v>72582.837584239998</v>
      </c>
      <c r="AC210" s="18">
        <v>6324.1994932682801</v>
      </c>
      <c r="AD210" s="18">
        <v>-22.250630158438099</v>
      </c>
      <c r="AE210" s="18">
        <v>-255370</v>
      </c>
      <c r="AF210" s="18"/>
      <c r="AG210" s="18"/>
    </row>
    <row r="211" spans="1:33">
      <c r="A211" s="18" t="s">
        <v>865</v>
      </c>
      <c r="B211" s="18" t="s">
        <v>867</v>
      </c>
      <c r="C211" s="18" t="s">
        <v>547</v>
      </c>
      <c r="D211" s="18">
        <v>61424.608999999997</v>
      </c>
      <c r="E211" s="18">
        <v>4021</v>
      </c>
      <c r="F211" s="18">
        <v>65445.608999999997</v>
      </c>
      <c r="G211" s="18">
        <v>31087</v>
      </c>
      <c r="H211" s="18">
        <v>7282</v>
      </c>
      <c r="I211" s="18">
        <v>412</v>
      </c>
      <c r="J211" s="18">
        <v>0</v>
      </c>
      <c r="K211" s="18">
        <v>1041</v>
      </c>
      <c r="L211" s="18">
        <v>3</v>
      </c>
      <c r="M211" s="18">
        <v>0</v>
      </c>
      <c r="N211" s="18">
        <v>4021</v>
      </c>
      <c r="O211" s="18">
        <v>88</v>
      </c>
      <c r="P211" s="18">
        <v>43288.647499999999</v>
      </c>
      <c r="Q211" s="18">
        <v>7424.75</v>
      </c>
      <c r="R211" s="18">
        <v>-77.349999999999994</v>
      </c>
      <c r="S211" s="18">
        <v>3417.85</v>
      </c>
      <c r="T211" s="18">
        <v>54053.897499999999</v>
      </c>
      <c r="U211" s="18">
        <v>65445.608999999997</v>
      </c>
      <c r="V211" s="18">
        <v>55628.767650000002</v>
      </c>
      <c r="W211" s="18">
        <v>-1574.87015</v>
      </c>
      <c r="X211" s="18">
        <v>-1102.409105</v>
      </c>
      <c r="Y211" s="18">
        <v>0.98299999999999998</v>
      </c>
      <c r="Z211" s="18">
        <v>9409</v>
      </c>
      <c r="AA211" s="18">
        <v>64333.033646999997</v>
      </c>
      <c r="AB211" s="18">
        <v>68393.976733954099</v>
      </c>
      <c r="AC211" s="18">
        <v>7268.9952953506399</v>
      </c>
      <c r="AD211" s="18">
        <v>922.54517192392302</v>
      </c>
      <c r="AE211" s="18">
        <v>8680228</v>
      </c>
      <c r="AF211" s="18"/>
      <c r="AG211" s="18"/>
    </row>
    <row r="212" spans="1:33">
      <c r="A212" s="18" t="s">
        <v>865</v>
      </c>
      <c r="B212" s="18" t="s">
        <v>868</v>
      </c>
      <c r="C212" s="18" t="s">
        <v>548</v>
      </c>
      <c r="D212" s="18">
        <v>73640.285999999993</v>
      </c>
      <c r="E212" s="18">
        <v>7037</v>
      </c>
      <c r="F212" s="18">
        <v>80677.285999999993</v>
      </c>
      <c r="G212" s="18">
        <v>53555</v>
      </c>
      <c r="H212" s="18">
        <v>18877</v>
      </c>
      <c r="I212" s="18">
        <v>1254</v>
      </c>
      <c r="J212" s="18">
        <v>0</v>
      </c>
      <c r="K212" s="18">
        <v>4291</v>
      </c>
      <c r="L212" s="18">
        <v>312</v>
      </c>
      <c r="M212" s="18">
        <v>19653</v>
      </c>
      <c r="N212" s="18">
        <v>7037</v>
      </c>
      <c r="O212" s="18">
        <v>2447</v>
      </c>
      <c r="P212" s="18">
        <v>74575.337499999994</v>
      </c>
      <c r="Q212" s="18">
        <v>20758.7</v>
      </c>
      <c r="R212" s="18">
        <v>-19050.2</v>
      </c>
      <c r="S212" s="18">
        <v>2640.44</v>
      </c>
      <c r="T212" s="18">
        <v>78924.277499999997</v>
      </c>
      <c r="U212" s="18">
        <v>80677.285999999993</v>
      </c>
      <c r="V212" s="18">
        <v>68575.693100000004</v>
      </c>
      <c r="W212" s="18">
        <v>10348.5844</v>
      </c>
      <c r="X212" s="18">
        <v>7244.0090800000098</v>
      </c>
      <c r="Y212" s="18">
        <v>1.0900000000000001</v>
      </c>
      <c r="Z212" s="18">
        <v>16258</v>
      </c>
      <c r="AA212" s="18">
        <v>87938.241739999998</v>
      </c>
      <c r="AB212" s="18">
        <v>93489.234358076399</v>
      </c>
      <c r="AC212" s="18">
        <v>5750.35270993212</v>
      </c>
      <c r="AD212" s="18">
        <v>-596.09741349459796</v>
      </c>
      <c r="AE212" s="18">
        <v>-9691352</v>
      </c>
      <c r="AF212" s="18"/>
      <c r="AG212" s="18"/>
    </row>
    <row r="213" spans="1:33">
      <c r="A213" s="18" t="s">
        <v>865</v>
      </c>
      <c r="B213" s="18" t="s">
        <v>869</v>
      </c>
      <c r="C213" s="18" t="s">
        <v>549</v>
      </c>
      <c r="D213" s="18">
        <v>39219.805999999997</v>
      </c>
      <c r="E213" s="18">
        <v>2953</v>
      </c>
      <c r="F213" s="18">
        <v>42172.805999999997</v>
      </c>
      <c r="G213" s="18">
        <v>31689</v>
      </c>
      <c r="H213" s="18">
        <v>8339</v>
      </c>
      <c r="I213" s="18">
        <v>410</v>
      </c>
      <c r="J213" s="18">
        <v>0</v>
      </c>
      <c r="K213" s="18">
        <v>992</v>
      </c>
      <c r="L213" s="18">
        <v>162</v>
      </c>
      <c r="M213" s="18">
        <v>17700</v>
      </c>
      <c r="N213" s="18">
        <v>2953</v>
      </c>
      <c r="O213" s="18">
        <v>0</v>
      </c>
      <c r="P213" s="18">
        <v>44126.932500000003</v>
      </c>
      <c r="Q213" s="18">
        <v>8279.85</v>
      </c>
      <c r="R213" s="18">
        <v>-15182.7</v>
      </c>
      <c r="S213" s="18">
        <v>-498.95</v>
      </c>
      <c r="T213" s="18">
        <v>36725.1325</v>
      </c>
      <c r="U213" s="18">
        <v>42172.805999999997</v>
      </c>
      <c r="V213" s="18">
        <v>35846.8851</v>
      </c>
      <c r="W213" s="18">
        <v>878.24740000000702</v>
      </c>
      <c r="X213" s="18">
        <v>614.77318000000503</v>
      </c>
      <c r="Y213" s="18">
        <v>1.0149999999999999</v>
      </c>
      <c r="Z213" s="18">
        <v>6519</v>
      </c>
      <c r="AA213" s="18">
        <v>42805.398090000002</v>
      </c>
      <c r="AB213" s="18">
        <v>45507.435839559999</v>
      </c>
      <c r="AC213" s="18">
        <v>6980.7387390029098</v>
      </c>
      <c r="AD213" s="18">
        <v>634.28861557619405</v>
      </c>
      <c r="AE213" s="18">
        <v>4134927</v>
      </c>
      <c r="AF213" s="18"/>
      <c r="AG213" s="18"/>
    </row>
    <row r="214" spans="1:33">
      <c r="A214" s="18" t="s">
        <v>865</v>
      </c>
      <c r="B214" s="18" t="s">
        <v>870</v>
      </c>
      <c r="C214" s="18" t="s">
        <v>550</v>
      </c>
      <c r="D214" s="18">
        <v>182932.334</v>
      </c>
      <c r="E214" s="18">
        <v>13806</v>
      </c>
      <c r="F214" s="18">
        <v>196738.334</v>
      </c>
      <c r="G214" s="18">
        <v>103401</v>
      </c>
      <c r="H214" s="18">
        <v>20693</v>
      </c>
      <c r="I214" s="18">
        <v>3322</v>
      </c>
      <c r="J214" s="18">
        <v>0</v>
      </c>
      <c r="K214" s="18">
        <v>5072</v>
      </c>
      <c r="L214" s="18">
        <v>228</v>
      </c>
      <c r="M214" s="18">
        <v>19914</v>
      </c>
      <c r="N214" s="18">
        <v>13806</v>
      </c>
      <c r="O214" s="18">
        <v>298</v>
      </c>
      <c r="P214" s="18">
        <v>143985.89249999999</v>
      </c>
      <c r="Q214" s="18">
        <v>24723.95</v>
      </c>
      <c r="R214" s="18">
        <v>-17374</v>
      </c>
      <c r="S214" s="18">
        <v>8349.7199999999993</v>
      </c>
      <c r="T214" s="18">
        <v>159685.5625</v>
      </c>
      <c r="U214" s="18">
        <v>196738.334</v>
      </c>
      <c r="V214" s="18">
        <v>167227.5839</v>
      </c>
      <c r="W214" s="18">
        <v>-7542.0213999999696</v>
      </c>
      <c r="X214" s="18">
        <v>-5279.4149799999796</v>
      </c>
      <c r="Y214" s="18">
        <v>0.97299999999999998</v>
      </c>
      <c r="Z214" s="18">
        <v>30297</v>
      </c>
      <c r="AA214" s="18">
        <v>191426.39898200001</v>
      </c>
      <c r="AB214" s="18">
        <v>203509.95337913901</v>
      </c>
      <c r="AC214" s="18">
        <v>6717.1651773818803</v>
      </c>
      <c r="AD214" s="18">
        <v>370.71505395516101</v>
      </c>
      <c r="AE214" s="18">
        <v>11231554</v>
      </c>
      <c r="AF214" s="18"/>
      <c r="AG214" s="18"/>
    </row>
    <row r="215" spans="1:33">
      <c r="A215" s="18" t="s">
        <v>865</v>
      </c>
      <c r="B215" s="18" t="s">
        <v>871</v>
      </c>
      <c r="C215" s="18" t="s">
        <v>551</v>
      </c>
      <c r="D215" s="18">
        <v>151795.64799999999</v>
      </c>
      <c r="E215" s="18">
        <v>7202</v>
      </c>
      <c r="F215" s="18">
        <v>158997.64799999999</v>
      </c>
      <c r="G215" s="18">
        <v>96068</v>
      </c>
      <c r="H215" s="18">
        <v>13356</v>
      </c>
      <c r="I215" s="18">
        <v>2655</v>
      </c>
      <c r="J215" s="18">
        <v>0</v>
      </c>
      <c r="K215" s="18">
        <v>7501</v>
      </c>
      <c r="L215" s="18">
        <v>2131</v>
      </c>
      <c r="M215" s="18">
        <v>12017</v>
      </c>
      <c r="N215" s="18">
        <v>7202</v>
      </c>
      <c r="O215" s="18">
        <v>6209</v>
      </c>
      <c r="P215" s="18">
        <v>133774.69</v>
      </c>
      <c r="Q215" s="18">
        <v>19985.2</v>
      </c>
      <c r="R215" s="18">
        <v>-17303.45</v>
      </c>
      <c r="S215" s="18">
        <v>4078.81</v>
      </c>
      <c r="T215" s="18">
        <v>140535.25</v>
      </c>
      <c r="U215" s="18">
        <v>158997.64799999999</v>
      </c>
      <c r="V215" s="18">
        <v>135148.00080000001</v>
      </c>
      <c r="W215" s="18">
        <v>5387.2492000000202</v>
      </c>
      <c r="X215" s="18">
        <v>3771.0744400000099</v>
      </c>
      <c r="Y215" s="18">
        <v>1.024</v>
      </c>
      <c r="Z215" s="18">
        <v>22517</v>
      </c>
      <c r="AA215" s="18">
        <v>162813.591552</v>
      </c>
      <c r="AB215" s="18">
        <v>173090.99791065499</v>
      </c>
      <c r="AC215" s="18">
        <v>7687.1251903297698</v>
      </c>
      <c r="AD215" s="18">
        <v>1340.67506690305</v>
      </c>
      <c r="AE215" s="18">
        <v>30187980</v>
      </c>
      <c r="AF215" s="18"/>
      <c r="AG215" s="18"/>
    </row>
    <row r="216" spans="1:33">
      <c r="A216" s="18" t="s">
        <v>865</v>
      </c>
      <c r="B216" s="18" t="s">
        <v>872</v>
      </c>
      <c r="C216" s="18" t="s">
        <v>552</v>
      </c>
      <c r="D216" s="18">
        <v>34360.449999999997</v>
      </c>
      <c r="E216" s="18">
        <v>1737</v>
      </c>
      <c r="F216" s="18">
        <v>36097.449999999997</v>
      </c>
      <c r="G216" s="18">
        <v>16546</v>
      </c>
      <c r="H216" s="18">
        <v>9143</v>
      </c>
      <c r="I216" s="18">
        <v>229</v>
      </c>
      <c r="J216" s="18">
        <v>0</v>
      </c>
      <c r="K216" s="18">
        <v>1936</v>
      </c>
      <c r="L216" s="18">
        <v>0</v>
      </c>
      <c r="M216" s="18">
        <v>1907</v>
      </c>
      <c r="N216" s="18">
        <v>1737</v>
      </c>
      <c r="O216" s="18">
        <v>0</v>
      </c>
      <c r="P216" s="18">
        <v>23040.305</v>
      </c>
      <c r="Q216" s="18">
        <v>9611.7999999999993</v>
      </c>
      <c r="R216" s="18">
        <v>-1620.95</v>
      </c>
      <c r="S216" s="18">
        <v>1152.26</v>
      </c>
      <c r="T216" s="18">
        <v>32183.415000000001</v>
      </c>
      <c r="U216" s="18">
        <v>36097.449999999997</v>
      </c>
      <c r="V216" s="18">
        <v>30682.8325</v>
      </c>
      <c r="W216" s="18">
        <v>1500.5825</v>
      </c>
      <c r="X216" s="18">
        <v>1050.4077500000001</v>
      </c>
      <c r="Y216" s="18">
        <v>1.0289999999999999</v>
      </c>
      <c r="Z216" s="18">
        <v>5493</v>
      </c>
      <c r="AA216" s="18">
        <v>37144.27605</v>
      </c>
      <c r="AB216" s="18">
        <v>39488.962480813097</v>
      </c>
      <c r="AC216" s="18">
        <v>7188.9609468074104</v>
      </c>
      <c r="AD216" s="18">
        <v>842.510823380695</v>
      </c>
      <c r="AE216" s="18">
        <v>4627912</v>
      </c>
      <c r="AF216" s="18"/>
      <c r="AG216" s="18"/>
    </row>
    <row r="217" spans="1:33">
      <c r="A217" s="18" t="s">
        <v>865</v>
      </c>
      <c r="B217" s="18" t="s">
        <v>873</v>
      </c>
      <c r="C217" s="18" t="s">
        <v>553</v>
      </c>
      <c r="D217" s="18">
        <v>47055.699000000001</v>
      </c>
      <c r="E217" s="18">
        <v>3587</v>
      </c>
      <c r="F217" s="18">
        <v>50642.699000000001</v>
      </c>
      <c r="G217" s="18">
        <v>27843</v>
      </c>
      <c r="H217" s="18">
        <v>9182</v>
      </c>
      <c r="I217" s="18">
        <v>1006</v>
      </c>
      <c r="J217" s="18">
        <v>0</v>
      </c>
      <c r="K217" s="18">
        <v>5246</v>
      </c>
      <c r="L217" s="18">
        <v>339</v>
      </c>
      <c r="M217" s="18">
        <v>5357</v>
      </c>
      <c r="N217" s="18">
        <v>3587</v>
      </c>
      <c r="O217" s="18">
        <v>0</v>
      </c>
      <c r="P217" s="18">
        <v>38771.377500000002</v>
      </c>
      <c r="Q217" s="18">
        <v>13118.9</v>
      </c>
      <c r="R217" s="18">
        <v>-4841.6000000000004</v>
      </c>
      <c r="S217" s="18">
        <v>2138.2600000000002</v>
      </c>
      <c r="T217" s="18">
        <v>49186.9375</v>
      </c>
      <c r="U217" s="18">
        <v>50642.699000000001</v>
      </c>
      <c r="V217" s="18">
        <v>43046.294150000002</v>
      </c>
      <c r="W217" s="18">
        <v>6140.6433500000103</v>
      </c>
      <c r="X217" s="18">
        <v>4298.4503450000002</v>
      </c>
      <c r="Y217" s="18">
        <v>1.085</v>
      </c>
      <c r="Z217" s="18">
        <v>8630</v>
      </c>
      <c r="AA217" s="18">
        <v>54947.328415000004</v>
      </c>
      <c r="AB217" s="18">
        <v>58415.810481271998</v>
      </c>
      <c r="AC217" s="18">
        <v>6768.9235783629201</v>
      </c>
      <c r="AD217" s="18">
        <v>422.473454936206</v>
      </c>
      <c r="AE217" s="18">
        <v>3645946</v>
      </c>
      <c r="AF217" s="18"/>
      <c r="AG217" s="18"/>
    </row>
    <row r="218" spans="1:33">
      <c r="A218" s="18" t="s">
        <v>865</v>
      </c>
      <c r="B218" s="18" t="s">
        <v>874</v>
      </c>
      <c r="C218" s="18" t="s">
        <v>554</v>
      </c>
      <c r="D218" s="18">
        <v>187573.17</v>
      </c>
      <c r="E218" s="18">
        <v>13997</v>
      </c>
      <c r="F218" s="18">
        <v>201570.17</v>
      </c>
      <c r="G218" s="18">
        <v>101848</v>
      </c>
      <c r="H218" s="18">
        <v>34985</v>
      </c>
      <c r="I218" s="18">
        <v>2214</v>
      </c>
      <c r="J218" s="18">
        <v>0</v>
      </c>
      <c r="K218" s="18">
        <v>4401</v>
      </c>
      <c r="L218" s="18">
        <v>0</v>
      </c>
      <c r="M218" s="18">
        <v>29725</v>
      </c>
      <c r="N218" s="18">
        <v>13997</v>
      </c>
      <c r="O218" s="18">
        <v>519</v>
      </c>
      <c r="P218" s="18">
        <v>141823.34</v>
      </c>
      <c r="Q218" s="18">
        <v>35360</v>
      </c>
      <c r="R218" s="18">
        <v>-25707.4</v>
      </c>
      <c r="S218" s="18">
        <v>6844.2</v>
      </c>
      <c r="T218" s="18">
        <v>158320.14000000001</v>
      </c>
      <c r="U218" s="18">
        <v>201570.17</v>
      </c>
      <c r="V218" s="18">
        <v>171334.64449999999</v>
      </c>
      <c r="W218" s="18">
        <v>-13014.504499999999</v>
      </c>
      <c r="X218" s="18">
        <v>-9110.1531499999892</v>
      </c>
      <c r="Y218" s="18">
        <v>0.95499999999999996</v>
      </c>
      <c r="Z218" s="18">
        <v>23319</v>
      </c>
      <c r="AA218" s="18">
        <v>192499.51235</v>
      </c>
      <c r="AB218" s="18">
        <v>204650.80569968399</v>
      </c>
      <c r="AC218" s="18">
        <v>8776.1398730513192</v>
      </c>
      <c r="AD218" s="18">
        <v>2429.6897496246102</v>
      </c>
      <c r="AE218" s="18">
        <v>56657935</v>
      </c>
      <c r="AF218" s="18"/>
      <c r="AG218" s="18"/>
    </row>
    <row r="219" spans="1:33">
      <c r="A219" s="18" t="s">
        <v>865</v>
      </c>
      <c r="B219" s="18" t="s">
        <v>875</v>
      </c>
      <c r="C219" s="18" t="s">
        <v>555</v>
      </c>
      <c r="D219" s="18">
        <v>23118.878000000001</v>
      </c>
      <c r="E219" s="18">
        <v>2155</v>
      </c>
      <c r="F219" s="18">
        <v>25273.878000000001</v>
      </c>
      <c r="G219" s="18">
        <v>7378</v>
      </c>
      <c r="H219" s="18">
        <v>9959</v>
      </c>
      <c r="I219" s="18">
        <v>0</v>
      </c>
      <c r="J219" s="18">
        <v>0</v>
      </c>
      <c r="K219" s="18">
        <v>1195</v>
      </c>
      <c r="L219" s="18">
        <v>0</v>
      </c>
      <c r="M219" s="18">
        <v>0</v>
      </c>
      <c r="N219" s="18">
        <v>2155</v>
      </c>
      <c r="O219" s="18">
        <v>0</v>
      </c>
      <c r="P219" s="18">
        <v>10273.865</v>
      </c>
      <c r="Q219" s="18">
        <v>9480.9</v>
      </c>
      <c r="R219" s="18">
        <v>0</v>
      </c>
      <c r="S219" s="18">
        <v>1831.75</v>
      </c>
      <c r="T219" s="18">
        <v>21586.514999999999</v>
      </c>
      <c r="U219" s="18">
        <v>25273.878000000001</v>
      </c>
      <c r="V219" s="18">
        <v>21482.796300000002</v>
      </c>
      <c r="W219" s="18">
        <v>103.71870000000099</v>
      </c>
      <c r="X219" s="18">
        <v>72.603090000000904</v>
      </c>
      <c r="Y219" s="18">
        <v>1.0029999999999999</v>
      </c>
      <c r="Z219" s="18">
        <v>4429</v>
      </c>
      <c r="AA219" s="18">
        <v>25349.699634000001</v>
      </c>
      <c r="AB219" s="18">
        <v>26949.868033486899</v>
      </c>
      <c r="AC219" s="18">
        <v>6084.8652141537304</v>
      </c>
      <c r="AD219" s="18">
        <v>-261.58490927297998</v>
      </c>
      <c r="AE219" s="18">
        <v>-1158560</v>
      </c>
      <c r="AF219" s="18"/>
      <c r="AG219" s="18"/>
    </row>
    <row r="220" spans="1:33">
      <c r="A220" s="18" t="s">
        <v>865</v>
      </c>
      <c r="B220" s="18" t="s">
        <v>876</v>
      </c>
      <c r="C220" s="18" t="s">
        <v>556</v>
      </c>
      <c r="D220" s="18">
        <v>77447.035999999993</v>
      </c>
      <c r="E220" s="18">
        <v>7350</v>
      </c>
      <c r="F220" s="18">
        <v>84797.035999999993</v>
      </c>
      <c r="G220" s="18">
        <v>28980</v>
      </c>
      <c r="H220" s="18">
        <v>12740</v>
      </c>
      <c r="I220" s="18">
        <v>189</v>
      </c>
      <c r="J220" s="18">
        <v>0</v>
      </c>
      <c r="K220" s="18">
        <v>3060</v>
      </c>
      <c r="L220" s="18">
        <v>38</v>
      </c>
      <c r="M220" s="18">
        <v>5171</v>
      </c>
      <c r="N220" s="18">
        <v>7350</v>
      </c>
      <c r="O220" s="18">
        <v>332</v>
      </c>
      <c r="P220" s="18">
        <v>40354.65</v>
      </c>
      <c r="Q220" s="18">
        <v>13590.65</v>
      </c>
      <c r="R220" s="18">
        <v>-4709.8500000000004</v>
      </c>
      <c r="S220" s="18">
        <v>5368.43</v>
      </c>
      <c r="T220" s="18">
        <v>54603.88</v>
      </c>
      <c r="U220" s="18">
        <v>84797.035999999993</v>
      </c>
      <c r="V220" s="18">
        <v>72077.480599999995</v>
      </c>
      <c r="W220" s="18">
        <v>-17473.600600000002</v>
      </c>
      <c r="X220" s="18">
        <v>-12231.520420000001</v>
      </c>
      <c r="Y220" s="18">
        <v>0.85599999999999998</v>
      </c>
      <c r="Z220" s="18">
        <v>10628</v>
      </c>
      <c r="AA220" s="18">
        <v>72586.262816000002</v>
      </c>
      <c r="AB220" s="18">
        <v>77168.180774476597</v>
      </c>
      <c r="AC220" s="18">
        <v>7260.83748348482</v>
      </c>
      <c r="AD220" s="18">
        <v>914.38736005810199</v>
      </c>
      <c r="AE220" s="18">
        <v>9718109</v>
      </c>
      <c r="AF220" s="18"/>
      <c r="AG220" s="18"/>
    </row>
    <row r="221" spans="1:33">
      <c r="A221" s="18" t="s">
        <v>865</v>
      </c>
      <c r="B221" s="18" t="s">
        <v>877</v>
      </c>
      <c r="C221" s="18" t="s">
        <v>557</v>
      </c>
      <c r="D221" s="18">
        <v>1075143.6340000001</v>
      </c>
      <c r="E221" s="18">
        <v>70737</v>
      </c>
      <c r="F221" s="18">
        <v>1145880.6340000001</v>
      </c>
      <c r="G221" s="18">
        <v>578050</v>
      </c>
      <c r="H221" s="18">
        <v>167406</v>
      </c>
      <c r="I221" s="18">
        <v>664127</v>
      </c>
      <c r="J221" s="18">
        <v>26741</v>
      </c>
      <c r="K221" s="18">
        <v>0</v>
      </c>
      <c r="L221" s="18">
        <v>640475</v>
      </c>
      <c r="M221" s="18">
        <v>44112</v>
      </c>
      <c r="N221" s="18">
        <v>70737</v>
      </c>
      <c r="O221" s="18">
        <v>7386</v>
      </c>
      <c r="P221" s="18">
        <v>804934.625</v>
      </c>
      <c r="Q221" s="18">
        <v>729532.9</v>
      </c>
      <c r="R221" s="18">
        <v>-588177.05000000005</v>
      </c>
      <c r="S221" s="18">
        <v>52627.41</v>
      </c>
      <c r="T221" s="18">
        <v>998917.88500000001</v>
      </c>
      <c r="U221" s="18">
        <v>1145880.6340000001</v>
      </c>
      <c r="V221" s="18">
        <v>973998.53890000004</v>
      </c>
      <c r="W221" s="18">
        <v>24919.346099999999</v>
      </c>
      <c r="X221" s="18">
        <v>17443.542270000002</v>
      </c>
      <c r="Y221" s="18">
        <v>1.0149999999999999</v>
      </c>
      <c r="Z221" s="18">
        <v>159437</v>
      </c>
      <c r="AA221" s="18">
        <v>1163068.84351</v>
      </c>
      <c r="AB221" s="18">
        <v>1236486.1240570401</v>
      </c>
      <c r="AC221" s="18">
        <v>7755.3273334109099</v>
      </c>
      <c r="AD221" s="18">
        <v>1408.8772099841999</v>
      </c>
      <c r="AE221" s="18">
        <v>224627156</v>
      </c>
      <c r="AF221" s="18"/>
      <c r="AG221" s="18"/>
    </row>
    <row r="222" spans="1:33">
      <c r="A222" s="18" t="s">
        <v>878</v>
      </c>
      <c r="B222" s="18" t="s">
        <v>879</v>
      </c>
      <c r="C222" s="18" t="s">
        <v>559</v>
      </c>
      <c r="D222" s="18">
        <v>75826.907999999996</v>
      </c>
      <c r="E222" s="18">
        <v>7683</v>
      </c>
      <c r="F222" s="18">
        <v>83509.907999999996</v>
      </c>
      <c r="G222" s="18">
        <v>37071</v>
      </c>
      <c r="H222" s="18">
        <v>6486</v>
      </c>
      <c r="I222" s="18">
        <v>165</v>
      </c>
      <c r="J222" s="18">
        <v>0</v>
      </c>
      <c r="K222" s="18">
        <v>2781</v>
      </c>
      <c r="L222" s="18">
        <v>801</v>
      </c>
      <c r="M222" s="18">
        <v>192</v>
      </c>
      <c r="N222" s="18">
        <v>7683</v>
      </c>
      <c r="O222" s="18">
        <v>396</v>
      </c>
      <c r="P222" s="18">
        <v>51621.3675</v>
      </c>
      <c r="Q222" s="18">
        <v>8017.2</v>
      </c>
      <c r="R222" s="18">
        <v>-1180.6500000000001</v>
      </c>
      <c r="S222" s="18">
        <v>6497.91</v>
      </c>
      <c r="T222" s="18">
        <v>64955.827499999999</v>
      </c>
      <c r="U222" s="18">
        <v>83509.907999999996</v>
      </c>
      <c r="V222" s="18">
        <v>70983.421799999996</v>
      </c>
      <c r="W222" s="18">
        <v>-6027.5942999999997</v>
      </c>
      <c r="X222" s="18">
        <v>-4219.3160099999996</v>
      </c>
      <c r="Y222" s="18">
        <v>0.94899999999999995</v>
      </c>
      <c r="Z222" s="18">
        <v>14016</v>
      </c>
      <c r="AA222" s="18">
        <v>79250.902692000003</v>
      </c>
      <c r="AB222" s="18">
        <v>84253.517789989506</v>
      </c>
      <c r="AC222" s="18">
        <v>6011.2384267972002</v>
      </c>
      <c r="AD222" s="18">
        <v>-335.21169662951502</v>
      </c>
      <c r="AE222" s="18">
        <v>-4698327</v>
      </c>
      <c r="AF222" s="18"/>
      <c r="AG222" s="18"/>
    </row>
    <row r="223" spans="1:33">
      <c r="A223" s="18" t="s">
        <v>878</v>
      </c>
      <c r="B223" s="18" t="s">
        <v>880</v>
      </c>
      <c r="C223" s="18" t="s">
        <v>560</v>
      </c>
      <c r="D223" s="18">
        <v>80628.471999999994</v>
      </c>
      <c r="E223" s="18">
        <v>5929</v>
      </c>
      <c r="F223" s="18">
        <v>86557.471999999994</v>
      </c>
      <c r="G223" s="18">
        <v>41763</v>
      </c>
      <c r="H223" s="18">
        <v>7984</v>
      </c>
      <c r="I223" s="18">
        <v>1719</v>
      </c>
      <c r="J223" s="18">
        <v>0</v>
      </c>
      <c r="K223" s="18">
        <v>2731</v>
      </c>
      <c r="L223" s="18">
        <v>1</v>
      </c>
      <c r="M223" s="18">
        <v>9449</v>
      </c>
      <c r="N223" s="18">
        <v>5929</v>
      </c>
      <c r="O223" s="18">
        <v>1254</v>
      </c>
      <c r="P223" s="18">
        <v>58154.977500000001</v>
      </c>
      <c r="Q223" s="18">
        <v>10568.9</v>
      </c>
      <c r="R223" s="18">
        <v>-9098.4</v>
      </c>
      <c r="S223" s="18">
        <v>3433.32</v>
      </c>
      <c r="T223" s="18">
        <v>63058.797500000001</v>
      </c>
      <c r="U223" s="18">
        <v>86557.471999999994</v>
      </c>
      <c r="V223" s="18">
        <v>73573.851200000005</v>
      </c>
      <c r="W223" s="18">
        <v>-10515.0537</v>
      </c>
      <c r="X223" s="18">
        <v>-7360.5375899999899</v>
      </c>
      <c r="Y223" s="18">
        <v>0.91500000000000004</v>
      </c>
      <c r="Z223" s="18">
        <v>13271</v>
      </c>
      <c r="AA223" s="18">
        <v>79200.086880000003</v>
      </c>
      <c r="AB223" s="18">
        <v>84199.494292781004</v>
      </c>
      <c r="AC223" s="18">
        <v>6344.6231853500904</v>
      </c>
      <c r="AD223" s="18">
        <v>-1.82693807662508</v>
      </c>
      <c r="AE223" s="18">
        <v>-24245</v>
      </c>
      <c r="AF223" s="18"/>
      <c r="AG223" s="18"/>
    </row>
    <row r="224" spans="1:33">
      <c r="A224" s="18" t="s">
        <v>878</v>
      </c>
      <c r="B224" s="18" t="s">
        <v>881</v>
      </c>
      <c r="C224" s="18" t="s">
        <v>561</v>
      </c>
      <c r="D224" s="18">
        <v>132049.23800000001</v>
      </c>
      <c r="E224" s="18">
        <v>6683</v>
      </c>
      <c r="F224" s="18">
        <v>138732.23800000001</v>
      </c>
      <c r="G224" s="18">
        <v>67081</v>
      </c>
      <c r="H224" s="18">
        <v>16499</v>
      </c>
      <c r="I224" s="18">
        <v>1937</v>
      </c>
      <c r="J224" s="18">
        <v>0</v>
      </c>
      <c r="K224" s="18">
        <v>4941</v>
      </c>
      <c r="L224" s="18">
        <v>8</v>
      </c>
      <c r="M224" s="18">
        <v>5664</v>
      </c>
      <c r="N224" s="18">
        <v>6683</v>
      </c>
      <c r="O224" s="18">
        <v>366</v>
      </c>
      <c r="P224" s="18">
        <v>93410.292499999996</v>
      </c>
      <c r="Q224" s="18">
        <v>19870.45</v>
      </c>
      <c r="R224" s="18">
        <v>-5132.3</v>
      </c>
      <c r="S224" s="18">
        <v>4717.67</v>
      </c>
      <c r="T224" s="18">
        <v>112866.1125</v>
      </c>
      <c r="U224" s="18">
        <v>138732.23800000001</v>
      </c>
      <c r="V224" s="18">
        <v>117922.4023</v>
      </c>
      <c r="W224" s="18">
        <v>-5056.2897999999996</v>
      </c>
      <c r="X224" s="18">
        <v>-3539.4028600000001</v>
      </c>
      <c r="Y224" s="18">
        <v>0.97399999999999998</v>
      </c>
      <c r="Z224" s="18">
        <v>16664</v>
      </c>
      <c r="AA224" s="18">
        <v>135125.19981200001</v>
      </c>
      <c r="AB224" s="18">
        <v>143654.81072792201</v>
      </c>
      <c r="AC224" s="18">
        <v>8620.6679505474203</v>
      </c>
      <c r="AD224" s="18">
        <v>2274.2178271206999</v>
      </c>
      <c r="AE224" s="18">
        <v>37897566</v>
      </c>
      <c r="AF224" s="18"/>
      <c r="AG224" s="18"/>
    </row>
    <row r="225" spans="1:33">
      <c r="A225" s="18" t="s">
        <v>878</v>
      </c>
      <c r="B225" s="18" t="s">
        <v>882</v>
      </c>
      <c r="C225" s="18" t="s">
        <v>562</v>
      </c>
      <c r="D225" s="18">
        <v>78730.444000000003</v>
      </c>
      <c r="E225" s="18">
        <v>2541</v>
      </c>
      <c r="F225" s="18">
        <v>81271.444000000003</v>
      </c>
      <c r="G225" s="18">
        <v>44111</v>
      </c>
      <c r="H225" s="18">
        <v>15756</v>
      </c>
      <c r="I225" s="18">
        <v>1170</v>
      </c>
      <c r="J225" s="18">
        <v>0</v>
      </c>
      <c r="K225" s="18">
        <v>2795</v>
      </c>
      <c r="L225" s="18">
        <v>435</v>
      </c>
      <c r="M225" s="18">
        <v>1847</v>
      </c>
      <c r="N225" s="18">
        <v>2541</v>
      </c>
      <c r="O225" s="18">
        <v>1512</v>
      </c>
      <c r="P225" s="18">
        <v>61424.567499999997</v>
      </c>
      <c r="Q225" s="18">
        <v>16762.849999999999</v>
      </c>
      <c r="R225" s="18">
        <v>-3224.9</v>
      </c>
      <c r="S225" s="18">
        <v>1845.86</v>
      </c>
      <c r="T225" s="18">
        <v>76808.377500000002</v>
      </c>
      <c r="U225" s="18">
        <v>81271.444000000003</v>
      </c>
      <c r="V225" s="18">
        <v>69080.727400000003</v>
      </c>
      <c r="W225" s="18">
        <v>7727.6501000000098</v>
      </c>
      <c r="X225" s="18">
        <v>5409.3550700000096</v>
      </c>
      <c r="Y225" s="18">
        <v>1.0669999999999999</v>
      </c>
      <c r="Z225" s="18">
        <v>8669</v>
      </c>
      <c r="AA225" s="18">
        <v>86716.630747999996</v>
      </c>
      <c r="AB225" s="18">
        <v>92190.510684897206</v>
      </c>
      <c r="AC225" s="18">
        <v>10634.5034819353</v>
      </c>
      <c r="AD225" s="18">
        <v>4288.0533585085896</v>
      </c>
      <c r="AE225" s="18">
        <v>37173135</v>
      </c>
      <c r="AF225" s="18"/>
      <c r="AG225" s="18"/>
    </row>
    <row r="226" spans="1:33">
      <c r="A226" s="18" t="s">
        <v>878</v>
      </c>
      <c r="B226" s="18" t="s">
        <v>883</v>
      </c>
      <c r="C226" s="18" t="s">
        <v>563</v>
      </c>
      <c r="D226" s="18">
        <v>133167.78899999999</v>
      </c>
      <c r="E226" s="18">
        <v>9930</v>
      </c>
      <c r="F226" s="18">
        <v>143097.78899999999</v>
      </c>
      <c r="G226" s="18">
        <v>106661</v>
      </c>
      <c r="H226" s="18">
        <v>13521</v>
      </c>
      <c r="I226" s="18">
        <v>1346</v>
      </c>
      <c r="J226" s="18">
        <v>0</v>
      </c>
      <c r="K226" s="18">
        <v>5569</v>
      </c>
      <c r="L226" s="18">
        <v>12</v>
      </c>
      <c r="M226" s="18">
        <v>22787</v>
      </c>
      <c r="N226" s="18">
        <v>9930</v>
      </c>
      <c r="O226" s="18">
        <v>479</v>
      </c>
      <c r="P226" s="18">
        <v>148525.4425</v>
      </c>
      <c r="Q226" s="18">
        <v>17370.599999999999</v>
      </c>
      <c r="R226" s="18">
        <v>-19786.3</v>
      </c>
      <c r="S226" s="18">
        <v>4566.71</v>
      </c>
      <c r="T226" s="18">
        <v>150676.45250000001</v>
      </c>
      <c r="U226" s="18">
        <v>143097.78899999999</v>
      </c>
      <c r="V226" s="18">
        <v>121633.12065</v>
      </c>
      <c r="W226" s="18">
        <v>29043.331849999999</v>
      </c>
      <c r="X226" s="18">
        <v>20330.332295</v>
      </c>
      <c r="Y226" s="18">
        <v>1.1419999999999999</v>
      </c>
      <c r="Z226" s="18">
        <v>25951</v>
      </c>
      <c r="AA226" s="18">
        <v>163417.67503799999</v>
      </c>
      <c r="AB226" s="18">
        <v>173733.213418687</v>
      </c>
      <c r="AC226" s="18">
        <v>6694.6635358439898</v>
      </c>
      <c r="AD226" s="18">
        <v>348.21341241727703</v>
      </c>
      <c r="AE226" s="18">
        <v>9036486</v>
      </c>
      <c r="AF226" s="18"/>
      <c r="AG226" s="18"/>
    </row>
    <row r="227" spans="1:33">
      <c r="A227" s="18" t="s">
        <v>878</v>
      </c>
      <c r="B227" s="18" t="s">
        <v>884</v>
      </c>
      <c r="C227" s="18" t="s">
        <v>564</v>
      </c>
      <c r="D227" s="18">
        <v>19600.293000000001</v>
      </c>
      <c r="E227" s="18">
        <v>3443</v>
      </c>
      <c r="F227" s="18">
        <v>23043.293000000001</v>
      </c>
      <c r="G227" s="18">
        <v>21623</v>
      </c>
      <c r="H227" s="18">
        <v>6053</v>
      </c>
      <c r="I227" s="18">
        <v>127</v>
      </c>
      <c r="J227" s="18">
        <v>0</v>
      </c>
      <c r="K227" s="18">
        <v>1544</v>
      </c>
      <c r="L227" s="18">
        <v>58</v>
      </c>
      <c r="M227" s="18">
        <v>12020</v>
      </c>
      <c r="N227" s="18">
        <v>3443</v>
      </c>
      <c r="O227" s="18">
        <v>4</v>
      </c>
      <c r="P227" s="18">
        <v>30110.0275</v>
      </c>
      <c r="Q227" s="18">
        <v>6565.4</v>
      </c>
      <c r="R227" s="18">
        <v>-10269.700000000001</v>
      </c>
      <c r="S227" s="18">
        <v>883.15</v>
      </c>
      <c r="T227" s="18">
        <v>27288.877499999999</v>
      </c>
      <c r="U227" s="18">
        <v>23043.293000000001</v>
      </c>
      <c r="V227" s="18">
        <v>19586.799050000001</v>
      </c>
      <c r="W227" s="18">
        <v>7702.07845</v>
      </c>
      <c r="X227" s="18">
        <v>5391.4549150000003</v>
      </c>
      <c r="Y227" s="18">
        <v>1.234</v>
      </c>
      <c r="Z227" s="18">
        <v>5530</v>
      </c>
      <c r="AA227" s="18">
        <v>28435.423562</v>
      </c>
      <c r="AB227" s="18">
        <v>30230.374463465901</v>
      </c>
      <c r="AC227" s="18">
        <v>5466.6138270281899</v>
      </c>
      <c r="AD227" s="18">
        <v>-879.836296398527</v>
      </c>
      <c r="AE227" s="18">
        <v>-4865495</v>
      </c>
      <c r="AF227" s="18"/>
      <c r="AG227" s="18"/>
    </row>
    <row r="228" spans="1:33">
      <c r="A228" s="18" t="s">
        <v>878</v>
      </c>
      <c r="B228" s="18" t="s">
        <v>885</v>
      </c>
      <c r="C228" s="18" t="s">
        <v>565</v>
      </c>
      <c r="D228" s="18">
        <v>145542.05499999999</v>
      </c>
      <c r="E228" s="18">
        <v>9212</v>
      </c>
      <c r="F228" s="18">
        <v>154754.05499999999</v>
      </c>
      <c r="G228" s="18">
        <v>64772</v>
      </c>
      <c r="H228" s="18">
        <v>14748</v>
      </c>
      <c r="I228" s="18">
        <v>1304</v>
      </c>
      <c r="J228" s="18">
        <v>0</v>
      </c>
      <c r="K228" s="18">
        <v>4384</v>
      </c>
      <c r="L228" s="18">
        <v>47</v>
      </c>
      <c r="M228" s="18">
        <v>5854</v>
      </c>
      <c r="N228" s="18">
        <v>9212</v>
      </c>
      <c r="O228" s="18">
        <v>0</v>
      </c>
      <c r="P228" s="18">
        <v>90195.01</v>
      </c>
      <c r="Q228" s="18">
        <v>17370.599999999999</v>
      </c>
      <c r="R228" s="18">
        <v>-5015.8500000000004</v>
      </c>
      <c r="S228" s="18">
        <v>6835.02</v>
      </c>
      <c r="T228" s="18">
        <v>109384.78</v>
      </c>
      <c r="U228" s="18">
        <v>154754.05499999999</v>
      </c>
      <c r="V228" s="18">
        <v>131540.94675</v>
      </c>
      <c r="W228" s="18">
        <v>-22156.16675</v>
      </c>
      <c r="X228" s="18">
        <v>-15509.316725000001</v>
      </c>
      <c r="Y228" s="18">
        <v>0.9</v>
      </c>
      <c r="Z228" s="18">
        <v>22905</v>
      </c>
      <c r="AA228" s="18">
        <v>139278.6495</v>
      </c>
      <c r="AB228" s="18">
        <v>148070.44178436301</v>
      </c>
      <c r="AC228" s="18">
        <v>6464.5466834474</v>
      </c>
      <c r="AD228" s="18">
        <v>118.096560020681</v>
      </c>
      <c r="AE228" s="18">
        <v>2705002</v>
      </c>
      <c r="AF228" s="18"/>
      <c r="AG228" s="18"/>
    </row>
    <row r="229" spans="1:33">
      <c r="A229" s="18" t="s">
        <v>878</v>
      </c>
      <c r="B229" s="18" t="s">
        <v>886</v>
      </c>
      <c r="C229" s="18" t="s">
        <v>566</v>
      </c>
      <c r="D229" s="18">
        <v>14668.191999999999</v>
      </c>
      <c r="E229" s="18">
        <v>1710</v>
      </c>
      <c r="F229" s="18">
        <v>16378.191999999999</v>
      </c>
      <c r="G229" s="18">
        <v>13400</v>
      </c>
      <c r="H229" s="18">
        <v>1984</v>
      </c>
      <c r="I229" s="18">
        <v>192</v>
      </c>
      <c r="J229" s="18">
        <v>0</v>
      </c>
      <c r="K229" s="18">
        <v>2004</v>
      </c>
      <c r="L229" s="18">
        <v>0</v>
      </c>
      <c r="M229" s="18">
        <v>4033</v>
      </c>
      <c r="N229" s="18">
        <v>1710</v>
      </c>
      <c r="O229" s="18">
        <v>-3</v>
      </c>
      <c r="P229" s="18">
        <v>18659.5</v>
      </c>
      <c r="Q229" s="18">
        <v>3553</v>
      </c>
      <c r="R229" s="18">
        <v>-3425.5</v>
      </c>
      <c r="S229" s="18">
        <v>767.89</v>
      </c>
      <c r="T229" s="18">
        <v>19554.89</v>
      </c>
      <c r="U229" s="18">
        <v>16378.191999999999</v>
      </c>
      <c r="V229" s="18">
        <v>13921.4632</v>
      </c>
      <c r="W229" s="18">
        <v>5633.4268000000002</v>
      </c>
      <c r="X229" s="18">
        <v>3943.39876</v>
      </c>
      <c r="Y229" s="18">
        <v>1.2410000000000001</v>
      </c>
      <c r="Z229" s="18">
        <v>4350</v>
      </c>
      <c r="AA229" s="18">
        <v>20325.336272</v>
      </c>
      <c r="AB229" s="18">
        <v>21608.347955806199</v>
      </c>
      <c r="AC229" s="18">
        <v>4967.4363116795803</v>
      </c>
      <c r="AD229" s="18">
        <v>-1379.0138117471299</v>
      </c>
      <c r="AE229" s="18">
        <v>-5998710</v>
      </c>
      <c r="AF229" s="18"/>
      <c r="AG229" s="18"/>
    </row>
    <row r="230" spans="1:33">
      <c r="A230" s="18" t="s">
        <v>878</v>
      </c>
      <c r="B230" s="18" t="s">
        <v>887</v>
      </c>
      <c r="C230" s="18" t="s">
        <v>567</v>
      </c>
      <c r="D230" s="18">
        <v>35424.682000000001</v>
      </c>
      <c r="E230" s="18">
        <v>4359</v>
      </c>
      <c r="F230" s="18">
        <v>39783.682000000001</v>
      </c>
      <c r="G230" s="18">
        <v>28171</v>
      </c>
      <c r="H230" s="18">
        <v>514</v>
      </c>
      <c r="I230" s="18">
        <v>29</v>
      </c>
      <c r="J230" s="18">
        <v>0</v>
      </c>
      <c r="K230" s="18">
        <v>3666</v>
      </c>
      <c r="L230" s="18">
        <v>0</v>
      </c>
      <c r="M230" s="18">
        <v>7170</v>
      </c>
      <c r="N230" s="18">
        <v>4359</v>
      </c>
      <c r="O230" s="18">
        <v>0</v>
      </c>
      <c r="P230" s="18">
        <v>39228.1175</v>
      </c>
      <c r="Q230" s="18">
        <v>3577.65</v>
      </c>
      <c r="R230" s="18">
        <v>-6094.5</v>
      </c>
      <c r="S230" s="18">
        <v>2486.25</v>
      </c>
      <c r="T230" s="18">
        <v>39197.517500000002</v>
      </c>
      <c r="U230" s="18">
        <v>39783.682000000001</v>
      </c>
      <c r="V230" s="18">
        <v>33816.129699999998</v>
      </c>
      <c r="W230" s="18">
        <v>5381.3878000000004</v>
      </c>
      <c r="X230" s="18">
        <v>3766.9714600000002</v>
      </c>
      <c r="Y230" s="18">
        <v>1.095</v>
      </c>
      <c r="Z230" s="18">
        <v>9946</v>
      </c>
      <c r="AA230" s="18">
        <v>43563.131789999999</v>
      </c>
      <c r="AB230" s="18">
        <v>46313.000541089503</v>
      </c>
      <c r="AC230" s="18">
        <v>4656.4448563331498</v>
      </c>
      <c r="AD230" s="18">
        <v>-1690.00526709357</v>
      </c>
      <c r="AE230" s="18">
        <v>-16808792</v>
      </c>
      <c r="AF230" s="18"/>
      <c r="AG230" s="18"/>
    </row>
    <row r="231" spans="1:33">
      <c r="A231" s="18" t="s">
        <v>878</v>
      </c>
      <c r="B231" s="18" t="s">
        <v>888</v>
      </c>
      <c r="C231" s="18" t="s">
        <v>568</v>
      </c>
      <c r="D231" s="18">
        <v>822603.28500000003</v>
      </c>
      <c r="E231" s="18">
        <v>67658</v>
      </c>
      <c r="F231" s="18">
        <v>890261.28500000003</v>
      </c>
      <c r="G231" s="18">
        <v>291985</v>
      </c>
      <c r="H231" s="18">
        <v>229986</v>
      </c>
      <c r="I231" s="18">
        <v>15132</v>
      </c>
      <c r="J231" s="18">
        <v>0</v>
      </c>
      <c r="K231" s="18">
        <v>9060</v>
      </c>
      <c r="L231" s="18">
        <v>0</v>
      </c>
      <c r="M231" s="18">
        <v>0</v>
      </c>
      <c r="N231" s="18">
        <v>67658</v>
      </c>
      <c r="O231" s="18">
        <v>752</v>
      </c>
      <c r="P231" s="18">
        <v>406589.11249999999</v>
      </c>
      <c r="Q231" s="18">
        <v>216051.3</v>
      </c>
      <c r="R231" s="18">
        <v>-639.20000000000005</v>
      </c>
      <c r="S231" s="18">
        <v>57509.3</v>
      </c>
      <c r="T231" s="18">
        <v>679510.51249999995</v>
      </c>
      <c r="U231" s="18">
        <v>890261.28500000003</v>
      </c>
      <c r="V231" s="18">
        <v>756722.09224999999</v>
      </c>
      <c r="W231" s="18">
        <v>-77211.579749999801</v>
      </c>
      <c r="X231" s="18">
        <v>-54048.105824999897</v>
      </c>
      <c r="Y231" s="18">
        <v>0.93899999999999995</v>
      </c>
      <c r="Z231" s="18">
        <v>159663</v>
      </c>
      <c r="AA231" s="18">
        <v>835955.34661500005</v>
      </c>
      <c r="AB231" s="18">
        <v>888723.99272713403</v>
      </c>
      <c r="AC231" s="18">
        <v>5566.2488662190599</v>
      </c>
      <c r="AD231" s="18">
        <v>-780.201257207656</v>
      </c>
      <c r="AE231" s="18">
        <v>-124569273</v>
      </c>
      <c r="AF231" s="18"/>
      <c r="AG231" s="18"/>
    </row>
    <row r="232" spans="1:33">
      <c r="A232" s="18" t="s">
        <v>889</v>
      </c>
      <c r="B232" s="18" t="s">
        <v>890</v>
      </c>
      <c r="C232" s="18" t="s">
        <v>570</v>
      </c>
      <c r="D232" s="18">
        <v>116653.682</v>
      </c>
      <c r="E232" s="18">
        <v>8596</v>
      </c>
      <c r="F232" s="18">
        <v>125249.682</v>
      </c>
      <c r="G232" s="18">
        <v>80045</v>
      </c>
      <c r="H232" s="18">
        <v>15062</v>
      </c>
      <c r="I232" s="18">
        <v>1613</v>
      </c>
      <c r="J232" s="18">
        <v>0</v>
      </c>
      <c r="K232" s="18">
        <v>5223</v>
      </c>
      <c r="L232" s="18">
        <v>223</v>
      </c>
      <c r="M232" s="18">
        <v>21849</v>
      </c>
      <c r="N232" s="18">
        <v>8596</v>
      </c>
      <c r="O232" s="18">
        <v>296</v>
      </c>
      <c r="P232" s="18">
        <v>111462.66250000001</v>
      </c>
      <c r="Q232" s="18">
        <v>18613.3</v>
      </c>
      <c r="R232" s="18">
        <v>-19012.8</v>
      </c>
      <c r="S232" s="18">
        <v>3592.27</v>
      </c>
      <c r="T232" s="18">
        <v>114655.4325</v>
      </c>
      <c r="U232" s="18">
        <v>125249.682</v>
      </c>
      <c r="V232" s="18">
        <v>106462.2297</v>
      </c>
      <c r="W232" s="18">
        <v>8193.20280000001</v>
      </c>
      <c r="X232" s="18">
        <v>5735.2419600000103</v>
      </c>
      <c r="Y232" s="18">
        <v>1.046</v>
      </c>
      <c r="Z232" s="18">
        <v>22813</v>
      </c>
      <c r="AA232" s="18">
        <v>131011.167372</v>
      </c>
      <c r="AB232" s="18">
        <v>139281.085084452</v>
      </c>
      <c r="AC232" s="18">
        <v>6105.3384072437802</v>
      </c>
      <c r="AD232" s="18">
        <v>-241.111716182935</v>
      </c>
      <c r="AE232" s="18">
        <v>-5500482</v>
      </c>
      <c r="AF232" s="18"/>
      <c r="AG232" s="18"/>
    </row>
    <row r="233" spans="1:33">
      <c r="A233" s="18" t="s">
        <v>889</v>
      </c>
      <c r="B233" s="18" t="s">
        <v>891</v>
      </c>
      <c r="C233" s="18" t="s">
        <v>571</v>
      </c>
      <c r="D233" s="18">
        <v>322978.46299999999</v>
      </c>
      <c r="E233" s="18">
        <v>39845</v>
      </c>
      <c r="F233" s="18">
        <v>362823.46299999999</v>
      </c>
      <c r="G233" s="18">
        <v>223718</v>
      </c>
      <c r="H233" s="18">
        <v>42764</v>
      </c>
      <c r="I233" s="18">
        <v>4114</v>
      </c>
      <c r="J233" s="18">
        <v>0</v>
      </c>
      <c r="K233" s="18">
        <v>18984</v>
      </c>
      <c r="L233" s="18">
        <v>1006</v>
      </c>
      <c r="M233" s="18">
        <v>64780</v>
      </c>
      <c r="N233" s="18">
        <v>39845</v>
      </c>
      <c r="O233" s="18">
        <v>3788</v>
      </c>
      <c r="P233" s="18">
        <v>311527.315</v>
      </c>
      <c r="Q233" s="18">
        <v>55982.7</v>
      </c>
      <c r="R233" s="18">
        <v>-59137.9</v>
      </c>
      <c r="S233" s="18">
        <v>22855.65</v>
      </c>
      <c r="T233" s="18">
        <v>331227.76500000001</v>
      </c>
      <c r="U233" s="18">
        <v>362823.46299999999</v>
      </c>
      <c r="V233" s="18">
        <v>308399.94355000003</v>
      </c>
      <c r="W233" s="18">
        <v>22827.821449999999</v>
      </c>
      <c r="X233" s="18">
        <v>15979.475015</v>
      </c>
      <c r="Y233" s="18">
        <v>1.044</v>
      </c>
      <c r="Z233" s="18">
        <v>51774</v>
      </c>
      <c r="AA233" s="18">
        <v>378787.69537199999</v>
      </c>
      <c r="AB233" s="18">
        <v>402698.19959887402</v>
      </c>
      <c r="AC233" s="18">
        <v>7778.0005330643598</v>
      </c>
      <c r="AD233" s="18">
        <v>1431.5504096376401</v>
      </c>
      <c r="AE233" s="18">
        <v>74117091</v>
      </c>
      <c r="AF233" s="18"/>
      <c r="AG233" s="18"/>
    </row>
    <row r="234" spans="1:33">
      <c r="A234" s="18" t="s">
        <v>889</v>
      </c>
      <c r="B234" s="18" t="s">
        <v>892</v>
      </c>
      <c r="C234" s="18" t="s">
        <v>572</v>
      </c>
      <c r="D234" s="18">
        <v>344919.74800000002</v>
      </c>
      <c r="E234" s="18">
        <v>32724</v>
      </c>
      <c r="F234" s="18">
        <v>377643.74800000002</v>
      </c>
      <c r="G234" s="18">
        <v>172736</v>
      </c>
      <c r="H234" s="18">
        <v>63439</v>
      </c>
      <c r="I234" s="18">
        <v>23818</v>
      </c>
      <c r="J234" s="18">
        <v>0</v>
      </c>
      <c r="K234" s="18">
        <v>8827</v>
      </c>
      <c r="L234" s="18">
        <v>12730</v>
      </c>
      <c r="M234" s="18">
        <v>0</v>
      </c>
      <c r="N234" s="18">
        <v>32724</v>
      </c>
      <c r="O234" s="18">
        <v>0</v>
      </c>
      <c r="P234" s="18">
        <v>240534.88</v>
      </c>
      <c r="Q234" s="18">
        <v>81671.399999999994</v>
      </c>
      <c r="R234" s="18">
        <v>-10820.5</v>
      </c>
      <c r="S234" s="18">
        <v>27815.4</v>
      </c>
      <c r="T234" s="18">
        <v>339201.18</v>
      </c>
      <c r="U234" s="18">
        <v>377643.74800000002</v>
      </c>
      <c r="V234" s="18">
        <v>320997.18579999998</v>
      </c>
      <c r="W234" s="18">
        <v>18203.994200000001</v>
      </c>
      <c r="X234" s="18">
        <v>12742.79594</v>
      </c>
      <c r="Y234" s="18">
        <v>1.034</v>
      </c>
      <c r="Z234" s="18">
        <v>59968</v>
      </c>
      <c r="AA234" s="18">
        <v>390483.63543199998</v>
      </c>
      <c r="AB234" s="18">
        <v>415132.431392367</v>
      </c>
      <c r="AC234" s="18">
        <v>6922.5658916816701</v>
      </c>
      <c r="AD234" s="18">
        <v>576.11576825495899</v>
      </c>
      <c r="AE234" s="18">
        <v>34548510</v>
      </c>
      <c r="AF234" s="18"/>
      <c r="AG234" s="18"/>
    </row>
    <row r="235" spans="1:33">
      <c r="A235" s="18" t="s">
        <v>889</v>
      </c>
      <c r="B235" s="18" t="s">
        <v>893</v>
      </c>
      <c r="C235" s="18" t="s">
        <v>573</v>
      </c>
      <c r="D235" s="18">
        <v>54882.337</v>
      </c>
      <c r="E235" s="18">
        <v>6399</v>
      </c>
      <c r="F235" s="18">
        <v>61281.337</v>
      </c>
      <c r="G235" s="18">
        <v>30996</v>
      </c>
      <c r="H235" s="18">
        <v>7685</v>
      </c>
      <c r="I235" s="18">
        <v>269</v>
      </c>
      <c r="J235" s="18">
        <v>0</v>
      </c>
      <c r="K235" s="18">
        <v>4776</v>
      </c>
      <c r="L235" s="18">
        <v>1124</v>
      </c>
      <c r="M235" s="18">
        <v>0</v>
      </c>
      <c r="N235" s="18">
        <v>6399</v>
      </c>
      <c r="O235" s="18">
        <v>0</v>
      </c>
      <c r="P235" s="18">
        <v>43161.93</v>
      </c>
      <c r="Q235" s="18">
        <v>10820.5</v>
      </c>
      <c r="R235" s="18">
        <v>-955.4</v>
      </c>
      <c r="S235" s="18">
        <v>5439.15</v>
      </c>
      <c r="T235" s="18">
        <v>58466.18</v>
      </c>
      <c r="U235" s="18">
        <v>61281.337</v>
      </c>
      <c r="V235" s="18">
        <v>52089.136449999998</v>
      </c>
      <c r="W235" s="18">
        <v>6377.0435500000003</v>
      </c>
      <c r="X235" s="18">
        <v>4463.9304849999999</v>
      </c>
      <c r="Y235" s="18">
        <v>1.073</v>
      </c>
      <c r="Z235" s="18">
        <v>10438</v>
      </c>
      <c r="AA235" s="18">
        <v>65754.874601000003</v>
      </c>
      <c r="AB235" s="18">
        <v>69905.569637544701</v>
      </c>
      <c r="AC235" s="18">
        <v>6697.2187811405202</v>
      </c>
      <c r="AD235" s="18">
        <v>350.768657713805</v>
      </c>
      <c r="AE235" s="18">
        <v>3661323</v>
      </c>
      <c r="AF235" s="18"/>
      <c r="AG235" s="18"/>
    </row>
    <row r="236" spans="1:33">
      <c r="A236" s="18" t="s">
        <v>889</v>
      </c>
      <c r="B236" s="18" t="s">
        <v>894</v>
      </c>
      <c r="C236" s="18" t="s">
        <v>574</v>
      </c>
      <c r="D236" s="18">
        <v>79720.024999999994</v>
      </c>
      <c r="E236" s="18">
        <v>14457</v>
      </c>
      <c r="F236" s="18">
        <v>94177.024999999994</v>
      </c>
      <c r="G236" s="18">
        <v>67517</v>
      </c>
      <c r="H236" s="18">
        <v>3504</v>
      </c>
      <c r="I236" s="18">
        <v>722</v>
      </c>
      <c r="J236" s="18">
        <v>-248</v>
      </c>
      <c r="K236" s="18">
        <v>5260</v>
      </c>
      <c r="L236" s="18">
        <v>296</v>
      </c>
      <c r="M236" s="18">
        <v>21696</v>
      </c>
      <c r="N236" s="18">
        <v>14457</v>
      </c>
      <c r="O236" s="18">
        <v>1916</v>
      </c>
      <c r="P236" s="18">
        <v>94017.422500000001</v>
      </c>
      <c r="Q236" s="18">
        <v>7852.3</v>
      </c>
      <c r="R236" s="18">
        <v>-20321.8</v>
      </c>
      <c r="S236" s="18">
        <v>8600.1299999999992</v>
      </c>
      <c r="T236" s="18">
        <v>90148.052500000005</v>
      </c>
      <c r="U236" s="18">
        <v>94177.024999999994</v>
      </c>
      <c r="V236" s="18">
        <v>80050.471250000002</v>
      </c>
      <c r="W236" s="18">
        <v>10097.581249999999</v>
      </c>
      <c r="X236" s="18">
        <v>7068.3068750000102</v>
      </c>
      <c r="Y236" s="18">
        <v>1.075</v>
      </c>
      <c r="Z236" s="18">
        <v>15336</v>
      </c>
      <c r="AA236" s="18">
        <v>101240.301875</v>
      </c>
      <c r="AB236" s="18">
        <v>107630.97056748399</v>
      </c>
      <c r="AC236" s="18">
        <v>7018.1905690847998</v>
      </c>
      <c r="AD236" s="18">
        <v>671.74044565808197</v>
      </c>
      <c r="AE236" s="18">
        <v>10301811</v>
      </c>
      <c r="AF236" s="18"/>
      <c r="AG236" s="18"/>
    </row>
    <row r="237" spans="1:33">
      <c r="A237" s="18" t="s">
        <v>889</v>
      </c>
      <c r="B237" s="18" t="s">
        <v>895</v>
      </c>
      <c r="C237" s="18" t="s">
        <v>575</v>
      </c>
      <c r="D237" s="18">
        <v>46560.665000000001</v>
      </c>
      <c r="E237" s="18">
        <v>4360</v>
      </c>
      <c r="F237" s="18">
        <v>50920.665000000001</v>
      </c>
      <c r="G237" s="18">
        <v>37086</v>
      </c>
      <c r="H237" s="18">
        <v>2168</v>
      </c>
      <c r="I237" s="18">
        <v>647</v>
      </c>
      <c r="J237" s="18">
        <v>0</v>
      </c>
      <c r="K237" s="18">
        <v>3321</v>
      </c>
      <c r="L237" s="18">
        <v>26</v>
      </c>
      <c r="M237" s="18">
        <v>8755</v>
      </c>
      <c r="N237" s="18">
        <v>4360</v>
      </c>
      <c r="O237" s="18">
        <v>13</v>
      </c>
      <c r="P237" s="18">
        <v>51642.254999999997</v>
      </c>
      <c r="Q237" s="18">
        <v>5215.6000000000004</v>
      </c>
      <c r="R237" s="18">
        <v>-7474.9</v>
      </c>
      <c r="S237" s="18">
        <v>2217.65</v>
      </c>
      <c r="T237" s="18">
        <v>51600.605000000003</v>
      </c>
      <c r="U237" s="18">
        <v>50920.665000000001</v>
      </c>
      <c r="V237" s="18">
        <v>43282.56525</v>
      </c>
      <c r="W237" s="18">
        <v>8318.0397499999999</v>
      </c>
      <c r="X237" s="18">
        <v>5822.6278249999996</v>
      </c>
      <c r="Y237" s="18">
        <v>1.1140000000000001</v>
      </c>
      <c r="Z237" s="18">
        <v>16081</v>
      </c>
      <c r="AA237" s="18">
        <v>56725.62081</v>
      </c>
      <c r="AB237" s="18">
        <v>60306.355381690701</v>
      </c>
      <c r="AC237" s="18">
        <v>3750.16201614891</v>
      </c>
      <c r="AD237" s="18">
        <v>-2596.2881072778</v>
      </c>
      <c r="AE237" s="18">
        <v>-41750909</v>
      </c>
      <c r="AF237" s="18"/>
      <c r="AG237" s="18"/>
    </row>
    <row r="238" spans="1:33">
      <c r="A238" s="18" t="s">
        <v>889</v>
      </c>
      <c r="B238" s="18" t="s">
        <v>896</v>
      </c>
      <c r="C238" s="18" t="s">
        <v>576</v>
      </c>
      <c r="D238" s="18">
        <v>155846.73499999999</v>
      </c>
      <c r="E238" s="18">
        <v>13029</v>
      </c>
      <c r="F238" s="18">
        <v>168875.73499999999</v>
      </c>
      <c r="G238" s="18">
        <v>93670</v>
      </c>
      <c r="H238" s="18">
        <v>45968</v>
      </c>
      <c r="I238" s="18">
        <v>5990</v>
      </c>
      <c r="J238" s="18">
        <v>0</v>
      </c>
      <c r="K238" s="18">
        <v>2663</v>
      </c>
      <c r="L238" s="18">
        <v>1924</v>
      </c>
      <c r="M238" s="18">
        <v>28007</v>
      </c>
      <c r="N238" s="18">
        <v>13029</v>
      </c>
      <c r="O238" s="18">
        <v>1723</v>
      </c>
      <c r="P238" s="18">
        <v>130435.47500000001</v>
      </c>
      <c r="Q238" s="18">
        <v>46427.85</v>
      </c>
      <c r="R238" s="18">
        <v>-26905.9</v>
      </c>
      <c r="S238" s="18">
        <v>6313.46</v>
      </c>
      <c r="T238" s="18">
        <v>156270.88500000001</v>
      </c>
      <c r="U238" s="18">
        <v>168875.73499999999</v>
      </c>
      <c r="V238" s="18">
        <v>143544.37474999999</v>
      </c>
      <c r="W238" s="18">
        <v>12726.510249999999</v>
      </c>
      <c r="X238" s="18">
        <v>8908.5571750000108</v>
      </c>
      <c r="Y238" s="18">
        <v>1.0529999999999999</v>
      </c>
      <c r="Z238" s="18">
        <v>26414</v>
      </c>
      <c r="AA238" s="18">
        <v>177826.14895500001</v>
      </c>
      <c r="AB238" s="18">
        <v>189051.204410039</v>
      </c>
      <c r="AC238" s="18">
        <v>7157.2349666858199</v>
      </c>
      <c r="AD238" s="18">
        <v>810.78484325910699</v>
      </c>
      <c r="AE238" s="18">
        <v>21416071</v>
      </c>
      <c r="AF238" s="18"/>
      <c r="AG238" s="18"/>
    </row>
    <row r="239" spans="1:33">
      <c r="A239" s="18" t="s">
        <v>889</v>
      </c>
      <c r="B239" s="18" t="s">
        <v>897</v>
      </c>
      <c r="C239" s="18" t="s">
        <v>577</v>
      </c>
      <c r="D239" s="18">
        <v>45943.616999999998</v>
      </c>
      <c r="E239" s="18">
        <v>4708</v>
      </c>
      <c r="F239" s="18">
        <v>50651.616999999998</v>
      </c>
      <c r="G239" s="18">
        <v>40094</v>
      </c>
      <c r="H239" s="18">
        <v>5195</v>
      </c>
      <c r="I239" s="18">
        <v>1428</v>
      </c>
      <c r="J239" s="18">
        <v>0</v>
      </c>
      <c r="K239" s="18">
        <v>3016</v>
      </c>
      <c r="L239" s="18">
        <v>2</v>
      </c>
      <c r="M239" s="18">
        <v>13166</v>
      </c>
      <c r="N239" s="18">
        <v>4708</v>
      </c>
      <c r="O239" s="18">
        <v>1</v>
      </c>
      <c r="P239" s="18">
        <v>55830.894999999997</v>
      </c>
      <c r="Q239" s="18">
        <v>8193.15</v>
      </c>
      <c r="R239" s="18">
        <v>-11193.65</v>
      </c>
      <c r="S239" s="18">
        <v>1763.58</v>
      </c>
      <c r="T239" s="18">
        <v>54593.974999999999</v>
      </c>
      <c r="U239" s="18">
        <v>50651.616999999998</v>
      </c>
      <c r="V239" s="18">
        <v>43053.874450000003</v>
      </c>
      <c r="W239" s="18">
        <v>11540.100549999999</v>
      </c>
      <c r="X239" s="18">
        <v>8078.07038500001</v>
      </c>
      <c r="Y239" s="18">
        <v>1.159</v>
      </c>
      <c r="Z239" s="18">
        <v>10196</v>
      </c>
      <c r="AA239" s="18">
        <v>58705.224103</v>
      </c>
      <c r="AB239" s="18">
        <v>62410.918681267198</v>
      </c>
      <c r="AC239" s="18">
        <v>6121.1179561854897</v>
      </c>
      <c r="AD239" s="18">
        <v>-225.33216724122701</v>
      </c>
      <c r="AE239" s="18">
        <v>-2297487</v>
      </c>
      <c r="AF239" s="18"/>
      <c r="AG239" s="18"/>
    </row>
    <row r="240" spans="1:33">
      <c r="A240" s="18" t="s">
        <v>889</v>
      </c>
      <c r="B240" s="18" t="s">
        <v>898</v>
      </c>
      <c r="C240" s="18" t="s">
        <v>578</v>
      </c>
      <c r="D240" s="18">
        <v>143366.05600000001</v>
      </c>
      <c r="E240" s="18">
        <v>12745</v>
      </c>
      <c r="F240" s="18">
        <v>156111.05600000001</v>
      </c>
      <c r="G240" s="18">
        <v>76303</v>
      </c>
      <c r="H240" s="18">
        <v>21995</v>
      </c>
      <c r="I240" s="18">
        <v>6023</v>
      </c>
      <c r="J240" s="18">
        <v>0</v>
      </c>
      <c r="K240" s="18">
        <v>5550</v>
      </c>
      <c r="L240" s="18">
        <v>5307</v>
      </c>
      <c r="M240" s="18">
        <v>0</v>
      </c>
      <c r="N240" s="18">
        <v>12745</v>
      </c>
      <c r="O240" s="18">
        <v>1987</v>
      </c>
      <c r="P240" s="18">
        <v>106251.92750000001</v>
      </c>
      <c r="Q240" s="18">
        <v>28532.799999999999</v>
      </c>
      <c r="R240" s="18">
        <v>-6199.9</v>
      </c>
      <c r="S240" s="18">
        <v>10833.25</v>
      </c>
      <c r="T240" s="18">
        <v>139418.07750000001</v>
      </c>
      <c r="U240" s="18">
        <v>156111.05600000001</v>
      </c>
      <c r="V240" s="18">
        <v>132694.3976</v>
      </c>
      <c r="W240" s="18">
        <v>6723.6799000000201</v>
      </c>
      <c r="X240" s="18">
        <v>4706.57593000001</v>
      </c>
      <c r="Y240" s="18">
        <v>1.03</v>
      </c>
      <c r="Z240" s="18">
        <v>20560</v>
      </c>
      <c r="AA240" s="18">
        <v>160794.38768000001</v>
      </c>
      <c r="AB240" s="18">
        <v>170944.33429456601</v>
      </c>
      <c r="AC240" s="18">
        <v>8314.41314662285</v>
      </c>
      <c r="AD240" s="18">
        <v>1967.9630231961401</v>
      </c>
      <c r="AE240" s="18">
        <v>40461320</v>
      </c>
      <c r="AF240" s="18"/>
      <c r="AG240" s="18"/>
    </row>
    <row r="241" spans="1:33">
      <c r="A241" s="18" t="s">
        <v>889</v>
      </c>
      <c r="B241" s="18" t="s">
        <v>899</v>
      </c>
      <c r="C241" s="18" t="s">
        <v>579</v>
      </c>
      <c r="D241" s="18">
        <v>31239.183000000001</v>
      </c>
      <c r="E241" s="18">
        <v>4574</v>
      </c>
      <c r="F241" s="18">
        <v>35813.182999999997</v>
      </c>
      <c r="G241" s="18">
        <v>19156</v>
      </c>
      <c r="H241" s="18">
        <v>2608</v>
      </c>
      <c r="I241" s="18">
        <v>310</v>
      </c>
      <c r="J241" s="18">
        <v>0</v>
      </c>
      <c r="K241" s="18">
        <v>3662</v>
      </c>
      <c r="L241" s="18">
        <v>39</v>
      </c>
      <c r="M241" s="18">
        <v>7134</v>
      </c>
      <c r="N241" s="18">
        <v>4574</v>
      </c>
      <c r="O241" s="18">
        <v>0</v>
      </c>
      <c r="P241" s="18">
        <v>26674.73</v>
      </c>
      <c r="Q241" s="18">
        <v>5593</v>
      </c>
      <c r="R241" s="18">
        <v>-6097.05</v>
      </c>
      <c r="S241" s="18">
        <v>2675.12</v>
      </c>
      <c r="T241" s="18">
        <v>28845.8</v>
      </c>
      <c r="U241" s="18">
        <v>35813.182999999997</v>
      </c>
      <c r="V241" s="18">
        <v>30441.205549999999</v>
      </c>
      <c r="W241" s="18">
        <v>-1595.4055499999999</v>
      </c>
      <c r="X241" s="18">
        <v>-1116.7838850000001</v>
      </c>
      <c r="Y241" s="18">
        <v>0.96899999999999997</v>
      </c>
      <c r="Z241" s="18">
        <v>6920</v>
      </c>
      <c r="AA241" s="18">
        <v>34702.974327000004</v>
      </c>
      <c r="AB241" s="18">
        <v>36893.556609552601</v>
      </c>
      <c r="AC241" s="18">
        <v>5331.4388164093298</v>
      </c>
      <c r="AD241" s="18">
        <v>-1015.01130701738</v>
      </c>
      <c r="AE241" s="18">
        <v>-7023878</v>
      </c>
      <c r="AF241" s="18"/>
      <c r="AG241" s="18"/>
    </row>
    <row r="242" spans="1:33">
      <c r="A242" s="18" t="s">
        <v>889</v>
      </c>
      <c r="B242" s="18" t="s">
        <v>900</v>
      </c>
      <c r="C242" s="18" t="s">
        <v>580</v>
      </c>
      <c r="D242" s="18">
        <v>64709.921000000002</v>
      </c>
      <c r="E242" s="18">
        <v>5612</v>
      </c>
      <c r="F242" s="18">
        <v>70321.921000000002</v>
      </c>
      <c r="G242" s="18">
        <v>36721</v>
      </c>
      <c r="H242" s="18">
        <v>1099</v>
      </c>
      <c r="I242" s="18">
        <v>6220</v>
      </c>
      <c r="J242" s="18">
        <v>0</v>
      </c>
      <c r="K242" s="18">
        <v>2703</v>
      </c>
      <c r="L242" s="18">
        <v>378</v>
      </c>
      <c r="M242" s="18">
        <v>0</v>
      </c>
      <c r="N242" s="18">
        <v>5612</v>
      </c>
      <c r="O242" s="18">
        <v>166</v>
      </c>
      <c r="P242" s="18">
        <v>51133.9925</v>
      </c>
      <c r="Q242" s="18">
        <v>8518.7000000000007</v>
      </c>
      <c r="R242" s="18">
        <v>-462.4</v>
      </c>
      <c r="S242" s="18">
        <v>4770.2</v>
      </c>
      <c r="T242" s="18">
        <v>63960.4925</v>
      </c>
      <c r="U242" s="18">
        <v>70321.921000000002</v>
      </c>
      <c r="V242" s="18">
        <v>59773.632850000002</v>
      </c>
      <c r="W242" s="18">
        <v>4186.8596499999903</v>
      </c>
      <c r="X242" s="18">
        <v>2930.80175499999</v>
      </c>
      <c r="Y242" s="18">
        <v>1.042</v>
      </c>
      <c r="Z242" s="18">
        <v>11082</v>
      </c>
      <c r="AA242" s="18">
        <v>73275.441682000004</v>
      </c>
      <c r="AB242" s="18">
        <v>77900.863202999695</v>
      </c>
      <c r="AC242" s="18">
        <v>7029.4949650784802</v>
      </c>
      <c r="AD242" s="18">
        <v>683.04484165176098</v>
      </c>
      <c r="AE242" s="18">
        <v>7569503</v>
      </c>
      <c r="AF242" s="18"/>
      <c r="AG242" s="18"/>
    </row>
    <row r="243" spans="1:33">
      <c r="A243" s="18" t="s">
        <v>889</v>
      </c>
      <c r="B243" s="18" t="s">
        <v>901</v>
      </c>
      <c r="C243" s="18" t="s">
        <v>581</v>
      </c>
      <c r="D243" s="18">
        <v>59031.046999999999</v>
      </c>
      <c r="E243" s="18">
        <v>2975</v>
      </c>
      <c r="F243" s="18">
        <v>62006.046999999999</v>
      </c>
      <c r="G243" s="18">
        <v>26531</v>
      </c>
      <c r="H243" s="18">
        <v>11918</v>
      </c>
      <c r="I243" s="18">
        <v>658</v>
      </c>
      <c r="J243" s="18">
        <v>0</v>
      </c>
      <c r="K243" s="18">
        <v>2872</v>
      </c>
      <c r="L243" s="18">
        <v>223</v>
      </c>
      <c r="M243" s="18">
        <v>0</v>
      </c>
      <c r="N243" s="18">
        <v>2975</v>
      </c>
      <c r="O243" s="18">
        <v>0</v>
      </c>
      <c r="P243" s="18">
        <v>36944.417500000003</v>
      </c>
      <c r="Q243" s="18">
        <v>13130.8</v>
      </c>
      <c r="R243" s="18">
        <v>-189.55</v>
      </c>
      <c r="S243" s="18">
        <v>2528.75</v>
      </c>
      <c r="T243" s="18">
        <v>52414.417500000003</v>
      </c>
      <c r="U243" s="18">
        <v>62006.046999999999</v>
      </c>
      <c r="V243" s="18">
        <v>52705.139949999997</v>
      </c>
      <c r="W243" s="18">
        <v>-290.722450000001</v>
      </c>
      <c r="X243" s="18">
        <v>-203.505715000001</v>
      </c>
      <c r="Y243" s="18">
        <v>0.997</v>
      </c>
      <c r="Z243" s="18">
        <v>10956</v>
      </c>
      <c r="AA243" s="18">
        <v>61820.028858999998</v>
      </c>
      <c r="AB243" s="18">
        <v>65722.341630503593</v>
      </c>
      <c r="AC243" s="18">
        <v>5998.7533434194602</v>
      </c>
      <c r="AD243" s="18">
        <v>-347.69678000725202</v>
      </c>
      <c r="AE243" s="18">
        <v>-3809366</v>
      </c>
      <c r="AF243" s="18"/>
      <c r="AG243" s="18"/>
    </row>
    <row r="244" spans="1:33">
      <c r="A244" s="18" t="s">
        <v>889</v>
      </c>
      <c r="B244" s="18" t="s">
        <v>902</v>
      </c>
      <c r="C244" s="18" t="s">
        <v>582</v>
      </c>
      <c r="D244" s="18">
        <v>58590.26</v>
      </c>
      <c r="E244" s="18">
        <v>5356</v>
      </c>
      <c r="F244" s="18">
        <v>63946.26</v>
      </c>
      <c r="G244" s="18">
        <v>38044</v>
      </c>
      <c r="H244" s="18">
        <v>2783</v>
      </c>
      <c r="I244" s="18">
        <v>365</v>
      </c>
      <c r="J244" s="18">
        <v>0</v>
      </c>
      <c r="K244" s="18">
        <v>3404</v>
      </c>
      <c r="L244" s="18">
        <v>150</v>
      </c>
      <c r="M244" s="18">
        <v>9891</v>
      </c>
      <c r="N244" s="18">
        <v>5356</v>
      </c>
      <c r="O244" s="18">
        <v>0</v>
      </c>
      <c r="P244" s="18">
        <v>52976.27</v>
      </c>
      <c r="Q244" s="18">
        <v>5569.2</v>
      </c>
      <c r="R244" s="18">
        <v>-8534.85</v>
      </c>
      <c r="S244" s="18">
        <v>2871.13</v>
      </c>
      <c r="T244" s="18">
        <v>52881.75</v>
      </c>
      <c r="U244" s="18">
        <v>63946.26</v>
      </c>
      <c r="V244" s="18">
        <v>54354.321000000004</v>
      </c>
      <c r="W244" s="18">
        <v>-1472.5709999999999</v>
      </c>
      <c r="X244" s="18">
        <v>-1030.7997</v>
      </c>
      <c r="Y244" s="18">
        <v>0.98399999999999999</v>
      </c>
      <c r="Z244" s="18">
        <v>11256</v>
      </c>
      <c r="AA244" s="18">
        <v>62923.119839999999</v>
      </c>
      <c r="AB244" s="18">
        <v>66895.063863748801</v>
      </c>
      <c r="AC244" s="18">
        <v>5943.0582679236704</v>
      </c>
      <c r="AD244" s="18">
        <v>-403.39185550304302</v>
      </c>
      <c r="AE244" s="18">
        <v>-4540579</v>
      </c>
      <c r="AF244" s="18"/>
      <c r="AG244" s="18"/>
    </row>
    <row r="245" spans="1:33">
      <c r="A245" s="18" t="s">
        <v>889</v>
      </c>
      <c r="B245" s="18" t="s">
        <v>903</v>
      </c>
      <c r="C245" s="18" t="s">
        <v>583</v>
      </c>
      <c r="D245" s="18">
        <v>39443.724999999999</v>
      </c>
      <c r="E245" s="18">
        <v>3854</v>
      </c>
      <c r="F245" s="18">
        <v>43297.724999999999</v>
      </c>
      <c r="G245" s="18">
        <v>21056</v>
      </c>
      <c r="H245" s="18">
        <v>17076</v>
      </c>
      <c r="I245" s="18">
        <v>102</v>
      </c>
      <c r="J245" s="18">
        <v>0</v>
      </c>
      <c r="K245" s="18">
        <v>2065</v>
      </c>
      <c r="L245" s="18">
        <v>222</v>
      </c>
      <c r="M245" s="18">
        <v>7126</v>
      </c>
      <c r="N245" s="18">
        <v>3854</v>
      </c>
      <c r="O245" s="18">
        <v>167</v>
      </c>
      <c r="P245" s="18">
        <v>29320.48</v>
      </c>
      <c r="Q245" s="18">
        <v>16356.55</v>
      </c>
      <c r="R245" s="18">
        <v>-6387.75</v>
      </c>
      <c r="S245" s="18">
        <v>2064.48</v>
      </c>
      <c r="T245" s="18">
        <v>41353.760000000002</v>
      </c>
      <c r="U245" s="18">
        <v>43297.724999999999</v>
      </c>
      <c r="V245" s="18">
        <v>36803.066250000003</v>
      </c>
      <c r="W245" s="18">
        <v>4550.6937500000104</v>
      </c>
      <c r="X245" s="18">
        <v>3185.4856249999998</v>
      </c>
      <c r="Y245" s="18">
        <v>1.0740000000000001</v>
      </c>
      <c r="Z245" s="18">
        <v>6734</v>
      </c>
      <c r="AA245" s="18">
        <v>46501.756650000003</v>
      </c>
      <c r="AB245" s="18">
        <v>49437.122456550103</v>
      </c>
      <c r="AC245" s="18">
        <v>7341.4200262177201</v>
      </c>
      <c r="AD245" s="18">
        <v>994.96990279100305</v>
      </c>
      <c r="AE245" s="18">
        <v>6700127</v>
      </c>
      <c r="AF245" s="18"/>
      <c r="AG245" s="18"/>
    </row>
    <row r="246" spans="1:33">
      <c r="A246" s="18" t="s">
        <v>889</v>
      </c>
      <c r="B246" s="18" t="s">
        <v>904</v>
      </c>
      <c r="C246" s="18" t="s">
        <v>584</v>
      </c>
      <c r="D246" s="18">
        <v>27388.468000000001</v>
      </c>
      <c r="E246" s="18">
        <v>3172</v>
      </c>
      <c r="F246" s="18">
        <v>30560.468000000001</v>
      </c>
      <c r="G246" s="18">
        <v>13250</v>
      </c>
      <c r="H246" s="18">
        <v>3240</v>
      </c>
      <c r="I246" s="18">
        <v>36</v>
      </c>
      <c r="J246" s="18">
        <v>0</v>
      </c>
      <c r="K246" s="18">
        <v>749</v>
      </c>
      <c r="L246" s="18">
        <v>1</v>
      </c>
      <c r="M246" s="18">
        <v>1393</v>
      </c>
      <c r="N246" s="18">
        <v>3172</v>
      </c>
      <c r="O246" s="18">
        <v>0</v>
      </c>
      <c r="P246" s="18">
        <v>18450.625</v>
      </c>
      <c r="Q246" s="18">
        <v>3421.25</v>
      </c>
      <c r="R246" s="18">
        <v>-1184.9000000000001</v>
      </c>
      <c r="S246" s="18">
        <v>2459.39</v>
      </c>
      <c r="T246" s="18">
        <v>23146.365000000002</v>
      </c>
      <c r="U246" s="18">
        <v>30560.468000000001</v>
      </c>
      <c r="V246" s="18">
        <v>25976.397799999999</v>
      </c>
      <c r="W246" s="18">
        <v>-2830.0328</v>
      </c>
      <c r="X246" s="18">
        <v>-1981.02296</v>
      </c>
      <c r="Y246" s="18">
        <v>0.93500000000000005</v>
      </c>
      <c r="Z246" s="18">
        <v>6923</v>
      </c>
      <c r="AA246" s="18">
        <v>28574.03758</v>
      </c>
      <c r="AB246" s="18">
        <v>30377.738319709799</v>
      </c>
      <c r="AC246" s="18">
        <v>4387.9442900057502</v>
      </c>
      <c r="AD246" s="18">
        <v>-1958.50583342097</v>
      </c>
      <c r="AE246" s="18">
        <v>-13558736</v>
      </c>
      <c r="AF246" s="18"/>
      <c r="AG246" s="18"/>
    </row>
    <row r="247" spans="1:33">
      <c r="A247" s="18" t="s">
        <v>905</v>
      </c>
      <c r="B247" s="18" t="s">
        <v>906</v>
      </c>
      <c r="C247" s="18" t="s">
        <v>586</v>
      </c>
      <c r="D247" s="18">
        <v>191428.14</v>
      </c>
      <c r="E247" s="18">
        <v>14483</v>
      </c>
      <c r="F247" s="18">
        <v>205911.14</v>
      </c>
      <c r="G247" s="18">
        <v>83513</v>
      </c>
      <c r="H247" s="18">
        <v>13601</v>
      </c>
      <c r="I247" s="18">
        <v>3815</v>
      </c>
      <c r="J247" s="18">
        <v>0</v>
      </c>
      <c r="K247" s="18">
        <v>6281</v>
      </c>
      <c r="L247" s="18">
        <v>647</v>
      </c>
      <c r="M247" s="18">
        <v>17255</v>
      </c>
      <c r="N247" s="18">
        <v>14483</v>
      </c>
      <c r="O247" s="18">
        <v>0</v>
      </c>
      <c r="P247" s="18">
        <v>116291.85249999999</v>
      </c>
      <c r="Q247" s="18">
        <v>20142.45</v>
      </c>
      <c r="R247" s="18">
        <v>-15216.7</v>
      </c>
      <c r="S247" s="18">
        <v>9377.2000000000007</v>
      </c>
      <c r="T247" s="18">
        <v>130594.80250000001</v>
      </c>
      <c r="U247" s="18">
        <v>205911.14</v>
      </c>
      <c r="V247" s="18">
        <v>175024.46900000001</v>
      </c>
      <c r="W247" s="18">
        <v>-44429.666499999999</v>
      </c>
      <c r="X247" s="18">
        <v>-31100.76655</v>
      </c>
      <c r="Y247" s="18">
        <v>0.84899999999999998</v>
      </c>
      <c r="Z247" s="18">
        <v>26462</v>
      </c>
      <c r="AA247" s="18">
        <v>174818.55786</v>
      </c>
      <c r="AB247" s="18">
        <v>185853.762851393</v>
      </c>
      <c r="AC247" s="18">
        <v>7023.4208620434401</v>
      </c>
      <c r="AD247" s="18">
        <v>676.97073861672402</v>
      </c>
      <c r="AE247" s="18">
        <v>17914000</v>
      </c>
      <c r="AF247" s="18"/>
      <c r="AG247" s="18"/>
    </row>
    <row r="248" spans="1:33">
      <c r="A248" s="18" t="s">
        <v>905</v>
      </c>
      <c r="B248" s="18" t="s">
        <v>907</v>
      </c>
      <c r="C248" s="18" t="s">
        <v>587</v>
      </c>
      <c r="D248" s="18">
        <v>580310.07900000003</v>
      </c>
      <c r="E248" s="18">
        <v>43892</v>
      </c>
      <c r="F248" s="18">
        <v>624202.07900000003</v>
      </c>
      <c r="G248" s="18">
        <v>302648</v>
      </c>
      <c r="H248" s="18">
        <v>131569</v>
      </c>
      <c r="I248" s="18">
        <v>6895</v>
      </c>
      <c r="J248" s="18">
        <v>0</v>
      </c>
      <c r="K248" s="18">
        <v>22553</v>
      </c>
      <c r="L248" s="18">
        <v>2534</v>
      </c>
      <c r="M248" s="18">
        <v>60243</v>
      </c>
      <c r="N248" s="18">
        <v>43892</v>
      </c>
      <c r="O248" s="18">
        <v>2029</v>
      </c>
      <c r="P248" s="18">
        <v>421437.34</v>
      </c>
      <c r="Q248" s="18">
        <v>136864.45000000001</v>
      </c>
      <c r="R248" s="18">
        <v>-55085.1</v>
      </c>
      <c r="S248" s="18">
        <v>27066.89</v>
      </c>
      <c r="T248" s="18">
        <v>530283.57999999996</v>
      </c>
      <c r="U248" s="18">
        <v>624202.07900000003</v>
      </c>
      <c r="V248" s="18">
        <v>530571.76714999997</v>
      </c>
      <c r="W248" s="18">
        <v>-288.18714999989601</v>
      </c>
      <c r="X248" s="18">
        <v>-201.73100499992699</v>
      </c>
      <c r="Y248" s="18">
        <v>1</v>
      </c>
      <c r="Z248" s="18">
        <v>103581</v>
      </c>
      <c r="AA248" s="18">
        <v>624202.07900000003</v>
      </c>
      <c r="AB248" s="18">
        <v>663604.06230279803</v>
      </c>
      <c r="AC248" s="18">
        <v>6406.6195760110304</v>
      </c>
      <c r="AD248" s="18">
        <v>60.169452584313099</v>
      </c>
      <c r="AE248" s="18">
        <v>6232412</v>
      </c>
      <c r="AF248" s="18"/>
      <c r="AG248" s="18"/>
    </row>
    <row r="249" spans="1:33">
      <c r="A249" s="18" t="s">
        <v>905</v>
      </c>
      <c r="B249" s="18" t="s">
        <v>908</v>
      </c>
      <c r="C249" s="18" t="s">
        <v>588</v>
      </c>
      <c r="D249" s="18">
        <v>45615.097999999998</v>
      </c>
      <c r="E249" s="18">
        <v>7937</v>
      </c>
      <c r="F249" s="18">
        <v>53552.097999999998</v>
      </c>
      <c r="G249" s="18">
        <v>46122</v>
      </c>
      <c r="H249" s="18">
        <v>11177</v>
      </c>
      <c r="I249" s="18">
        <v>433</v>
      </c>
      <c r="J249" s="18">
        <v>0</v>
      </c>
      <c r="K249" s="18">
        <v>5033</v>
      </c>
      <c r="L249" s="18">
        <v>0</v>
      </c>
      <c r="M249" s="18">
        <v>24622</v>
      </c>
      <c r="N249" s="18">
        <v>7937</v>
      </c>
      <c r="O249" s="18">
        <v>0</v>
      </c>
      <c r="P249" s="18">
        <v>64224.885000000002</v>
      </c>
      <c r="Q249" s="18">
        <v>14146.55</v>
      </c>
      <c r="R249" s="18">
        <v>-20928.7</v>
      </c>
      <c r="S249" s="18">
        <v>2560.71</v>
      </c>
      <c r="T249" s="18">
        <v>60003.445</v>
      </c>
      <c r="U249" s="18">
        <v>53552.097999999998</v>
      </c>
      <c r="V249" s="18">
        <v>45519.283300000003</v>
      </c>
      <c r="W249" s="18">
        <v>14484.161700000001</v>
      </c>
      <c r="X249" s="18">
        <v>10138.913189999999</v>
      </c>
      <c r="Y249" s="18">
        <v>1.1890000000000001</v>
      </c>
      <c r="Z249" s="18">
        <v>9375</v>
      </c>
      <c r="AA249" s="18">
        <v>63673.444521999998</v>
      </c>
      <c r="AB249" s="18">
        <v>67692.751862191493</v>
      </c>
      <c r="AC249" s="18">
        <v>7220.5601986337597</v>
      </c>
      <c r="AD249" s="18">
        <v>874.11007520704504</v>
      </c>
      <c r="AE249" s="18">
        <v>8194782</v>
      </c>
      <c r="AF249" s="18"/>
      <c r="AG249" s="18"/>
    </row>
    <row r="250" spans="1:33">
      <c r="A250" s="18" t="s">
        <v>905</v>
      </c>
      <c r="B250" s="18" t="s">
        <v>909</v>
      </c>
      <c r="C250" s="18" t="s">
        <v>589</v>
      </c>
      <c r="D250" s="18">
        <v>265329.85100000002</v>
      </c>
      <c r="E250" s="18">
        <v>18124</v>
      </c>
      <c r="F250" s="18">
        <v>283453.85100000002</v>
      </c>
      <c r="G250" s="18">
        <v>163275</v>
      </c>
      <c r="H250" s="18">
        <v>61176</v>
      </c>
      <c r="I250" s="18">
        <v>8800</v>
      </c>
      <c r="J250" s="18">
        <v>8263</v>
      </c>
      <c r="K250" s="18">
        <v>-25</v>
      </c>
      <c r="L250" s="18">
        <v>3794</v>
      </c>
      <c r="M250" s="18">
        <v>46771</v>
      </c>
      <c r="N250" s="18">
        <v>18124</v>
      </c>
      <c r="O250" s="18">
        <v>863</v>
      </c>
      <c r="P250" s="18">
        <v>227360.4375</v>
      </c>
      <c r="Q250" s="18">
        <v>66481.899999999994</v>
      </c>
      <c r="R250" s="18">
        <v>-43713.8</v>
      </c>
      <c r="S250" s="18">
        <v>7454.33</v>
      </c>
      <c r="T250" s="18">
        <v>257582.86749999999</v>
      </c>
      <c r="U250" s="18">
        <v>283453.85100000002</v>
      </c>
      <c r="V250" s="18">
        <v>240935.77335</v>
      </c>
      <c r="W250" s="18">
        <v>16647.094150000001</v>
      </c>
      <c r="X250" s="18">
        <v>11652.965904999999</v>
      </c>
      <c r="Y250" s="18">
        <v>1.0409999999999999</v>
      </c>
      <c r="Z250" s="18">
        <v>37693</v>
      </c>
      <c r="AA250" s="18">
        <v>295075.45889100002</v>
      </c>
      <c r="AB250" s="18">
        <v>313701.731848814</v>
      </c>
      <c r="AC250" s="18">
        <v>8322.5461451413703</v>
      </c>
      <c r="AD250" s="18">
        <v>1976.0960217146501</v>
      </c>
      <c r="AE250" s="18">
        <v>74484987</v>
      </c>
      <c r="AF250" s="18"/>
      <c r="AG250" s="18"/>
    </row>
    <row r="251" spans="1:33">
      <c r="A251" s="18" t="s">
        <v>905</v>
      </c>
      <c r="B251" s="18" t="s">
        <v>910</v>
      </c>
      <c r="C251" s="18" t="s">
        <v>590</v>
      </c>
      <c r="D251" s="18">
        <v>134997.31899999999</v>
      </c>
      <c r="E251" s="18">
        <v>9401</v>
      </c>
      <c r="F251" s="18">
        <v>144398.31899999999</v>
      </c>
      <c r="G251" s="18">
        <v>75352</v>
      </c>
      <c r="H251" s="18">
        <v>25351</v>
      </c>
      <c r="I251" s="18">
        <v>1871</v>
      </c>
      <c r="J251" s="18">
        <v>0</v>
      </c>
      <c r="K251" s="18">
        <v>4751</v>
      </c>
      <c r="L251" s="18">
        <v>411</v>
      </c>
      <c r="M251" s="18">
        <v>33248</v>
      </c>
      <c r="N251" s="18">
        <v>9401</v>
      </c>
      <c r="O251" s="18">
        <v>578</v>
      </c>
      <c r="P251" s="18">
        <v>104927.66</v>
      </c>
      <c r="Q251" s="18">
        <v>27177.05</v>
      </c>
      <c r="R251" s="18">
        <v>-29101.45</v>
      </c>
      <c r="S251" s="18">
        <v>2338.69</v>
      </c>
      <c r="T251" s="18">
        <v>105341.95</v>
      </c>
      <c r="U251" s="18">
        <v>144398.31899999999</v>
      </c>
      <c r="V251" s="18">
        <v>122738.57115</v>
      </c>
      <c r="W251" s="18">
        <v>-17396.621149999999</v>
      </c>
      <c r="X251" s="18">
        <v>-12177.634805</v>
      </c>
      <c r="Y251" s="18">
        <v>0.91600000000000004</v>
      </c>
      <c r="Z251" s="18">
        <v>18581</v>
      </c>
      <c r="AA251" s="18">
        <v>132268.860204</v>
      </c>
      <c r="AB251" s="18">
        <v>140618.16821910199</v>
      </c>
      <c r="AC251" s="18">
        <v>7567.8471674884104</v>
      </c>
      <c r="AD251" s="18">
        <v>1221.3970440616999</v>
      </c>
      <c r="AE251" s="18">
        <v>22694778</v>
      </c>
      <c r="AF251" s="18"/>
      <c r="AG251" s="119"/>
    </row>
    <row r="252" spans="1:33">
      <c r="A252" s="18" t="s">
        <v>905</v>
      </c>
      <c r="B252" s="18" t="s">
        <v>911</v>
      </c>
      <c r="C252" s="18" t="s">
        <v>591</v>
      </c>
      <c r="D252" s="18">
        <v>47652.387000000002</v>
      </c>
      <c r="E252" s="18">
        <v>6768</v>
      </c>
      <c r="F252" s="18">
        <v>54420.387000000002</v>
      </c>
      <c r="G252" s="18">
        <v>19542</v>
      </c>
      <c r="H252" s="18">
        <v>14546</v>
      </c>
      <c r="I252" s="18">
        <v>824</v>
      </c>
      <c r="J252" s="18">
        <v>0</v>
      </c>
      <c r="K252" s="18">
        <v>2597</v>
      </c>
      <c r="L252" s="18">
        <v>1117</v>
      </c>
      <c r="M252" s="18">
        <v>0</v>
      </c>
      <c r="N252" s="18">
        <v>6768</v>
      </c>
      <c r="O252" s="18">
        <v>0</v>
      </c>
      <c r="P252" s="18">
        <v>27212.235000000001</v>
      </c>
      <c r="Q252" s="18">
        <v>15271.95</v>
      </c>
      <c r="R252" s="18">
        <v>-949.45</v>
      </c>
      <c r="S252" s="18">
        <v>5752.8</v>
      </c>
      <c r="T252" s="18">
        <v>47287.535000000003</v>
      </c>
      <c r="U252" s="18">
        <v>54420.387000000002</v>
      </c>
      <c r="V252" s="18">
        <v>46257.328950000003</v>
      </c>
      <c r="W252" s="18">
        <v>1030.20605</v>
      </c>
      <c r="X252" s="18">
        <v>721.14423499999998</v>
      </c>
      <c r="Y252" s="18">
        <v>1.0129999999999999</v>
      </c>
      <c r="Z252" s="18">
        <v>9381</v>
      </c>
      <c r="AA252" s="18">
        <v>55127.852031000002</v>
      </c>
      <c r="AB252" s="18">
        <v>58607.729426994003</v>
      </c>
      <c r="AC252" s="18">
        <v>6247.4927435235104</v>
      </c>
      <c r="AD252" s="18">
        <v>-98.957379903204099</v>
      </c>
      <c r="AE252" s="18">
        <v>-928319</v>
      </c>
      <c r="AF252" s="18"/>
      <c r="AG252" s="18"/>
    </row>
    <row r="253" spans="1:33">
      <c r="A253" s="18" t="s">
        <v>905</v>
      </c>
      <c r="B253" s="18" t="s">
        <v>912</v>
      </c>
      <c r="C253" s="18" t="s">
        <v>592</v>
      </c>
      <c r="D253" s="18">
        <v>35415.107000000004</v>
      </c>
      <c r="E253" s="18">
        <v>6747</v>
      </c>
      <c r="F253" s="18">
        <v>42162.107000000004</v>
      </c>
      <c r="G253" s="18">
        <v>13790</v>
      </c>
      <c r="H253" s="18">
        <v>7158</v>
      </c>
      <c r="I253" s="18">
        <v>43</v>
      </c>
      <c r="J253" s="18">
        <v>0</v>
      </c>
      <c r="K253" s="18">
        <v>0</v>
      </c>
      <c r="L253" s="18">
        <v>30</v>
      </c>
      <c r="M253" s="18">
        <v>0</v>
      </c>
      <c r="N253" s="18">
        <v>6747</v>
      </c>
      <c r="O253" s="18">
        <v>0</v>
      </c>
      <c r="P253" s="18">
        <v>19202.575000000001</v>
      </c>
      <c r="Q253" s="18">
        <v>6120.85</v>
      </c>
      <c r="R253" s="18">
        <v>-25.5</v>
      </c>
      <c r="S253" s="18">
        <v>5734.95</v>
      </c>
      <c r="T253" s="18">
        <v>31032.875</v>
      </c>
      <c r="U253" s="18">
        <v>42162.107000000004</v>
      </c>
      <c r="V253" s="18">
        <v>35837.790950000002</v>
      </c>
      <c r="W253" s="18">
        <v>-4804.9159499999996</v>
      </c>
      <c r="X253" s="18">
        <v>-3363.4411650000002</v>
      </c>
      <c r="Y253" s="18">
        <v>0.92</v>
      </c>
      <c r="Z253" s="18">
        <v>5773</v>
      </c>
      <c r="AA253" s="18">
        <v>38789.138440000002</v>
      </c>
      <c r="AB253" s="18">
        <v>41237.6547723892</v>
      </c>
      <c r="AC253" s="18">
        <v>7143.1932742749404</v>
      </c>
      <c r="AD253" s="18">
        <v>796.74315084822501</v>
      </c>
      <c r="AE253" s="18">
        <v>4599598</v>
      </c>
      <c r="AF253" s="18"/>
      <c r="AG253" s="18"/>
    </row>
    <row r="254" spans="1:33">
      <c r="A254" s="18" t="s">
        <v>905</v>
      </c>
      <c r="B254" s="18" t="s">
        <v>913</v>
      </c>
      <c r="C254" s="18" t="s">
        <v>593</v>
      </c>
      <c r="D254" s="18">
        <v>81583.781000000003</v>
      </c>
      <c r="E254" s="18">
        <v>3177</v>
      </c>
      <c r="F254" s="18">
        <v>84760.781000000003</v>
      </c>
      <c r="G254" s="18">
        <v>34753</v>
      </c>
      <c r="H254" s="18">
        <v>4091</v>
      </c>
      <c r="I254" s="18">
        <v>41</v>
      </c>
      <c r="J254" s="18">
        <v>0</v>
      </c>
      <c r="K254" s="18">
        <v>3010</v>
      </c>
      <c r="L254" s="18">
        <v>0</v>
      </c>
      <c r="M254" s="18">
        <v>3869</v>
      </c>
      <c r="N254" s="18">
        <v>3177</v>
      </c>
      <c r="O254" s="18">
        <v>15</v>
      </c>
      <c r="P254" s="18">
        <v>48393.552499999998</v>
      </c>
      <c r="Q254" s="18">
        <v>6070.7</v>
      </c>
      <c r="R254" s="18">
        <v>-3301.4</v>
      </c>
      <c r="S254" s="18">
        <v>2042.72</v>
      </c>
      <c r="T254" s="18">
        <v>53205.572500000002</v>
      </c>
      <c r="U254" s="18">
        <v>84760.781000000003</v>
      </c>
      <c r="V254" s="18">
        <v>72046.663849999997</v>
      </c>
      <c r="W254" s="18">
        <v>-18841.091349999999</v>
      </c>
      <c r="X254" s="18">
        <v>-13188.763945000001</v>
      </c>
      <c r="Y254" s="18">
        <v>0.84399999999999997</v>
      </c>
      <c r="Z254" s="18">
        <v>11563</v>
      </c>
      <c r="AA254" s="18">
        <v>71538.099163999999</v>
      </c>
      <c r="AB254" s="18">
        <v>76053.853089859404</v>
      </c>
      <c r="AC254" s="18">
        <v>6577.3461117235502</v>
      </c>
      <c r="AD254" s="18">
        <v>230.89598829683499</v>
      </c>
      <c r="AE254" s="18">
        <v>2669850</v>
      </c>
      <c r="AF254" s="18"/>
      <c r="AG254" s="18"/>
    </row>
    <row r="255" spans="1:33">
      <c r="A255" s="18" t="s">
        <v>905</v>
      </c>
      <c r="B255" s="18" t="s">
        <v>914</v>
      </c>
      <c r="C255" s="18" t="s">
        <v>594</v>
      </c>
      <c r="D255" s="18">
        <v>185192.87</v>
      </c>
      <c r="E255" s="18">
        <v>15191</v>
      </c>
      <c r="F255" s="18">
        <v>200383.87</v>
      </c>
      <c r="G255" s="18">
        <v>99789</v>
      </c>
      <c r="H255" s="18">
        <v>20068</v>
      </c>
      <c r="I255" s="18">
        <v>10477</v>
      </c>
      <c r="J255" s="18">
        <v>0</v>
      </c>
      <c r="K255" s="18">
        <v>3239</v>
      </c>
      <c r="L255" s="18">
        <v>5657</v>
      </c>
      <c r="M255" s="18">
        <v>24459</v>
      </c>
      <c r="N255" s="18">
        <v>15191</v>
      </c>
      <c r="O255" s="18">
        <v>451</v>
      </c>
      <c r="P255" s="18">
        <v>138956.1825</v>
      </c>
      <c r="Q255" s="18">
        <v>28716.400000000001</v>
      </c>
      <c r="R255" s="18">
        <v>-25981.95</v>
      </c>
      <c r="S255" s="18">
        <v>8754.32</v>
      </c>
      <c r="T255" s="18">
        <v>150444.95250000001</v>
      </c>
      <c r="U255" s="18">
        <v>200383.87</v>
      </c>
      <c r="V255" s="18">
        <v>170326.28950000001</v>
      </c>
      <c r="W255" s="18">
        <v>-19881.337</v>
      </c>
      <c r="X255" s="18">
        <v>-13916.9359</v>
      </c>
      <c r="Y255" s="18">
        <v>0.93100000000000005</v>
      </c>
      <c r="Z255" s="18">
        <v>38719</v>
      </c>
      <c r="AA255" s="18">
        <v>186557.38297000001</v>
      </c>
      <c r="AB255" s="18">
        <v>198333.58676056401</v>
      </c>
      <c r="AC255" s="18">
        <v>5122.3840171637703</v>
      </c>
      <c r="AD255" s="18">
        <v>-1224.0661062629499</v>
      </c>
      <c r="AE255" s="18">
        <v>-47394616</v>
      </c>
      <c r="AF255" s="18"/>
      <c r="AG255" s="18"/>
    </row>
    <row r="256" spans="1:33">
      <c r="A256" s="18" t="s">
        <v>905</v>
      </c>
      <c r="B256" s="18" t="s">
        <v>915</v>
      </c>
      <c r="C256" s="18" t="s">
        <v>595</v>
      </c>
      <c r="D256" s="18">
        <v>182552.31700000001</v>
      </c>
      <c r="E256" s="18">
        <v>10824</v>
      </c>
      <c r="F256" s="18">
        <v>193376.31700000001</v>
      </c>
      <c r="G256" s="18">
        <v>90258</v>
      </c>
      <c r="H256" s="18">
        <v>8171</v>
      </c>
      <c r="I256" s="18">
        <v>26889</v>
      </c>
      <c r="J256" s="18">
        <v>0</v>
      </c>
      <c r="K256" s="18">
        <v>3286</v>
      </c>
      <c r="L256" s="18">
        <v>22</v>
      </c>
      <c r="M256" s="18">
        <v>18486</v>
      </c>
      <c r="N256" s="18">
        <v>10824</v>
      </c>
      <c r="O256" s="18">
        <v>397</v>
      </c>
      <c r="P256" s="18">
        <v>125684.265</v>
      </c>
      <c r="Q256" s="18">
        <v>32594.1</v>
      </c>
      <c r="R256" s="18">
        <v>-16069.25</v>
      </c>
      <c r="S256" s="18">
        <v>6057.78</v>
      </c>
      <c r="T256" s="18">
        <v>148266.89499999999</v>
      </c>
      <c r="U256" s="18">
        <v>193376.31700000001</v>
      </c>
      <c r="V256" s="18">
        <v>164369.86945</v>
      </c>
      <c r="W256" s="18">
        <v>-16102.97445</v>
      </c>
      <c r="X256" s="18">
        <v>-11272.082114999999</v>
      </c>
      <c r="Y256" s="18">
        <v>0.94199999999999995</v>
      </c>
      <c r="Z256" s="18">
        <v>24957</v>
      </c>
      <c r="AA256" s="18">
        <v>182160.49061400001</v>
      </c>
      <c r="AB256" s="18">
        <v>193659.14601915501</v>
      </c>
      <c r="AC256" s="18">
        <v>7759.7125463459197</v>
      </c>
      <c r="AD256" s="18">
        <v>1413.2624229191999</v>
      </c>
      <c r="AE256" s="18">
        <v>35270790</v>
      </c>
      <c r="AF256" s="18"/>
      <c r="AG256" s="18"/>
    </row>
    <row r="257" spans="1:33">
      <c r="A257" s="18" t="s">
        <v>916</v>
      </c>
      <c r="B257" s="18" t="s">
        <v>917</v>
      </c>
      <c r="C257" s="18" t="s">
        <v>597</v>
      </c>
      <c r="D257" s="18">
        <v>201611.226</v>
      </c>
      <c r="E257" s="18">
        <v>14285</v>
      </c>
      <c r="F257" s="18">
        <v>215896.226</v>
      </c>
      <c r="G257" s="18">
        <v>97466</v>
      </c>
      <c r="H257" s="18">
        <v>24511</v>
      </c>
      <c r="I257" s="18">
        <v>7430</v>
      </c>
      <c r="J257" s="18">
        <v>10268</v>
      </c>
      <c r="K257" s="18">
        <v>0</v>
      </c>
      <c r="L257" s="18">
        <v>4918</v>
      </c>
      <c r="M257" s="18">
        <v>0</v>
      </c>
      <c r="N257" s="18">
        <v>14285</v>
      </c>
      <c r="O257" s="18">
        <v>793</v>
      </c>
      <c r="P257" s="18">
        <v>135721.405</v>
      </c>
      <c r="Q257" s="18">
        <v>35877.65</v>
      </c>
      <c r="R257" s="18">
        <v>-4854.3500000000004</v>
      </c>
      <c r="S257" s="18">
        <v>12142.25</v>
      </c>
      <c r="T257" s="18">
        <v>178886.95499999999</v>
      </c>
      <c r="U257" s="18">
        <v>215896.226</v>
      </c>
      <c r="V257" s="18">
        <v>183511.79209999999</v>
      </c>
      <c r="W257" s="18">
        <v>-4624.8370999999997</v>
      </c>
      <c r="X257" s="18">
        <v>-3237.3859699999998</v>
      </c>
      <c r="Y257" s="18">
        <v>0.98499999999999999</v>
      </c>
      <c r="Z257" s="18">
        <v>24665</v>
      </c>
      <c r="AA257" s="18">
        <v>212657.78260999999</v>
      </c>
      <c r="AB257" s="18">
        <v>226081.54180835601</v>
      </c>
      <c r="AC257" s="18">
        <v>9166.0872413685902</v>
      </c>
      <c r="AD257" s="18">
        <v>2819.6371179418702</v>
      </c>
      <c r="AE257" s="18">
        <v>69546350</v>
      </c>
      <c r="AF257" s="18"/>
      <c r="AG257" s="18"/>
    </row>
    <row r="258" spans="1:33">
      <c r="A258" s="18" t="s">
        <v>916</v>
      </c>
      <c r="B258" s="18" t="s">
        <v>918</v>
      </c>
      <c r="C258" s="18" t="s">
        <v>598</v>
      </c>
      <c r="D258" s="18">
        <v>132284.62599999999</v>
      </c>
      <c r="E258" s="18">
        <v>9301</v>
      </c>
      <c r="F258" s="18">
        <v>141585.62599999999</v>
      </c>
      <c r="G258" s="18">
        <v>98283</v>
      </c>
      <c r="H258" s="18">
        <v>4369</v>
      </c>
      <c r="I258" s="18">
        <v>1919</v>
      </c>
      <c r="J258" s="18">
        <v>0</v>
      </c>
      <c r="K258" s="18">
        <v>6544</v>
      </c>
      <c r="L258" s="18">
        <v>25</v>
      </c>
      <c r="M258" s="18">
        <v>31530</v>
      </c>
      <c r="N258" s="18">
        <v>9301</v>
      </c>
      <c r="O258" s="18">
        <v>0</v>
      </c>
      <c r="P258" s="18">
        <v>136859.07750000001</v>
      </c>
      <c r="Q258" s="18">
        <v>10907.2</v>
      </c>
      <c r="R258" s="18">
        <v>-26821.75</v>
      </c>
      <c r="S258" s="18">
        <v>2545.75</v>
      </c>
      <c r="T258" s="18">
        <v>123490.2775</v>
      </c>
      <c r="U258" s="18">
        <v>141585.62599999999</v>
      </c>
      <c r="V258" s="18">
        <v>120347.7821</v>
      </c>
      <c r="W258" s="18">
        <v>3142.4954000000398</v>
      </c>
      <c r="X258" s="18">
        <v>2199.74678000003</v>
      </c>
      <c r="Y258" s="18">
        <v>1.016</v>
      </c>
      <c r="Z258" s="18">
        <v>17652</v>
      </c>
      <c r="AA258" s="18">
        <v>143850.99601599999</v>
      </c>
      <c r="AB258" s="18">
        <v>152931.41201236099</v>
      </c>
      <c r="AC258" s="18">
        <v>8663.6875148629606</v>
      </c>
      <c r="AD258" s="18">
        <v>2317.2373914362402</v>
      </c>
      <c r="AE258" s="18">
        <v>40903874</v>
      </c>
      <c r="AF258" s="18"/>
      <c r="AG258" s="18"/>
    </row>
    <row r="259" spans="1:33">
      <c r="A259" s="18" t="s">
        <v>916</v>
      </c>
      <c r="B259" s="18" t="s">
        <v>919</v>
      </c>
      <c r="C259" s="18" t="s">
        <v>599</v>
      </c>
      <c r="D259" s="18">
        <v>144941.258</v>
      </c>
      <c r="E259" s="18">
        <v>12846</v>
      </c>
      <c r="F259" s="18">
        <v>157787.258</v>
      </c>
      <c r="G259" s="18">
        <v>57290</v>
      </c>
      <c r="H259" s="18">
        <v>19561</v>
      </c>
      <c r="I259" s="18">
        <v>1672</v>
      </c>
      <c r="J259" s="18">
        <v>19</v>
      </c>
      <c r="K259" s="18">
        <v>3366</v>
      </c>
      <c r="L259" s="18">
        <v>253</v>
      </c>
      <c r="M259" s="18">
        <v>0</v>
      </c>
      <c r="N259" s="18">
        <v>12846</v>
      </c>
      <c r="O259" s="18">
        <v>0</v>
      </c>
      <c r="P259" s="18">
        <v>79776.324999999997</v>
      </c>
      <c r="Q259" s="18">
        <v>20925.3</v>
      </c>
      <c r="R259" s="18">
        <v>-215.05</v>
      </c>
      <c r="S259" s="18">
        <v>10919.1</v>
      </c>
      <c r="T259" s="18">
        <v>111405.675</v>
      </c>
      <c r="U259" s="18">
        <v>157787.258</v>
      </c>
      <c r="V259" s="18">
        <v>134119.16930000001</v>
      </c>
      <c r="W259" s="18">
        <v>-22713.494299999998</v>
      </c>
      <c r="X259" s="18">
        <v>-15899.44601</v>
      </c>
      <c r="Y259" s="18">
        <v>0.89900000000000002</v>
      </c>
      <c r="Z259" s="18">
        <v>18548</v>
      </c>
      <c r="AA259" s="18">
        <v>141850.74494199999</v>
      </c>
      <c r="AB259" s="18">
        <v>150804.89756617599</v>
      </c>
      <c r="AC259" s="18">
        <v>8130.5206796515204</v>
      </c>
      <c r="AD259" s="18">
        <v>1784.0705562247999</v>
      </c>
      <c r="AE259" s="18">
        <v>33090941</v>
      </c>
      <c r="AF259" s="18"/>
      <c r="AG259" s="18"/>
    </row>
    <row r="260" spans="1:33">
      <c r="A260" s="18" t="s">
        <v>916</v>
      </c>
      <c r="B260" s="18" t="s">
        <v>920</v>
      </c>
      <c r="C260" s="18" t="s">
        <v>600</v>
      </c>
      <c r="D260" s="18">
        <v>536281.45400000003</v>
      </c>
      <c r="E260" s="18">
        <v>44875</v>
      </c>
      <c r="F260" s="18">
        <v>581156.45400000003</v>
      </c>
      <c r="G260" s="18">
        <v>315885</v>
      </c>
      <c r="H260" s="18">
        <v>69203</v>
      </c>
      <c r="I260" s="18">
        <v>41013</v>
      </c>
      <c r="J260" s="18">
        <v>0</v>
      </c>
      <c r="K260" s="18">
        <v>19532</v>
      </c>
      <c r="L260" s="18">
        <v>18971</v>
      </c>
      <c r="M260" s="18">
        <v>39365</v>
      </c>
      <c r="N260" s="18">
        <v>44875</v>
      </c>
      <c r="O260" s="18">
        <v>831</v>
      </c>
      <c r="P260" s="18">
        <v>439869.86249999999</v>
      </c>
      <c r="Q260" s="18">
        <v>110285.8</v>
      </c>
      <c r="R260" s="18">
        <v>-50291.95</v>
      </c>
      <c r="S260" s="18">
        <v>31451.7</v>
      </c>
      <c r="T260" s="18">
        <v>531315.41249999998</v>
      </c>
      <c r="U260" s="18">
        <v>581156.45400000003</v>
      </c>
      <c r="V260" s="18">
        <v>493982.98590000003</v>
      </c>
      <c r="W260" s="18">
        <v>37332.426600000101</v>
      </c>
      <c r="X260" s="18">
        <v>26132.698619999999</v>
      </c>
      <c r="Y260" s="18">
        <v>1.0449999999999999</v>
      </c>
      <c r="Z260" s="18">
        <v>99362</v>
      </c>
      <c r="AA260" s="18">
        <v>607308.49442999996</v>
      </c>
      <c r="AB260" s="18">
        <v>645644.09112572705</v>
      </c>
      <c r="AC260" s="18">
        <v>6497.8974972899796</v>
      </c>
      <c r="AD260" s="18">
        <v>151.44737386326599</v>
      </c>
      <c r="AE260" s="18">
        <v>15048114</v>
      </c>
      <c r="AF260" s="18"/>
      <c r="AG260" s="18"/>
    </row>
    <row r="261" spans="1:33">
      <c r="A261" s="18" t="s">
        <v>916</v>
      </c>
      <c r="B261" s="18" t="s">
        <v>921</v>
      </c>
      <c r="C261" s="18" t="s">
        <v>601</v>
      </c>
      <c r="D261" s="18">
        <v>91728.047000000006</v>
      </c>
      <c r="E261" s="18">
        <v>7811</v>
      </c>
      <c r="F261" s="18">
        <v>99539.047000000006</v>
      </c>
      <c r="G261" s="18">
        <v>38102</v>
      </c>
      <c r="H261" s="18">
        <v>15677</v>
      </c>
      <c r="I261" s="18">
        <v>1087</v>
      </c>
      <c r="J261" s="18">
        <v>0</v>
      </c>
      <c r="K261" s="18">
        <v>1613</v>
      </c>
      <c r="L261" s="18">
        <v>56</v>
      </c>
      <c r="M261" s="18">
        <v>5707</v>
      </c>
      <c r="N261" s="18">
        <v>7811</v>
      </c>
      <c r="O261" s="18">
        <v>19</v>
      </c>
      <c r="P261" s="18">
        <v>53057.035000000003</v>
      </c>
      <c r="Q261" s="18">
        <v>15620.45</v>
      </c>
      <c r="R261" s="18">
        <v>-4914.7</v>
      </c>
      <c r="S261" s="18">
        <v>5669.16</v>
      </c>
      <c r="T261" s="18">
        <v>69431.945000000007</v>
      </c>
      <c r="U261" s="18">
        <v>99539.047000000006</v>
      </c>
      <c r="V261" s="18">
        <v>84608.18995</v>
      </c>
      <c r="W261" s="18">
        <v>-15176.24495</v>
      </c>
      <c r="X261" s="18">
        <v>-10623.371465</v>
      </c>
      <c r="Y261" s="18">
        <v>0.89300000000000002</v>
      </c>
      <c r="Z261" s="18">
        <v>17530</v>
      </c>
      <c r="AA261" s="18">
        <v>88888.368971000004</v>
      </c>
      <c r="AB261" s="18">
        <v>94499.337194014093</v>
      </c>
      <c r="AC261" s="18">
        <v>5390.7208895615504</v>
      </c>
      <c r="AD261" s="18">
        <v>-955.72923386516004</v>
      </c>
      <c r="AE261" s="18">
        <v>-16753933</v>
      </c>
      <c r="AF261" s="18"/>
      <c r="AG261" s="18"/>
    </row>
    <row r="262" spans="1:33">
      <c r="A262" s="18" t="s">
        <v>916</v>
      </c>
      <c r="B262" s="18" t="s">
        <v>922</v>
      </c>
      <c r="C262" s="18" t="s">
        <v>602</v>
      </c>
      <c r="D262" s="18">
        <v>57598.48</v>
      </c>
      <c r="E262" s="18">
        <v>4159</v>
      </c>
      <c r="F262" s="18">
        <v>61757.48</v>
      </c>
      <c r="G262" s="18">
        <v>30178</v>
      </c>
      <c r="H262" s="18">
        <v>7388</v>
      </c>
      <c r="I262" s="18">
        <v>896</v>
      </c>
      <c r="J262" s="18">
        <v>0</v>
      </c>
      <c r="K262" s="18">
        <v>3307</v>
      </c>
      <c r="L262" s="18">
        <v>533</v>
      </c>
      <c r="M262" s="18">
        <v>7220</v>
      </c>
      <c r="N262" s="18">
        <v>4159</v>
      </c>
      <c r="O262" s="18">
        <v>0</v>
      </c>
      <c r="P262" s="18">
        <v>42022.864999999998</v>
      </c>
      <c r="Q262" s="18">
        <v>9852.35</v>
      </c>
      <c r="R262" s="18">
        <v>-6590.05</v>
      </c>
      <c r="S262" s="18">
        <v>2307.75</v>
      </c>
      <c r="T262" s="18">
        <v>47592.915000000001</v>
      </c>
      <c r="U262" s="18">
        <v>61757.48</v>
      </c>
      <c r="V262" s="18">
        <v>52493.858</v>
      </c>
      <c r="W262" s="18">
        <v>-4900.9430000000002</v>
      </c>
      <c r="X262" s="18">
        <v>-3430.6601000000001</v>
      </c>
      <c r="Y262" s="18">
        <v>0.94399999999999995</v>
      </c>
      <c r="Z262" s="18">
        <v>9103</v>
      </c>
      <c r="AA262" s="18">
        <v>58299.061119999998</v>
      </c>
      <c r="AB262" s="18">
        <v>61979.117162907001</v>
      </c>
      <c r="AC262" s="18">
        <v>6808.6473868951998</v>
      </c>
      <c r="AD262" s="18">
        <v>462.19726346848302</v>
      </c>
      <c r="AE262" s="18">
        <v>4207382</v>
      </c>
      <c r="AF262" s="18"/>
      <c r="AG262" s="18"/>
    </row>
    <row r="263" spans="1:33">
      <c r="A263" s="18" t="s">
        <v>916</v>
      </c>
      <c r="B263" s="18" t="s">
        <v>923</v>
      </c>
      <c r="C263" s="18" t="s">
        <v>603</v>
      </c>
      <c r="D263" s="18">
        <v>401251.83</v>
      </c>
      <c r="E263" s="18">
        <v>27582</v>
      </c>
      <c r="F263" s="18">
        <v>428833.83</v>
      </c>
      <c r="G263" s="18">
        <v>209882</v>
      </c>
      <c r="H263" s="18">
        <v>51739</v>
      </c>
      <c r="I263" s="18">
        <v>12494</v>
      </c>
      <c r="J263" s="18">
        <v>5126</v>
      </c>
      <c r="K263" s="18">
        <v>-269</v>
      </c>
      <c r="L263" s="18">
        <v>3773</v>
      </c>
      <c r="M263" s="18">
        <v>57057</v>
      </c>
      <c r="N263" s="18">
        <v>27582</v>
      </c>
      <c r="O263" s="18">
        <v>79</v>
      </c>
      <c r="P263" s="18">
        <v>292260.685</v>
      </c>
      <c r="Q263" s="18">
        <v>58726.5</v>
      </c>
      <c r="R263" s="18">
        <v>-51772.65</v>
      </c>
      <c r="S263" s="18">
        <v>13745.01</v>
      </c>
      <c r="T263" s="18">
        <v>312959.54499999998</v>
      </c>
      <c r="U263" s="18">
        <v>428833.83</v>
      </c>
      <c r="V263" s="18">
        <v>364508.75550000003</v>
      </c>
      <c r="W263" s="18">
        <v>-51549.210500000001</v>
      </c>
      <c r="X263" s="18">
        <v>-36084.447350000002</v>
      </c>
      <c r="Y263" s="18">
        <v>0.91600000000000004</v>
      </c>
      <c r="Z263" s="18">
        <v>55483</v>
      </c>
      <c r="AA263" s="18">
        <v>392811.78827999998</v>
      </c>
      <c r="AB263" s="18">
        <v>417607.546006002</v>
      </c>
      <c r="AC263" s="18">
        <v>7526.7657842222297</v>
      </c>
      <c r="AD263" s="18">
        <v>1180.31566079552</v>
      </c>
      <c r="AE263" s="18">
        <v>65487454</v>
      </c>
      <c r="AF263" s="18"/>
      <c r="AG263" s="18"/>
    </row>
    <row r="264" spans="1:33">
      <c r="A264" s="18" t="s">
        <v>924</v>
      </c>
      <c r="B264" s="18" t="s">
        <v>925</v>
      </c>
      <c r="C264" s="18" t="s">
        <v>605</v>
      </c>
      <c r="D264" s="18">
        <v>44450.466</v>
      </c>
      <c r="E264" s="18">
        <v>3981</v>
      </c>
      <c r="F264" s="18">
        <v>48431.466</v>
      </c>
      <c r="G264" s="18">
        <v>32995</v>
      </c>
      <c r="H264" s="18">
        <v>7301</v>
      </c>
      <c r="I264" s="18">
        <v>316</v>
      </c>
      <c r="J264" s="18">
        <v>0</v>
      </c>
      <c r="K264" s="18">
        <v>3232</v>
      </c>
      <c r="L264" s="18">
        <v>256</v>
      </c>
      <c r="M264" s="18">
        <v>8221</v>
      </c>
      <c r="N264" s="18">
        <v>3981</v>
      </c>
      <c r="O264" s="18">
        <v>0</v>
      </c>
      <c r="P264" s="18">
        <v>45945.537499999999</v>
      </c>
      <c r="Q264" s="18">
        <v>9221.65</v>
      </c>
      <c r="R264" s="18">
        <v>-7205.45</v>
      </c>
      <c r="S264" s="18">
        <v>1986.28</v>
      </c>
      <c r="T264" s="18">
        <v>49948.017500000002</v>
      </c>
      <c r="U264" s="18">
        <v>48431.466</v>
      </c>
      <c r="V264" s="18">
        <v>41166.746099999997</v>
      </c>
      <c r="W264" s="18">
        <v>8781.2714000000105</v>
      </c>
      <c r="X264" s="18">
        <v>6146.8899800000099</v>
      </c>
      <c r="Y264" s="18">
        <v>1.127</v>
      </c>
      <c r="Z264" s="18">
        <v>7114</v>
      </c>
      <c r="AA264" s="18">
        <v>54582.262181999999</v>
      </c>
      <c r="AB264" s="18">
        <v>58027.6998943664</v>
      </c>
      <c r="AC264" s="18">
        <v>8156.83158481395</v>
      </c>
      <c r="AD264" s="18">
        <v>1810.38146138723</v>
      </c>
      <c r="AE264" s="18">
        <v>12879054</v>
      </c>
      <c r="AF264" s="18"/>
      <c r="AG264" s="18"/>
    </row>
    <row r="265" spans="1:33">
      <c r="A265" s="18" t="s">
        <v>924</v>
      </c>
      <c r="B265" s="18" t="s">
        <v>926</v>
      </c>
      <c r="C265" s="18" t="s">
        <v>606</v>
      </c>
      <c r="D265" s="18">
        <v>30639.627</v>
      </c>
      <c r="E265" s="18">
        <v>3415</v>
      </c>
      <c r="F265" s="18">
        <v>34054.627</v>
      </c>
      <c r="G265" s="18">
        <v>19912</v>
      </c>
      <c r="H265" s="18">
        <v>1855</v>
      </c>
      <c r="I265" s="18">
        <v>36</v>
      </c>
      <c r="J265" s="18">
        <v>0</v>
      </c>
      <c r="K265" s="18">
        <v>2016</v>
      </c>
      <c r="L265" s="18">
        <v>0</v>
      </c>
      <c r="M265" s="18">
        <v>5159</v>
      </c>
      <c r="N265" s="18">
        <v>3415</v>
      </c>
      <c r="O265" s="18">
        <v>25</v>
      </c>
      <c r="P265" s="18">
        <v>27727.46</v>
      </c>
      <c r="Q265" s="18">
        <v>3320.95</v>
      </c>
      <c r="R265" s="18">
        <v>-4406.3999999999996</v>
      </c>
      <c r="S265" s="18">
        <v>2025.72</v>
      </c>
      <c r="T265" s="18">
        <v>28667.73</v>
      </c>
      <c r="U265" s="18">
        <v>34054.627</v>
      </c>
      <c r="V265" s="18">
        <v>28946.432949999999</v>
      </c>
      <c r="W265" s="18">
        <v>-278.70294999999498</v>
      </c>
      <c r="X265" s="18">
        <v>-195.09206499999701</v>
      </c>
      <c r="Y265" s="18">
        <v>0.99399999999999999</v>
      </c>
      <c r="Z265" s="18">
        <v>6091</v>
      </c>
      <c r="AA265" s="18">
        <v>33850.299238</v>
      </c>
      <c r="AB265" s="18">
        <v>35987.057461406002</v>
      </c>
      <c r="AC265" s="18">
        <v>5908.2346841907802</v>
      </c>
      <c r="AD265" s="18">
        <v>-438.21543923593401</v>
      </c>
      <c r="AE265" s="18">
        <v>-2669170</v>
      </c>
      <c r="AF265" s="18"/>
      <c r="AG265" s="18"/>
    </row>
    <row r="266" spans="1:33">
      <c r="A266" s="18" t="s">
        <v>924</v>
      </c>
      <c r="B266" s="18" t="s">
        <v>927</v>
      </c>
      <c r="C266" s="18" t="s">
        <v>607</v>
      </c>
      <c r="D266" s="18">
        <v>53467.93</v>
      </c>
      <c r="E266" s="18">
        <v>2711</v>
      </c>
      <c r="F266" s="18">
        <v>56178.93</v>
      </c>
      <c r="G266" s="18">
        <v>38437</v>
      </c>
      <c r="H266" s="18">
        <v>6478</v>
      </c>
      <c r="I266" s="18">
        <v>250</v>
      </c>
      <c r="J266" s="18">
        <v>0</v>
      </c>
      <c r="K266" s="18">
        <v>3209</v>
      </c>
      <c r="L266" s="18">
        <v>444</v>
      </c>
      <c r="M266" s="18">
        <v>3037</v>
      </c>
      <c r="N266" s="18">
        <v>2711</v>
      </c>
      <c r="O266" s="18">
        <v>672</v>
      </c>
      <c r="P266" s="18">
        <v>53523.522499999999</v>
      </c>
      <c r="Q266" s="18">
        <v>8446.4500000000007</v>
      </c>
      <c r="R266" s="18">
        <v>-3530.05</v>
      </c>
      <c r="S266" s="18">
        <v>1788.06</v>
      </c>
      <c r="T266" s="18">
        <v>60227.982499999998</v>
      </c>
      <c r="U266" s="18">
        <v>56178.93</v>
      </c>
      <c r="V266" s="18">
        <v>47752.090499999998</v>
      </c>
      <c r="W266" s="18">
        <v>12475.892</v>
      </c>
      <c r="X266" s="18">
        <v>8733.1243999999897</v>
      </c>
      <c r="Y266" s="18">
        <v>1.155</v>
      </c>
      <c r="Z266" s="18">
        <v>10136</v>
      </c>
      <c r="AA266" s="18">
        <v>64886.664149999997</v>
      </c>
      <c r="AB266" s="18">
        <v>68982.554476909005</v>
      </c>
      <c r="AC266" s="18">
        <v>6805.6979554961499</v>
      </c>
      <c r="AD266" s="18">
        <v>459.24783206943698</v>
      </c>
      <c r="AE266" s="18">
        <v>4654936</v>
      </c>
      <c r="AF266" s="18"/>
      <c r="AG266" s="18"/>
    </row>
    <row r="267" spans="1:33">
      <c r="A267" s="18" t="s">
        <v>924</v>
      </c>
      <c r="B267" s="18" t="s">
        <v>928</v>
      </c>
      <c r="C267" s="18" t="s">
        <v>608</v>
      </c>
      <c r="D267" s="18">
        <v>83018.907000000007</v>
      </c>
      <c r="E267" s="18">
        <v>4479</v>
      </c>
      <c r="F267" s="18">
        <v>87497.907000000007</v>
      </c>
      <c r="G267" s="18">
        <v>63768</v>
      </c>
      <c r="H267" s="18">
        <v>13568</v>
      </c>
      <c r="I267" s="18">
        <v>507</v>
      </c>
      <c r="J267" s="18">
        <v>0</v>
      </c>
      <c r="K267" s="18">
        <v>6442</v>
      </c>
      <c r="L267" s="18">
        <v>185</v>
      </c>
      <c r="M267" s="18">
        <v>9723</v>
      </c>
      <c r="N267" s="18">
        <v>4479</v>
      </c>
      <c r="O267" s="18">
        <v>811</v>
      </c>
      <c r="P267" s="18">
        <v>88796.94</v>
      </c>
      <c r="Q267" s="18">
        <v>17439.45</v>
      </c>
      <c r="R267" s="18">
        <v>-9111.15</v>
      </c>
      <c r="S267" s="18">
        <v>2154.2399999999998</v>
      </c>
      <c r="T267" s="18">
        <v>99279.48</v>
      </c>
      <c r="U267" s="18">
        <v>87497.907000000007</v>
      </c>
      <c r="V267" s="18">
        <v>74373.220950000003</v>
      </c>
      <c r="W267" s="18">
        <v>24906.259050000001</v>
      </c>
      <c r="X267" s="18">
        <v>17434.381334999998</v>
      </c>
      <c r="Y267" s="18">
        <v>1.1990000000000001</v>
      </c>
      <c r="Z267" s="18">
        <v>15604</v>
      </c>
      <c r="AA267" s="18">
        <v>104909.990493</v>
      </c>
      <c r="AB267" s="18">
        <v>111532.303735411</v>
      </c>
      <c r="AC267" s="18">
        <v>7147.6739128050904</v>
      </c>
      <c r="AD267" s="18">
        <v>801.223789378373</v>
      </c>
      <c r="AE267" s="18">
        <v>12502296</v>
      </c>
      <c r="AF267" s="18"/>
      <c r="AG267" s="18"/>
    </row>
    <row r="268" spans="1:33">
      <c r="A268" s="18" t="s">
        <v>924</v>
      </c>
      <c r="B268" s="18" t="s">
        <v>929</v>
      </c>
      <c r="C268" s="18" t="s">
        <v>609</v>
      </c>
      <c r="D268" s="18">
        <v>2937.3760000000002</v>
      </c>
      <c r="E268" s="18">
        <v>842</v>
      </c>
      <c r="F268" s="18">
        <v>3779.3760000000002</v>
      </c>
      <c r="G268" s="18">
        <v>1603</v>
      </c>
      <c r="H268" s="18">
        <v>0</v>
      </c>
      <c r="I268" s="18">
        <v>0</v>
      </c>
      <c r="J268" s="18">
        <v>0</v>
      </c>
      <c r="K268" s="18">
        <v>196</v>
      </c>
      <c r="L268" s="18">
        <v>0</v>
      </c>
      <c r="M268" s="18">
        <v>0</v>
      </c>
      <c r="N268" s="18">
        <v>842</v>
      </c>
      <c r="O268" s="18">
        <v>0</v>
      </c>
      <c r="P268" s="18">
        <v>2232.1774999999998</v>
      </c>
      <c r="Q268" s="18">
        <v>166.6</v>
      </c>
      <c r="R268" s="18">
        <v>0</v>
      </c>
      <c r="S268" s="18">
        <v>715.7</v>
      </c>
      <c r="T268" s="18">
        <v>3114.4775</v>
      </c>
      <c r="U268" s="18">
        <v>3779.3760000000002</v>
      </c>
      <c r="V268" s="18">
        <v>3212.4695999999999</v>
      </c>
      <c r="W268" s="18">
        <v>-97.992099999999894</v>
      </c>
      <c r="X268" s="18">
        <v>-68.594469999999902</v>
      </c>
      <c r="Y268" s="18">
        <v>0.98199999999999998</v>
      </c>
      <c r="Z268" s="18">
        <v>5135</v>
      </c>
      <c r="AA268" s="18">
        <v>3711.3472320000001</v>
      </c>
      <c r="AB268" s="18">
        <v>3945.6214303500401</v>
      </c>
      <c r="AC268" s="18">
        <v>768.37807796495304</v>
      </c>
      <c r="AD268" s="18">
        <v>-5578.0720454617604</v>
      </c>
      <c r="AE268" s="18">
        <v>-28643400</v>
      </c>
      <c r="AF268" s="18"/>
      <c r="AG268" s="18"/>
    </row>
    <row r="269" spans="1:33">
      <c r="A269" s="18" t="s">
        <v>924</v>
      </c>
      <c r="B269" s="18" t="s">
        <v>930</v>
      </c>
      <c r="C269" s="18" t="s">
        <v>610</v>
      </c>
      <c r="D269" s="18">
        <v>69569.993000000002</v>
      </c>
      <c r="E269" s="18">
        <v>3925</v>
      </c>
      <c r="F269" s="18">
        <v>73494.993000000002</v>
      </c>
      <c r="G269" s="18">
        <v>46829</v>
      </c>
      <c r="H269" s="18">
        <v>14203</v>
      </c>
      <c r="I269" s="18">
        <v>375</v>
      </c>
      <c r="J269" s="18">
        <v>0</v>
      </c>
      <c r="K269" s="18">
        <v>3112</v>
      </c>
      <c r="L269" s="18">
        <v>20</v>
      </c>
      <c r="M269" s="18">
        <v>15197</v>
      </c>
      <c r="N269" s="18">
        <v>3925</v>
      </c>
      <c r="O269" s="18">
        <v>14</v>
      </c>
      <c r="P269" s="18">
        <v>65209.3825</v>
      </c>
      <c r="Q269" s="18">
        <v>15036.5</v>
      </c>
      <c r="R269" s="18">
        <v>-12946.35</v>
      </c>
      <c r="S269" s="18">
        <v>752.76</v>
      </c>
      <c r="T269" s="18">
        <v>68052.292499999996</v>
      </c>
      <c r="U269" s="18">
        <v>73494.993000000002</v>
      </c>
      <c r="V269" s="18">
        <v>62470.744050000001</v>
      </c>
      <c r="W269" s="18">
        <v>5581.5484499999902</v>
      </c>
      <c r="X269" s="18">
        <v>3907.0839150000002</v>
      </c>
      <c r="Y269" s="18">
        <v>1.0529999999999999</v>
      </c>
      <c r="Z269" s="18">
        <v>11139</v>
      </c>
      <c r="AA269" s="18">
        <v>77390.227629000001</v>
      </c>
      <c r="AB269" s="18">
        <v>82275.389917665801</v>
      </c>
      <c r="AC269" s="18">
        <v>7386.2456160935299</v>
      </c>
      <c r="AD269" s="18">
        <v>1039.7954926668201</v>
      </c>
      <c r="AE269" s="18">
        <v>11582282</v>
      </c>
      <c r="AF269" s="18"/>
      <c r="AG269" s="18"/>
    </row>
    <row r="270" spans="1:33">
      <c r="A270" s="18" t="s">
        <v>924</v>
      </c>
      <c r="B270" s="18" t="s">
        <v>931</v>
      </c>
      <c r="C270" s="18" t="s">
        <v>611</v>
      </c>
      <c r="D270" s="18">
        <v>32765.652999999998</v>
      </c>
      <c r="E270" s="18">
        <v>2364</v>
      </c>
      <c r="F270" s="18">
        <v>35129.652999999998</v>
      </c>
      <c r="G270" s="18">
        <v>19916</v>
      </c>
      <c r="H270" s="18">
        <v>13358</v>
      </c>
      <c r="I270" s="18">
        <v>1230</v>
      </c>
      <c r="J270" s="18">
        <v>0</v>
      </c>
      <c r="K270" s="18">
        <v>2123</v>
      </c>
      <c r="L270" s="18">
        <v>0</v>
      </c>
      <c r="M270" s="18">
        <v>6018</v>
      </c>
      <c r="N270" s="18">
        <v>2364</v>
      </c>
      <c r="O270" s="18">
        <v>0</v>
      </c>
      <c r="P270" s="18">
        <v>27733.03</v>
      </c>
      <c r="Q270" s="18">
        <v>14204.35</v>
      </c>
      <c r="R270" s="18">
        <v>-5115.3</v>
      </c>
      <c r="S270" s="18">
        <v>986.34</v>
      </c>
      <c r="T270" s="18">
        <v>37808.42</v>
      </c>
      <c r="U270" s="18">
        <v>35129.652999999998</v>
      </c>
      <c r="V270" s="18">
        <v>29860.20505</v>
      </c>
      <c r="W270" s="18">
        <v>7948.2149499999996</v>
      </c>
      <c r="X270" s="18">
        <v>5563.7504650000001</v>
      </c>
      <c r="Y270" s="18">
        <v>1.1579999999999999</v>
      </c>
      <c r="Z270" s="18">
        <v>12376</v>
      </c>
      <c r="AA270" s="18">
        <v>40680.138174</v>
      </c>
      <c r="AB270" s="18">
        <v>43248.021523019503</v>
      </c>
      <c r="AC270" s="18">
        <v>3494.5072335988598</v>
      </c>
      <c r="AD270" s="18">
        <v>-2851.9428898278502</v>
      </c>
      <c r="AE270" s="18">
        <v>-35295645</v>
      </c>
      <c r="AF270" s="18"/>
      <c r="AG270" s="18"/>
    </row>
    <row r="271" spans="1:33">
      <c r="A271" s="18" t="s">
        <v>924</v>
      </c>
      <c r="B271" s="18" t="s">
        <v>932</v>
      </c>
      <c r="C271" s="18" t="s">
        <v>612</v>
      </c>
      <c r="D271" s="18">
        <v>743064.51</v>
      </c>
      <c r="E271" s="18">
        <v>24411</v>
      </c>
      <c r="F271" s="18">
        <v>767475.51</v>
      </c>
      <c r="G271" s="18">
        <v>416133</v>
      </c>
      <c r="H271" s="18">
        <v>72520</v>
      </c>
      <c r="I271" s="18">
        <v>30694</v>
      </c>
      <c r="J271" s="18">
        <v>17823</v>
      </c>
      <c r="K271" s="18">
        <v>0</v>
      </c>
      <c r="L271" s="18">
        <v>1959</v>
      </c>
      <c r="M271" s="18">
        <v>7897</v>
      </c>
      <c r="N271" s="18">
        <v>24411</v>
      </c>
      <c r="O271" s="18">
        <v>7740</v>
      </c>
      <c r="P271" s="18">
        <v>579465.20250000001</v>
      </c>
      <c r="Q271" s="18">
        <v>102881.45</v>
      </c>
      <c r="R271" s="18">
        <v>-14956.6</v>
      </c>
      <c r="S271" s="18">
        <v>19406.86</v>
      </c>
      <c r="T271" s="18">
        <v>686796.91249999998</v>
      </c>
      <c r="U271" s="18">
        <v>767475.51</v>
      </c>
      <c r="V271" s="18">
        <v>652354.18350000004</v>
      </c>
      <c r="W271" s="18">
        <v>34442.728999999897</v>
      </c>
      <c r="X271" s="18">
        <v>24109.9103</v>
      </c>
      <c r="Y271" s="18">
        <v>1.0309999999999999</v>
      </c>
      <c r="Z271" s="18">
        <v>64871</v>
      </c>
      <c r="AA271" s="18">
        <v>791267.25081</v>
      </c>
      <c r="AB271" s="18">
        <v>841215.01621061296</v>
      </c>
      <c r="AC271" s="18">
        <v>12967.5049900666</v>
      </c>
      <c r="AD271" s="18">
        <v>6621.05486663992</v>
      </c>
      <c r="AE271" s="18">
        <v>429514450</v>
      </c>
      <c r="AF271" s="18"/>
      <c r="AG271" s="18"/>
    </row>
    <row r="272" spans="1:33">
      <c r="A272" s="18" t="s">
        <v>933</v>
      </c>
      <c r="B272" s="18" t="s">
        <v>934</v>
      </c>
      <c r="C272" s="18" t="s">
        <v>614</v>
      </c>
      <c r="D272" s="18">
        <v>5135.7259999999997</v>
      </c>
      <c r="E272" s="18">
        <v>0</v>
      </c>
      <c r="F272" s="18">
        <v>5135.7259999999997</v>
      </c>
      <c r="G272" s="18">
        <v>459</v>
      </c>
      <c r="H272" s="18">
        <v>1287</v>
      </c>
      <c r="I272" s="18">
        <v>28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639.15750000000003</v>
      </c>
      <c r="Q272" s="18">
        <v>1117.75</v>
      </c>
      <c r="R272" s="18">
        <v>0</v>
      </c>
      <c r="S272" s="18">
        <v>0</v>
      </c>
      <c r="T272" s="18">
        <v>1756.9075</v>
      </c>
      <c r="U272" s="18">
        <v>5135.7259999999997</v>
      </c>
      <c r="V272" s="18">
        <v>4365.3671000000004</v>
      </c>
      <c r="W272" s="18">
        <v>-2608.4596000000001</v>
      </c>
      <c r="X272" s="18">
        <v>-1825.9217200000001</v>
      </c>
      <c r="Y272" s="18">
        <v>0.64400000000000002</v>
      </c>
      <c r="Z272" s="18">
        <v>2351</v>
      </c>
      <c r="AA272" s="18">
        <v>3307.4075440000001</v>
      </c>
      <c r="AB272" s="18">
        <v>3516.1835497336101</v>
      </c>
      <c r="AC272" s="18">
        <v>1495.6118884447501</v>
      </c>
      <c r="AD272" s="18">
        <v>-4850.8382349819603</v>
      </c>
      <c r="AE272" s="18">
        <v>-11404321</v>
      </c>
      <c r="AF272" s="18"/>
      <c r="AG272" s="18"/>
    </row>
    <row r="273" spans="1:33">
      <c r="A273" s="18" t="s">
        <v>933</v>
      </c>
      <c r="B273" s="18" t="s">
        <v>935</v>
      </c>
      <c r="C273" s="18" t="s">
        <v>615</v>
      </c>
      <c r="D273" s="18">
        <v>10711.377</v>
      </c>
      <c r="E273" s="18">
        <v>1050</v>
      </c>
      <c r="F273" s="18">
        <v>11761.377</v>
      </c>
      <c r="G273" s="18">
        <v>5538</v>
      </c>
      <c r="H273" s="18">
        <v>1455</v>
      </c>
      <c r="I273" s="18">
        <v>85</v>
      </c>
      <c r="J273" s="18">
        <v>0</v>
      </c>
      <c r="K273" s="18">
        <v>617</v>
      </c>
      <c r="L273" s="18">
        <v>0</v>
      </c>
      <c r="M273" s="18">
        <v>5</v>
      </c>
      <c r="N273" s="18">
        <v>1050</v>
      </c>
      <c r="O273" s="18">
        <v>0</v>
      </c>
      <c r="P273" s="18">
        <v>7711.665</v>
      </c>
      <c r="Q273" s="18">
        <v>1833.45</v>
      </c>
      <c r="R273" s="18">
        <v>-4.25</v>
      </c>
      <c r="S273" s="18">
        <v>891.65</v>
      </c>
      <c r="T273" s="18">
        <v>10432.514999999999</v>
      </c>
      <c r="U273" s="18">
        <v>11761.377</v>
      </c>
      <c r="V273" s="18">
        <v>9997.1704499999996</v>
      </c>
      <c r="W273" s="18">
        <v>435.34455000000003</v>
      </c>
      <c r="X273" s="18">
        <v>304.74118499999997</v>
      </c>
      <c r="Y273" s="18">
        <v>1.026</v>
      </c>
      <c r="Z273" s="18">
        <v>2349</v>
      </c>
      <c r="AA273" s="18">
        <v>12067.172801999999</v>
      </c>
      <c r="AB273" s="18">
        <v>12828.8981426431</v>
      </c>
      <c r="AC273" s="18">
        <v>5461.4296052120299</v>
      </c>
      <c r="AD273" s="18">
        <v>-885.02051821468001</v>
      </c>
      <c r="AE273" s="18">
        <v>-2078913</v>
      </c>
      <c r="AF273" s="18"/>
      <c r="AG273" s="18"/>
    </row>
    <row r="274" spans="1:33">
      <c r="A274" s="18" t="s">
        <v>933</v>
      </c>
      <c r="B274" s="18" t="s">
        <v>936</v>
      </c>
      <c r="C274" s="18" t="s">
        <v>616</v>
      </c>
      <c r="D274" s="18">
        <v>123175.451</v>
      </c>
      <c r="E274" s="18">
        <v>4164</v>
      </c>
      <c r="F274" s="18">
        <v>127339.451</v>
      </c>
      <c r="G274" s="18">
        <v>75144</v>
      </c>
      <c r="H274" s="18">
        <v>17940</v>
      </c>
      <c r="I274" s="18">
        <v>2165</v>
      </c>
      <c r="J274" s="18">
        <v>0</v>
      </c>
      <c r="K274" s="18">
        <v>3261</v>
      </c>
      <c r="L274" s="18">
        <v>2826</v>
      </c>
      <c r="M274" s="18">
        <v>6964</v>
      </c>
      <c r="N274" s="18">
        <v>4164</v>
      </c>
      <c r="O274" s="18">
        <v>5303</v>
      </c>
      <c r="P274" s="18">
        <v>104638.02</v>
      </c>
      <c r="Q274" s="18">
        <v>19861.099999999999</v>
      </c>
      <c r="R274" s="18">
        <v>-12829.05</v>
      </c>
      <c r="S274" s="18">
        <v>2355.52</v>
      </c>
      <c r="T274" s="18">
        <v>114025.59</v>
      </c>
      <c r="U274" s="18">
        <v>127339.451</v>
      </c>
      <c r="V274" s="18">
        <v>108238.53335</v>
      </c>
      <c r="W274" s="18">
        <v>5787.0566500000004</v>
      </c>
      <c r="X274" s="18">
        <v>4050.9396550000001</v>
      </c>
      <c r="Y274" s="18">
        <v>1.032</v>
      </c>
      <c r="Z274" s="18">
        <v>12204</v>
      </c>
      <c r="AA274" s="18">
        <v>131414.313432</v>
      </c>
      <c r="AB274" s="18">
        <v>139709.67924028399</v>
      </c>
      <c r="AC274" s="18">
        <v>11447.859655873801</v>
      </c>
      <c r="AD274" s="18">
        <v>5101.4095324471</v>
      </c>
      <c r="AE274" s="18">
        <v>62257602</v>
      </c>
      <c r="AF274" s="18"/>
      <c r="AG274" s="18"/>
    </row>
    <row r="275" spans="1:33">
      <c r="A275" s="18" t="s">
        <v>933</v>
      </c>
      <c r="B275" s="18" t="s">
        <v>937</v>
      </c>
      <c r="C275" s="18" t="s">
        <v>617</v>
      </c>
      <c r="D275" s="18">
        <v>10025.718999999999</v>
      </c>
      <c r="E275" s="18">
        <v>772</v>
      </c>
      <c r="F275" s="18">
        <v>10797.718999999999</v>
      </c>
      <c r="G275" s="18">
        <v>5334</v>
      </c>
      <c r="H275" s="18">
        <v>1630</v>
      </c>
      <c r="I275" s="18">
        <v>4</v>
      </c>
      <c r="J275" s="18">
        <v>0</v>
      </c>
      <c r="K275" s="18">
        <v>634</v>
      </c>
      <c r="L275" s="18">
        <v>0</v>
      </c>
      <c r="M275" s="18">
        <v>1888</v>
      </c>
      <c r="N275" s="18">
        <v>772</v>
      </c>
      <c r="O275" s="18">
        <v>0</v>
      </c>
      <c r="P275" s="18">
        <v>7427.5950000000003</v>
      </c>
      <c r="Q275" s="18">
        <v>1927.8</v>
      </c>
      <c r="R275" s="18">
        <v>-1604.8</v>
      </c>
      <c r="S275" s="18">
        <v>335.24</v>
      </c>
      <c r="T275" s="18">
        <v>8085.835</v>
      </c>
      <c r="U275" s="18">
        <v>10797.718999999999</v>
      </c>
      <c r="V275" s="18">
        <v>9178.0611499999995</v>
      </c>
      <c r="W275" s="18">
        <v>-1092.22615</v>
      </c>
      <c r="X275" s="18">
        <v>-764.55830500000002</v>
      </c>
      <c r="Y275" s="18">
        <v>0.92900000000000005</v>
      </c>
      <c r="Z275" s="18">
        <v>3003</v>
      </c>
      <c r="AA275" s="18">
        <v>10031.080951</v>
      </c>
      <c r="AB275" s="18">
        <v>10664.2805147911</v>
      </c>
      <c r="AC275" s="18">
        <v>3551.20896263441</v>
      </c>
      <c r="AD275" s="18">
        <v>-2795.2411607923</v>
      </c>
      <c r="AE275" s="18">
        <v>-8394109</v>
      </c>
      <c r="AF275" s="18"/>
      <c r="AG275" s="18"/>
    </row>
    <row r="276" spans="1:33">
      <c r="A276" s="18" t="s">
        <v>933</v>
      </c>
      <c r="B276" s="18" t="s">
        <v>938</v>
      </c>
      <c r="C276" s="18" t="s">
        <v>618</v>
      </c>
      <c r="D276" s="18">
        <v>38236.669000000002</v>
      </c>
      <c r="E276" s="18">
        <v>1716</v>
      </c>
      <c r="F276" s="18">
        <v>39952.669000000002</v>
      </c>
      <c r="G276" s="18">
        <v>22528</v>
      </c>
      <c r="H276" s="18">
        <v>13878</v>
      </c>
      <c r="I276" s="18">
        <v>177</v>
      </c>
      <c r="J276" s="18">
        <v>0</v>
      </c>
      <c r="K276" s="18">
        <v>1409</v>
      </c>
      <c r="L276" s="18">
        <v>169</v>
      </c>
      <c r="M276" s="18">
        <v>0</v>
      </c>
      <c r="N276" s="18">
        <v>1716</v>
      </c>
      <c r="O276" s="18">
        <v>0</v>
      </c>
      <c r="P276" s="18">
        <v>31370.240000000002</v>
      </c>
      <c r="Q276" s="18">
        <v>13144.4</v>
      </c>
      <c r="R276" s="18">
        <v>-143.65</v>
      </c>
      <c r="S276" s="18">
        <v>1458.6</v>
      </c>
      <c r="T276" s="18">
        <v>45829.59</v>
      </c>
      <c r="U276" s="18">
        <v>39952.669000000002</v>
      </c>
      <c r="V276" s="18">
        <v>33959.768649999998</v>
      </c>
      <c r="W276" s="18">
        <v>11869.82135</v>
      </c>
      <c r="X276" s="18">
        <v>8308.8749449999996</v>
      </c>
      <c r="Y276" s="18">
        <v>1.208</v>
      </c>
      <c r="Z276" s="18">
        <v>7050</v>
      </c>
      <c r="AA276" s="18">
        <v>48262.824152000001</v>
      </c>
      <c r="AB276" s="18">
        <v>51309.355163927299</v>
      </c>
      <c r="AC276" s="18">
        <v>7277.9227182875602</v>
      </c>
      <c r="AD276" s="18">
        <v>931.47259486084602</v>
      </c>
      <c r="AE276" s="18">
        <v>6566882</v>
      </c>
      <c r="AF276" s="18"/>
      <c r="AG276" s="18"/>
    </row>
    <row r="277" spans="1:33">
      <c r="A277" s="18" t="s">
        <v>933</v>
      </c>
      <c r="B277" s="18" t="s">
        <v>939</v>
      </c>
      <c r="C277" s="18" t="s">
        <v>619</v>
      </c>
      <c r="D277" s="18">
        <v>26460.440999999999</v>
      </c>
      <c r="E277" s="18">
        <v>3318</v>
      </c>
      <c r="F277" s="18">
        <v>29778.440999999999</v>
      </c>
      <c r="G277" s="18">
        <v>17861</v>
      </c>
      <c r="H277" s="18">
        <v>2709</v>
      </c>
      <c r="I277" s="18">
        <v>447</v>
      </c>
      <c r="J277" s="18">
        <v>57</v>
      </c>
      <c r="K277" s="18">
        <v>1394</v>
      </c>
      <c r="L277" s="18">
        <v>36</v>
      </c>
      <c r="M277" s="18">
        <v>2601</v>
      </c>
      <c r="N277" s="18">
        <v>3318</v>
      </c>
      <c r="O277" s="18">
        <v>2</v>
      </c>
      <c r="P277" s="18">
        <v>24871.442500000001</v>
      </c>
      <c r="Q277" s="18">
        <v>3915.95</v>
      </c>
      <c r="R277" s="18">
        <v>-2243.15</v>
      </c>
      <c r="S277" s="18">
        <v>2378.13</v>
      </c>
      <c r="T277" s="18">
        <v>28922.372500000001</v>
      </c>
      <c r="U277" s="18">
        <v>29778.440999999999</v>
      </c>
      <c r="V277" s="18">
        <v>25311.674849999999</v>
      </c>
      <c r="W277" s="18">
        <v>3610.6976500000001</v>
      </c>
      <c r="X277" s="18">
        <v>2527.488355</v>
      </c>
      <c r="Y277" s="18">
        <v>1.085</v>
      </c>
      <c r="Z277" s="18">
        <v>3917</v>
      </c>
      <c r="AA277" s="18">
        <v>32309.608485000001</v>
      </c>
      <c r="AB277" s="18">
        <v>34349.112512422398</v>
      </c>
      <c r="AC277" s="18">
        <v>8769.2398550988892</v>
      </c>
      <c r="AD277" s="18">
        <v>2422.7897316721801</v>
      </c>
      <c r="AE277" s="18">
        <v>9490067</v>
      </c>
      <c r="AF277" s="18"/>
      <c r="AG277" s="18"/>
    </row>
    <row r="278" spans="1:33">
      <c r="A278" s="18" t="s">
        <v>933</v>
      </c>
      <c r="B278" s="18" t="s">
        <v>940</v>
      </c>
      <c r="C278" s="18" t="s">
        <v>620</v>
      </c>
      <c r="D278" s="18">
        <v>28553.379000000001</v>
      </c>
      <c r="E278" s="18">
        <v>1534</v>
      </c>
      <c r="F278" s="18">
        <v>30087.379000000001</v>
      </c>
      <c r="G278" s="18">
        <v>22981</v>
      </c>
      <c r="H278" s="18">
        <v>2730</v>
      </c>
      <c r="I278" s="18">
        <v>351</v>
      </c>
      <c r="J278" s="18">
        <v>0</v>
      </c>
      <c r="K278" s="18">
        <v>2031</v>
      </c>
      <c r="L278" s="18">
        <v>258</v>
      </c>
      <c r="M278" s="18">
        <v>7540</v>
      </c>
      <c r="N278" s="18">
        <v>1534</v>
      </c>
      <c r="O278" s="18">
        <v>0</v>
      </c>
      <c r="P278" s="18">
        <v>32001.0425</v>
      </c>
      <c r="Q278" s="18">
        <v>4345.2</v>
      </c>
      <c r="R278" s="18">
        <v>-6628.3</v>
      </c>
      <c r="S278" s="18">
        <v>22.1</v>
      </c>
      <c r="T278" s="18">
        <v>29740.0425</v>
      </c>
      <c r="U278" s="18">
        <v>30087.379000000001</v>
      </c>
      <c r="V278" s="18">
        <v>25574.272150000001</v>
      </c>
      <c r="W278" s="18">
        <v>4165.7703499999998</v>
      </c>
      <c r="X278" s="18">
        <v>2916.0392449999999</v>
      </c>
      <c r="Y278" s="18">
        <v>1.097</v>
      </c>
      <c r="Z278" s="18">
        <v>6746</v>
      </c>
      <c r="AA278" s="18">
        <v>33005.854763000003</v>
      </c>
      <c r="AB278" s="18">
        <v>35089.308474576501</v>
      </c>
      <c r="AC278" s="18">
        <v>5201.4984397534099</v>
      </c>
      <c r="AD278" s="18">
        <v>-1144.9516836733101</v>
      </c>
      <c r="AE278" s="18">
        <v>-7723844</v>
      </c>
      <c r="AF278" s="18"/>
      <c r="AG278" s="18"/>
    </row>
    <row r="279" spans="1:33">
      <c r="A279" s="18" t="s">
        <v>933</v>
      </c>
      <c r="B279" s="18" t="s">
        <v>941</v>
      </c>
      <c r="C279" s="18" t="s">
        <v>621</v>
      </c>
      <c r="D279" s="18">
        <v>608280.77500000002</v>
      </c>
      <c r="E279" s="18">
        <v>28744</v>
      </c>
      <c r="F279" s="18">
        <v>637024.77500000002</v>
      </c>
      <c r="G279" s="18">
        <v>380210</v>
      </c>
      <c r="H279" s="18">
        <v>22031</v>
      </c>
      <c r="I279" s="18">
        <v>22157</v>
      </c>
      <c r="J279" s="18">
        <v>0</v>
      </c>
      <c r="K279" s="18">
        <v>17868</v>
      </c>
      <c r="L279" s="18">
        <v>1037</v>
      </c>
      <c r="M279" s="18">
        <v>75763</v>
      </c>
      <c r="N279" s="18">
        <v>28744</v>
      </c>
      <c r="O279" s="18">
        <v>41</v>
      </c>
      <c r="P279" s="18">
        <v>529442.42500000005</v>
      </c>
      <c r="Q279" s="18">
        <v>52747.6</v>
      </c>
      <c r="R279" s="18">
        <v>-65314.85</v>
      </c>
      <c r="S279" s="18">
        <v>11552.69</v>
      </c>
      <c r="T279" s="18">
        <v>528427.86499999999</v>
      </c>
      <c r="U279" s="18">
        <v>637024.77500000002</v>
      </c>
      <c r="V279" s="18">
        <v>541471.05874999997</v>
      </c>
      <c r="W279" s="18">
        <v>-13043.19375</v>
      </c>
      <c r="X279" s="18">
        <v>-9130.2356249999793</v>
      </c>
      <c r="Y279" s="18">
        <v>0.98599999999999999</v>
      </c>
      <c r="Z279" s="18">
        <v>76219</v>
      </c>
      <c r="AA279" s="18">
        <v>628106.42815000005</v>
      </c>
      <c r="AB279" s="18">
        <v>667754.86865823297</v>
      </c>
      <c r="AC279" s="18">
        <v>8761.0027507345003</v>
      </c>
      <c r="AD279" s="18">
        <v>2414.5526273077799</v>
      </c>
      <c r="AE279" s="18">
        <v>184034787</v>
      </c>
      <c r="AF279" s="18"/>
      <c r="AG279" s="18"/>
    </row>
    <row r="280" spans="1:33">
      <c r="A280" s="18" t="s">
        <v>933</v>
      </c>
      <c r="B280" s="18" t="s">
        <v>942</v>
      </c>
      <c r="C280" s="18" t="s">
        <v>622</v>
      </c>
      <c r="D280" s="18">
        <v>7733.2430000000004</v>
      </c>
      <c r="E280" s="18">
        <v>0</v>
      </c>
      <c r="F280" s="18">
        <v>7733.2430000000004</v>
      </c>
      <c r="G280" s="18">
        <v>3972</v>
      </c>
      <c r="H280" s="18">
        <v>5732</v>
      </c>
      <c r="I280" s="18">
        <v>29</v>
      </c>
      <c r="J280" s="18">
        <v>570</v>
      </c>
      <c r="K280" s="18">
        <v>-6</v>
      </c>
      <c r="L280" s="18">
        <v>0</v>
      </c>
      <c r="M280" s="18">
        <v>0</v>
      </c>
      <c r="N280" s="18">
        <v>0</v>
      </c>
      <c r="O280" s="18">
        <v>0</v>
      </c>
      <c r="P280" s="18">
        <v>5531.01</v>
      </c>
      <c r="Q280" s="18">
        <v>5376.25</v>
      </c>
      <c r="R280" s="18">
        <v>0</v>
      </c>
      <c r="S280" s="18">
        <v>0</v>
      </c>
      <c r="T280" s="18">
        <v>10907.26</v>
      </c>
      <c r="U280" s="18">
        <v>7733.2430000000004</v>
      </c>
      <c r="V280" s="18">
        <v>6573.2565500000001</v>
      </c>
      <c r="W280" s="18">
        <v>4334.0034500000002</v>
      </c>
      <c r="X280" s="18">
        <v>3033.8024150000001</v>
      </c>
      <c r="Y280" s="18">
        <v>1.3919999999999999</v>
      </c>
      <c r="Z280" s="18">
        <v>2397</v>
      </c>
      <c r="AA280" s="18">
        <v>10764.674256</v>
      </c>
      <c r="AB280" s="18">
        <v>11444.1809887787</v>
      </c>
      <c r="AC280" s="18">
        <v>4774.37671621974</v>
      </c>
      <c r="AD280" s="18">
        <v>-1572.0734072069699</v>
      </c>
      <c r="AE280" s="18">
        <v>-3768260</v>
      </c>
      <c r="AF280" s="18"/>
      <c r="AG280" s="18"/>
    </row>
    <row r="281" spans="1:33">
      <c r="A281" s="18" t="s">
        <v>933</v>
      </c>
      <c r="B281" s="18" t="s">
        <v>943</v>
      </c>
      <c r="C281" s="18" t="s">
        <v>623</v>
      </c>
      <c r="D281" s="18">
        <v>26702.457999999999</v>
      </c>
      <c r="E281" s="18">
        <v>1818</v>
      </c>
      <c r="F281" s="18">
        <v>28520.457999999999</v>
      </c>
      <c r="G281" s="18">
        <v>15254</v>
      </c>
      <c r="H281" s="18">
        <v>5786</v>
      </c>
      <c r="I281" s="18">
        <v>175</v>
      </c>
      <c r="J281" s="18">
        <v>0</v>
      </c>
      <c r="K281" s="18">
        <v>730</v>
      </c>
      <c r="L281" s="18">
        <v>0</v>
      </c>
      <c r="M281" s="18">
        <v>3741</v>
      </c>
      <c r="N281" s="18">
        <v>1818</v>
      </c>
      <c r="O281" s="18">
        <v>3</v>
      </c>
      <c r="P281" s="18">
        <v>21241.195</v>
      </c>
      <c r="Q281" s="18">
        <v>5687.35</v>
      </c>
      <c r="R281" s="18">
        <v>-3182.4</v>
      </c>
      <c r="S281" s="18">
        <v>909.33</v>
      </c>
      <c r="T281" s="18">
        <v>24655.474999999999</v>
      </c>
      <c r="U281" s="18">
        <v>28520.457999999999</v>
      </c>
      <c r="V281" s="18">
        <v>24242.389299999999</v>
      </c>
      <c r="W281" s="18">
        <v>413.08569999999997</v>
      </c>
      <c r="X281" s="18">
        <v>289.15998999999999</v>
      </c>
      <c r="Y281" s="18">
        <v>1.01</v>
      </c>
      <c r="Z281" s="18">
        <v>5634</v>
      </c>
      <c r="AA281" s="18">
        <v>28805.66258</v>
      </c>
      <c r="AB281" s="18">
        <v>30623.984361019298</v>
      </c>
      <c r="AC281" s="18">
        <v>5435.5669792366398</v>
      </c>
      <c r="AD281" s="18">
        <v>-910.88314419006997</v>
      </c>
      <c r="AE281" s="18">
        <v>-5131916</v>
      </c>
      <c r="AF281" s="18"/>
      <c r="AG281" s="18"/>
    </row>
    <row r="282" spans="1:33">
      <c r="A282" s="18" t="s">
        <v>933</v>
      </c>
      <c r="B282" s="18" t="s">
        <v>944</v>
      </c>
      <c r="C282" s="18" t="s">
        <v>624</v>
      </c>
      <c r="D282" s="18">
        <v>933246.23499999999</v>
      </c>
      <c r="E282" s="18">
        <v>61600</v>
      </c>
      <c r="F282" s="18">
        <v>994846.23499999999</v>
      </c>
      <c r="G282" s="18">
        <v>519940</v>
      </c>
      <c r="H282" s="18">
        <v>199332</v>
      </c>
      <c r="I282" s="18">
        <v>8127</v>
      </c>
      <c r="J282" s="18">
        <v>22977</v>
      </c>
      <c r="K282" s="18">
        <v>1852</v>
      </c>
      <c r="L282" s="18">
        <v>0</v>
      </c>
      <c r="M282" s="18">
        <v>118112</v>
      </c>
      <c r="N282" s="18">
        <v>61600</v>
      </c>
      <c r="O282" s="18">
        <v>1028</v>
      </c>
      <c r="P282" s="18">
        <v>724016.45</v>
      </c>
      <c r="Q282" s="18">
        <v>197444.8</v>
      </c>
      <c r="R282" s="18">
        <v>-101269</v>
      </c>
      <c r="S282" s="18">
        <v>32280.959999999999</v>
      </c>
      <c r="T282" s="18">
        <v>852473.21</v>
      </c>
      <c r="U282" s="18">
        <v>994846.23499999999</v>
      </c>
      <c r="V282" s="18">
        <v>845619.29975000001</v>
      </c>
      <c r="W282" s="18">
        <v>6853.9102499999599</v>
      </c>
      <c r="X282" s="18">
        <v>4797.7371749999702</v>
      </c>
      <c r="Y282" s="18">
        <v>1.0049999999999999</v>
      </c>
      <c r="Z282" s="18">
        <v>133112</v>
      </c>
      <c r="AA282" s="18">
        <v>999820.46617499995</v>
      </c>
      <c r="AB282" s="18">
        <v>1062932.8950492099</v>
      </c>
      <c r="AC282" s="18">
        <v>7985.2522315735096</v>
      </c>
      <c r="AD282" s="18">
        <v>1638.80210814679</v>
      </c>
      <c r="AE282" s="18">
        <v>218144226</v>
      </c>
      <c r="AF282" s="18"/>
      <c r="AG282" s="18"/>
    </row>
    <row r="283" spans="1:33">
      <c r="A283" s="18" t="s">
        <v>933</v>
      </c>
      <c r="B283" s="18" t="s">
        <v>945</v>
      </c>
      <c r="C283" s="18" t="s">
        <v>625</v>
      </c>
      <c r="D283" s="18">
        <v>49155.741999999998</v>
      </c>
      <c r="E283" s="18">
        <v>4355</v>
      </c>
      <c r="F283" s="18">
        <v>53510.741999999998</v>
      </c>
      <c r="G283" s="18">
        <v>43279</v>
      </c>
      <c r="H283" s="18">
        <v>2136</v>
      </c>
      <c r="I283" s="18">
        <v>325</v>
      </c>
      <c r="J283" s="18">
        <v>0</v>
      </c>
      <c r="K283" s="18">
        <v>1051</v>
      </c>
      <c r="L283" s="18">
        <v>149</v>
      </c>
      <c r="M283" s="18">
        <v>9231</v>
      </c>
      <c r="N283" s="18">
        <v>4355</v>
      </c>
      <c r="O283" s="18">
        <v>3439</v>
      </c>
      <c r="P283" s="18">
        <v>60266.0075</v>
      </c>
      <c r="Q283" s="18">
        <v>2985.2</v>
      </c>
      <c r="R283" s="18">
        <v>-10896.15</v>
      </c>
      <c r="S283" s="18">
        <v>2132.48</v>
      </c>
      <c r="T283" s="18">
        <v>54487.537499999999</v>
      </c>
      <c r="U283" s="18">
        <v>53510.741999999998</v>
      </c>
      <c r="V283" s="18">
        <v>45484.130700000002</v>
      </c>
      <c r="W283" s="18">
        <v>9003.4068000000007</v>
      </c>
      <c r="X283" s="18">
        <v>6302.3847599999999</v>
      </c>
      <c r="Y283" s="18">
        <v>1.1180000000000001</v>
      </c>
      <c r="Z283" s="18">
        <v>6281</v>
      </c>
      <c r="AA283" s="18">
        <v>59825.009555999997</v>
      </c>
      <c r="AB283" s="18">
        <v>63601.389204385101</v>
      </c>
      <c r="AC283" s="18">
        <v>10125.9973259648</v>
      </c>
      <c r="AD283" s="18">
        <v>3779.54720253811</v>
      </c>
      <c r="AE283" s="18">
        <v>23739336</v>
      </c>
      <c r="AF283" s="18"/>
      <c r="AG283" s="18"/>
    </row>
    <row r="284" spans="1:33">
      <c r="A284" s="18" t="s">
        <v>933</v>
      </c>
      <c r="B284" s="18" t="s">
        <v>946</v>
      </c>
      <c r="C284" s="18" t="s">
        <v>626</v>
      </c>
      <c r="D284" s="18">
        <v>27118.914000000001</v>
      </c>
      <c r="E284" s="18">
        <v>2515</v>
      </c>
      <c r="F284" s="18">
        <v>29633.914000000001</v>
      </c>
      <c r="G284" s="18">
        <v>16602</v>
      </c>
      <c r="H284" s="18">
        <v>11493</v>
      </c>
      <c r="I284" s="18">
        <v>1612</v>
      </c>
      <c r="J284" s="18">
        <v>0</v>
      </c>
      <c r="K284" s="18">
        <v>424</v>
      </c>
      <c r="L284" s="18">
        <v>387</v>
      </c>
      <c r="M284" s="18">
        <v>0</v>
      </c>
      <c r="N284" s="18">
        <v>2515</v>
      </c>
      <c r="O284" s="18">
        <v>0</v>
      </c>
      <c r="P284" s="18">
        <v>23118.285</v>
      </c>
      <c r="Q284" s="18">
        <v>11499.65</v>
      </c>
      <c r="R284" s="18">
        <v>-328.95</v>
      </c>
      <c r="S284" s="18">
        <v>2137.75</v>
      </c>
      <c r="T284" s="18">
        <v>36426.735000000001</v>
      </c>
      <c r="U284" s="18">
        <v>29633.914000000001</v>
      </c>
      <c r="V284" s="18">
        <v>25188.8269</v>
      </c>
      <c r="W284" s="18">
        <v>11237.908100000001</v>
      </c>
      <c r="X284" s="18">
        <v>7866.5356700000002</v>
      </c>
      <c r="Y284" s="18">
        <v>1.2649999999999999</v>
      </c>
      <c r="Z284" s="18">
        <v>5480</v>
      </c>
      <c r="AA284" s="18">
        <v>37486.901210000004</v>
      </c>
      <c r="AB284" s="18">
        <v>39853.215429773802</v>
      </c>
      <c r="AC284" s="18">
        <v>7272.4845674769704</v>
      </c>
      <c r="AD284" s="18">
        <v>926.03444405025505</v>
      </c>
      <c r="AE284" s="18">
        <v>5074669</v>
      </c>
      <c r="AF284" s="18"/>
      <c r="AG284" s="18"/>
    </row>
    <row r="285" spans="1:33">
      <c r="A285" s="18" t="s">
        <v>933</v>
      </c>
      <c r="B285" s="18" t="s">
        <v>947</v>
      </c>
      <c r="C285" s="18" t="s">
        <v>627</v>
      </c>
      <c r="D285" s="18">
        <v>80449.751999999993</v>
      </c>
      <c r="E285" s="18">
        <v>4390</v>
      </c>
      <c r="F285" s="18">
        <v>84839.751999999993</v>
      </c>
      <c r="G285" s="18">
        <v>66621</v>
      </c>
      <c r="H285" s="18">
        <v>5748</v>
      </c>
      <c r="I285" s="18">
        <v>1259</v>
      </c>
      <c r="J285" s="18">
        <v>0</v>
      </c>
      <c r="K285" s="18">
        <v>4160</v>
      </c>
      <c r="L285" s="18">
        <v>463</v>
      </c>
      <c r="M285" s="18">
        <v>15766</v>
      </c>
      <c r="N285" s="18">
        <v>4390</v>
      </c>
      <c r="O285" s="18">
        <v>8869</v>
      </c>
      <c r="P285" s="18">
        <v>92769.742499999993</v>
      </c>
      <c r="Q285" s="18">
        <v>9491.9500000000007</v>
      </c>
      <c r="R285" s="18">
        <v>-21333.3</v>
      </c>
      <c r="S285" s="18">
        <v>1051.28</v>
      </c>
      <c r="T285" s="18">
        <v>81979.672500000001</v>
      </c>
      <c r="U285" s="18">
        <v>84839.751999999993</v>
      </c>
      <c r="V285" s="18">
        <v>72113.789199999999</v>
      </c>
      <c r="W285" s="18">
        <v>9865.8832999999995</v>
      </c>
      <c r="X285" s="18">
        <v>6906.1183099999998</v>
      </c>
      <c r="Y285" s="18">
        <v>1.081</v>
      </c>
      <c r="Z285" s="18">
        <v>9041</v>
      </c>
      <c r="AA285" s="18">
        <v>91711.771911999997</v>
      </c>
      <c r="AB285" s="18">
        <v>97500.963949514306</v>
      </c>
      <c r="AC285" s="18">
        <v>10784.311906815001</v>
      </c>
      <c r="AD285" s="18">
        <v>4437.8617833882699</v>
      </c>
      <c r="AE285" s="18">
        <v>40122708</v>
      </c>
      <c r="AF285" s="18"/>
      <c r="AG285" s="18"/>
    </row>
    <row r="286" spans="1:33">
      <c r="A286" s="18" t="s">
        <v>933</v>
      </c>
      <c r="B286" s="18" t="s">
        <v>948</v>
      </c>
      <c r="C286" s="18" t="s">
        <v>628</v>
      </c>
      <c r="D286" s="18">
        <v>15246.438</v>
      </c>
      <c r="E286" s="18">
        <v>1279</v>
      </c>
      <c r="F286" s="18">
        <v>16525.437999999998</v>
      </c>
      <c r="G286" s="18">
        <v>10892</v>
      </c>
      <c r="H286" s="18">
        <v>3150</v>
      </c>
      <c r="I286" s="18">
        <v>89</v>
      </c>
      <c r="J286" s="18">
        <v>0</v>
      </c>
      <c r="K286" s="18">
        <v>1744</v>
      </c>
      <c r="L286" s="18">
        <v>103</v>
      </c>
      <c r="M286" s="18">
        <v>0</v>
      </c>
      <c r="N286" s="18">
        <v>1279</v>
      </c>
      <c r="O286" s="18">
        <v>0</v>
      </c>
      <c r="P286" s="18">
        <v>15167.11</v>
      </c>
      <c r="Q286" s="18">
        <v>4235.55</v>
      </c>
      <c r="R286" s="18">
        <v>-87.55</v>
      </c>
      <c r="S286" s="18">
        <v>1087.1500000000001</v>
      </c>
      <c r="T286" s="18">
        <v>20402.259999999998</v>
      </c>
      <c r="U286" s="18">
        <v>16525.437999999998</v>
      </c>
      <c r="V286" s="18">
        <v>14046.622300000001</v>
      </c>
      <c r="W286" s="18">
        <v>6355.6377000000002</v>
      </c>
      <c r="X286" s="18">
        <v>4448.9463900000001</v>
      </c>
      <c r="Y286" s="18">
        <v>1.2689999999999999</v>
      </c>
      <c r="Z286" s="18">
        <v>2734</v>
      </c>
      <c r="AA286" s="18">
        <v>20970.780822000001</v>
      </c>
      <c r="AB286" s="18">
        <v>22294.535393786799</v>
      </c>
      <c r="AC286" s="18">
        <v>8154.5484249403098</v>
      </c>
      <c r="AD286" s="18">
        <v>1808.0983015136001</v>
      </c>
      <c r="AE286" s="18">
        <v>4943341</v>
      </c>
      <c r="AF286" s="18"/>
      <c r="AG286" s="18"/>
    </row>
    <row r="287" spans="1:33">
      <c r="A287" s="18" t="s">
        <v>949</v>
      </c>
      <c r="B287" s="18" t="s">
        <v>950</v>
      </c>
      <c r="C287" s="18" t="s">
        <v>630</v>
      </c>
      <c r="D287" s="18">
        <v>9189.652</v>
      </c>
      <c r="E287" s="18">
        <v>2098</v>
      </c>
      <c r="F287" s="18">
        <v>11287.652</v>
      </c>
      <c r="G287" s="18">
        <v>15160</v>
      </c>
      <c r="H287" s="18">
        <v>1478</v>
      </c>
      <c r="I287" s="18">
        <v>941</v>
      </c>
      <c r="J287" s="18">
        <v>0</v>
      </c>
      <c r="K287" s="18">
        <v>115</v>
      </c>
      <c r="L287" s="18">
        <v>59</v>
      </c>
      <c r="M287" s="18">
        <v>10631</v>
      </c>
      <c r="N287" s="18">
        <v>2098</v>
      </c>
      <c r="O287" s="18">
        <v>0</v>
      </c>
      <c r="P287" s="18">
        <v>21110.3</v>
      </c>
      <c r="Q287" s="18">
        <v>2153.9</v>
      </c>
      <c r="R287" s="18">
        <v>-9086.5</v>
      </c>
      <c r="S287" s="18">
        <v>-23.97</v>
      </c>
      <c r="T287" s="18">
        <v>14153.73</v>
      </c>
      <c r="U287" s="18">
        <v>11287.652</v>
      </c>
      <c r="V287" s="18">
        <v>9594.5041999999994</v>
      </c>
      <c r="W287" s="18">
        <v>4559.2258000000002</v>
      </c>
      <c r="X287" s="18">
        <v>3191.4580599999999</v>
      </c>
      <c r="Y287" s="18">
        <v>1.2829999999999999</v>
      </c>
      <c r="Z287" s="18">
        <v>2618</v>
      </c>
      <c r="AA287" s="18">
        <v>14482.057516000001</v>
      </c>
      <c r="AB287" s="18">
        <v>15396.219463922</v>
      </c>
      <c r="AC287" s="18">
        <v>5880.90888614285</v>
      </c>
      <c r="AD287" s="18">
        <v>-465.54123728386202</v>
      </c>
      <c r="AE287" s="18">
        <v>-1218787</v>
      </c>
      <c r="AF287" s="18"/>
      <c r="AG287" s="18"/>
    </row>
    <row r="288" spans="1:33">
      <c r="A288" s="18" t="s">
        <v>949</v>
      </c>
      <c r="B288" s="18" t="s">
        <v>951</v>
      </c>
      <c r="C288" s="18" t="s">
        <v>631</v>
      </c>
      <c r="D288" s="18">
        <v>39422.245000000003</v>
      </c>
      <c r="E288" s="18">
        <v>3697</v>
      </c>
      <c r="F288" s="18">
        <v>43119.245000000003</v>
      </c>
      <c r="G288" s="18">
        <v>32789</v>
      </c>
      <c r="H288" s="18">
        <v>1381</v>
      </c>
      <c r="I288" s="18">
        <v>467</v>
      </c>
      <c r="J288" s="18">
        <v>0</v>
      </c>
      <c r="K288" s="18">
        <v>1529</v>
      </c>
      <c r="L288" s="18">
        <v>23</v>
      </c>
      <c r="M288" s="18">
        <v>12315</v>
      </c>
      <c r="N288" s="18">
        <v>3697</v>
      </c>
      <c r="O288" s="18">
        <v>0</v>
      </c>
      <c r="P288" s="18">
        <v>45658.682500000003</v>
      </c>
      <c r="Q288" s="18">
        <v>2870.45</v>
      </c>
      <c r="R288" s="18">
        <v>-10487.3</v>
      </c>
      <c r="S288" s="18">
        <v>1048.9000000000001</v>
      </c>
      <c r="T288" s="18">
        <v>39090.732499999998</v>
      </c>
      <c r="U288" s="18">
        <v>43119.245000000003</v>
      </c>
      <c r="V288" s="18">
        <v>36651.358249999997</v>
      </c>
      <c r="W288" s="18">
        <v>2439.3742499999998</v>
      </c>
      <c r="X288" s="18">
        <v>1707.5619750000001</v>
      </c>
      <c r="Y288" s="18">
        <v>1.04</v>
      </c>
      <c r="Z288" s="18">
        <v>6078</v>
      </c>
      <c r="AA288" s="18">
        <v>44844.014799999997</v>
      </c>
      <c r="AB288" s="18">
        <v>47674.7377050098</v>
      </c>
      <c r="AC288" s="18">
        <v>7843.81995804702</v>
      </c>
      <c r="AD288" s="18">
        <v>1497.36983462031</v>
      </c>
      <c r="AE288" s="18">
        <v>9101014</v>
      </c>
      <c r="AF288" s="18"/>
      <c r="AG288" s="18"/>
    </row>
    <row r="289" spans="1:33">
      <c r="A289" s="18" t="s">
        <v>949</v>
      </c>
      <c r="B289" s="18" t="s">
        <v>952</v>
      </c>
      <c r="C289" s="18" t="s">
        <v>632</v>
      </c>
      <c r="D289" s="18">
        <v>217947.644</v>
      </c>
      <c r="E289" s="18">
        <v>28738</v>
      </c>
      <c r="F289" s="18">
        <v>246685.644</v>
      </c>
      <c r="G289" s="18">
        <v>135677</v>
      </c>
      <c r="H289" s="18">
        <v>8283</v>
      </c>
      <c r="I289" s="18">
        <v>7403</v>
      </c>
      <c r="J289" s="18">
        <v>0</v>
      </c>
      <c r="K289" s="18">
        <v>9985</v>
      </c>
      <c r="L289" s="18">
        <v>2304</v>
      </c>
      <c r="M289" s="18">
        <v>22516</v>
      </c>
      <c r="N289" s="18">
        <v>28738</v>
      </c>
      <c r="O289" s="18">
        <v>0</v>
      </c>
      <c r="P289" s="18">
        <v>188930.2225</v>
      </c>
      <c r="Q289" s="18">
        <v>21820.35</v>
      </c>
      <c r="R289" s="18">
        <v>-21097</v>
      </c>
      <c r="S289" s="18">
        <v>20599.580000000002</v>
      </c>
      <c r="T289" s="18">
        <v>210253.1525</v>
      </c>
      <c r="U289" s="18">
        <v>246685.644</v>
      </c>
      <c r="V289" s="18">
        <v>209682.79740000001</v>
      </c>
      <c r="W289" s="18">
        <v>570.35510000004399</v>
      </c>
      <c r="X289" s="18">
        <v>399.24857000003101</v>
      </c>
      <c r="Y289" s="18">
        <v>1.002</v>
      </c>
      <c r="Z289" s="18">
        <v>27960</v>
      </c>
      <c r="AA289" s="18">
        <v>247179.015288</v>
      </c>
      <c r="AB289" s="18">
        <v>262781.88455236203</v>
      </c>
      <c r="AC289" s="18">
        <v>9398.4937250487092</v>
      </c>
      <c r="AD289" s="18">
        <v>3052.0436016219901</v>
      </c>
      <c r="AE289" s="18">
        <v>85335139</v>
      </c>
      <c r="AF289" s="18"/>
      <c r="AG289" s="18"/>
    </row>
    <row r="290" spans="1:33">
      <c r="A290" s="18" t="s">
        <v>949</v>
      </c>
      <c r="B290" s="18" t="s">
        <v>953</v>
      </c>
      <c r="C290" s="18" t="s">
        <v>633</v>
      </c>
      <c r="D290" s="18">
        <v>84130.188999999998</v>
      </c>
      <c r="E290" s="18">
        <v>8317</v>
      </c>
      <c r="F290" s="18">
        <v>92447.188999999998</v>
      </c>
      <c r="G290" s="18">
        <v>81791</v>
      </c>
      <c r="H290" s="18">
        <v>6161</v>
      </c>
      <c r="I290" s="18">
        <v>465</v>
      </c>
      <c r="J290" s="18">
        <v>0</v>
      </c>
      <c r="K290" s="18">
        <v>5113</v>
      </c>
      <c r="L290" s="18">
        <v>13</v>
      </c>
      <c r="M290" s="18">
        <v>20135</v>
      </c>
      <c r="N290" s="18">
        <v>8317</v>
      </c>
      <c r="O290" s="18">
        <v>0</v>
      </c>
      <c r="P290" s="18">
        <v>113893.9675</v>
      </c>
      <c r="Q290" s="18">
        <v>9978.15</v>
      </c>
      <c r="R290" s="18">
        <v>-17125.8</v>
      </c>
      <c r="S290" s="18">
        <v>3646.5</v>
      </c>
      <c r="T290" s="18">
        <v>110392.8175</v>
      </c>
      <c r="U290" s="18">
        <v>92447.188999999998</v>
      </c>
      <c r="V290" s="18">
        <v>78580.110650000002</v>
      </c>
      <c r="W290" s="18">
        <v>31812.706849999999</v>
      </c>
      <c r="X290" s="18">
        <v>22268.894795</v>
      </c>
      <c r="Y290" s="18">
        <v>1.2410000000000001</v>
      </c>
      <c r="Z290" s="18">
        <v>17338</v>
      </c>
      <c r="AA290" s="18">
        <v>114726.961549</v>
      </c>
      <c r="AB290" s="18">
        <v>121968.958933207</v>
      </c>
      <c r="AC290" s="18">
        <v>7034.7767293348097</v>
      </c>
      <c r="AD290" s="18">
        <v>688.32660590809201</v>
      </c>
      <c r="AE290" s="18">
        <v>11934207</v>
      </c>
      <c r="AF290" s="18"/>
      <c r="AG290" s="18"/>
    </row>
    <row r="291" spans="1:33">
      <c r="A291" s="18" t="s">
        <v>949</v>
      </c>
      <c r="B291" s="18" t="s">
        <v>954</v>
      </c>
      <c r="C291" s="18" t="s">
        <v>634</v>
      </c>
      <c r="D291" s="18">
        <v>83764.308000000005</v>
      </c>
      <c r="E291" s="18">
        <v>7967</v>
      </c>
      <c r="F291" s="18">
        <v>91731.308000000005</v>
      </c>
      <c r="G291" s="18">
        <v>49633</v>
      </c>
      <c r="H291" s="18">
        <v>2289</v>
      </c>
      <c r="I291" s="18">
        <v>1353</v>
      </c>
      <c r="J291" s="18">
        <v>0</v>
      </c>
      <c r="K291" s="18">
        <v>3363</v>
      </c>
      <c r="L291" s="18">
        <v>223</v>
      </c>
      <c r="M291" s="18">
        <v>20703</v>
      </c>
      <c r="N291" s="18">
        <v>7967</v>
      </c>
      <c r="O291" s="18">
        <v>0</v>
      </c>
      <c r="P291" s="18">
        <v>69113.952499999999</v>
      </c>
      <c r="Q291" s="18">
        <v>5954.25</v>
      </c>
      <c r="R291" s="18">
        <v>-17787.099999999999</v>
      </c>
      <c r="S291" s="18">
        <v>3252.44</v>
      </c>
      <c r="T291" s="18">
        <v>60533.542500000003</v>
      </c>
      <c r="U291" s="18">
        <v>91731.308000000005</v>
      </c>
      <c r="V291" s="18">
        <v>77971.611799999999</v>
      </c>
      <c r="W291" s="18">
        <v>-17438.069299999999</v>
      </c>
      <c r="X291" s="18">
        <v>-12206.648510000001</v>
      </c>
      <c r="Y291" s="18">
        <v>0.86699999999999999</v>
      </c>
      <c r="Z291" s="18">
        <v>9195</v>
      </c>
      <c r="AA291" s="18">
        <v>79531.044036000007</v>
      </c>
      <c r="AB291" s="18">
        <v>84551.342709437406</v>
      </c>
      <c r="AC291" s="18">
        <v>9195.3608166870508</v>
      </c>
      <c r="AD291" s="18">
        <v>2848.9106932603399</v>
      </c>
      <c r="AE291" s="18">
        <v>26195734</v>
      </c>
      <c r="AF291" s="18"/>
      <c r="AG291" s="18"/>
    </row>
    <row r="292" spans="1:33">
      <c r="A292" s="18" t="s">
        <v>949</v>
      </c>
      <c r="B292" s="18" t="s">
        <v>955</v>
      </c>
      <c r="C292" s="18" t="s">
        <v>635</v>
      </c>
      <c r="D292" s="18">
        <v>18108.439999999999</v>
      </c>
      <c r="E292" s="18">
        <v>1330</v>
      </c>
      <c r="F292" s="18">
        <v>19438.439999999999</v>
      </c>
      <c r="G292" s="18">
        <v>12494</v>
      </c>
      <c r="H292" s="18">
        <v>815</v>
      </c>
      <c r="I292" s="18">
        <v>202</v>
      </c>
      <c r="J292" s="18">
        <v>0</v>
      </c>
      <c r="K292" s="18">
        <v>1343</v>
      </c>
      <c r="L292" s="18">
        <v>0</v>
      </c>
      <c r="M292" s="18">
        <v>3354</v>
      </c>
      <c r="N292" s="18">
        <v>1330</v>
      </c>
      <c r="O292" s="18">
        <v>0</v>
      </c>
      <c r="P292" s="18">
        <v>17397.895</v>
      </c>
      <c r="Q292" s="18">
        <v>2006</v>
      </c>
      <c r="R292" s="18">
        <v>-2850.9</v>
      </c>
      <c r="S292" s="18">
        <v>560.32000000000005</v>
      </c>
      <c r="T292" s="18">
        <v>17113.314999999999</v>
      </c>
      <c r="U292" s="18">
        <v>19438.439999999999</v>
      </c>
      <c r="V292" s="18">
        <v>16522.673999999999</v>
      </c>
      <c r="W292" s="18">
        <v>590.64099999999996</v>
      </c>
      <c r="X292" s="18">
        <v>413.44869999999997</v>
      </c>
      <c r="Y292" s="18">
        <v>1.0209999999999999</v>
      </c>
      <c r="Z292" s="18">
        <v>4747</v>
      </c>
      <c r="AA292" s="18">
        <v>19846.647239999998</v>
      </c>
      <c r="AB292" s="18">
        <v>21099.44227141</v>
      </c>
      <c r="AC292" s="18">
        <v>4444.7950856140797</v>
      </c>
      <c r="AD292" s="18">
        <v>-1901.6550378126401</v>
      </c>
      <c r="AE292" s="18">
        <v>-9027156</v>
      </c>
      <c r="AF292" s="18"/>
      <c r="AG292" s="18"/>
    </row>
    <row r="293" spans="1:33">
      <c r="A293" s="18" t="s">
        <v>949</v>
      </c>
      <c r="B293" s="18" t="s">
        <v>956</v>
      </c>
      <c r="C293" s="18" t="s">
        <v>636</v>
      </c>
      <c r="D293" s="18">
        <v>109103.033</v>
      </c>
      <c r="E293" s="18">
        <v>9916</v>
      </c>
      <c r="F293" s="18">
        <v>119019.033</v>
      </c>
      <c r="G293" s="18">
        <v>54281</v>
      </c>
      <c r="H293" s="18">
        <v>2345</v>
      </c>
      <c r="I293" s="18">
        <v>504</v>
      </c>
      <c r="J293" s="18">
        <v>0</v>
      </c>
      <c r="K293" s="18">
        <v>4951</v>
      </c>
      <c r="L293" s="18">
        <v>75</v>
      </c>
      <c r="M293" s="18">
        <v>17795</v>
      </c>
      <c r="N293" s="18">
        <v>9916</v>
      </c>
      <c r="O293" s="18">
        <v>57</v>
      </c>
      <c r="P293" s="18">
        <v>75586.292499999996</v>
      </c>
      <c r="Q293" s="18">
        <v>6630</v>
      </c>
      <c r="R293" s="18">
        <v>-15237.95</v>
      </c>
      <c r="S293" s="18">
        <v>5403.45</v>
      </c>
      <c r="T293" s="18">
        <v>72381.792499999996</v>
      </c>
      <c r="U293" s="18">
        <v>119019.033</v>
      </c>
      <c r="V293" s="18">
        <v>101166.17805</v>
      </c>
      <c r="W293" s="18">
        <v>-28784.385549999999</v>
      </c>
      <c r="X293" s="18">
        <v>-20149.069885000001</v>
      </c>
      <c r="Y293" s="18">
        <v>0.83099999999999996</v>
      </c>
      <c r="Z293" s="18">
        <v>15588</v>
      </c>
      <c r="AA293" s="18">
        <v>98904.816422999997</v>
      </c>
      <c r="AB293" s="18">
        <v>105148.06048830099</v>
      </c>
      <c r="AC293" s="18">
        <v>6745.4490947075401</v>
      </c>
      <c r="AD293" s="18">
        <v>398.99897128082398</v>
      </c>
      <c r="AE293" s="18">
        <v>6219596</v>
      </c>
      <c r="AF293" s="18"/>
      <c r="AG293" s="18"/>
    </row>
    <row r="294" spans="1:33">
      <c r="A294" s="18" t="s">
        <v>949</v>
      </c>
      <c r="B294" s="18" t="s">
        <v>957</v>
      </c>
      <c r="C294" s="18" t="s">
        <v>637</v>
      </c>
      <c r="D294" s="18">
        <v>116401.78599999999</v>
      </c>
      <c r="E294" s="18">
        <v>11041</v>
      </c>
      <c r="F294" s="18">
        <v>127442.78599999999</v>
      </c>
      <c r="G294" s="18">
        <v>78525</v>
      </c>
      <c r="H294" s="18">
        <v>11530</v>
      </c>
      <c r="I294" s="18">
        <v>8742</v>
      </c>
      <c r="J294" s="18">
        <v>0</v>
      </c>
      <c r="K294" s="18">
        <v>11355</v>
      </c>
      <c r="L294" s="18">
        <v>4076</v>
      </c>
      <c r="M294" s="18">
        <v>28516</v>
      </c>
      <c r="N294" s="18">
        <v>11041</v>
      </c>
      <c r="O294" s="18">
        <v>0</v>
      </c>
      <c r="P294" s="18">
        <v>109346.0625</v>
      </c>
      <c r="Q294" s="18">
        <v>26882.95</v>
      </c>
      <c r="R294" s="18">
        <v>-27703.200000000001</v>
      </c>
      <c r="S294" s="18">
        <v>4537.13</v>
      </c>
      <c r="T294" s="18">
        <v>113062.9425</v>
      </c>
      <c r="U294" s="18">
        <v>127442.78599999999</v>
      </c>
      <c r="V294" s="18">
        <v>108326.36810000001</v>
      </c>
      <c r="W294" s="18">
        <v>4736.5744000000304</v>
      </c>
      <c r="X294" s="18">
        <v>3315.6020800000201</v>
      </c>
      <c r="Y294" s="18">
        <v>1.026</v>
      </c>
      <c r="Z294" s="18">
        <v>22424</v>
      </c>
      <c r="AA294" s="18">
        <v>130756.298436</v>
      </c>
      <c r="AB294" s="18">
        <v>139010.12786246499</v>
      </c>
      <c r="AC294" s="18">
        <v>6199.1673145944196</v>
      </c>
      <c r="AD294" s="18">
        <v>-147.28280883229499</v>
      </c>
      <c r="AE294" s="18">
        <v>-3302670</v>
      </c>
      <c r="AF294" s="18"/>
      <c r="AG294" s="18"/>
    </row>
    <row r="295" spans="1:33">
      <c r="A295" s="18" t="s">
        <v>949</v>
      </c>
      <c r="B295" s="18" t="s">
        <v>958</v>
      </c>
      <c r="C295" s="18" t="s">
        <v>638</v>
      </c>
      <c r="D295" s="18">
        <v>500142.07199999999</v>
      </c>
      <c r="E295" s="18">
        <v>46196</v>
      </c>
      <c r="F295" s="18">
        <v>546338.07200000004</v>
      </c>
      <c r="G295" s="18">
        <v>293752</v>
      </c>
      <c r="H295" s="18">
        <v>55066</v>
      </c>
      <c r="I295" s="18">
        <v>8030</v>
      </c>
      <c r="J295" s="18">
        <v>0</v>
      </c>
      <c r="K295" s="18">
        <v>18167</v>
      </c>
      <c r="L295" s="18">
        <v>3554</v>
      </c>
      <c r="M295" s="18">
        <v>47129</v>
      </c>
      <c r="N295" s="18">
        <v>46196</v>
      </c>
      <c r="O295" s="18">
        <v>142</v>
      </c>
      <c r="P295" s="18">
        <v>409049.66</v>
      </c>
      <c r="Q295" s="18">
        <v>69073.55</v>
      </c>
      <c r="R295" s="18">
        <v>-43201.25</v>
      </c>
      <c r="S295" s="18">
        <v>31254.67</v>
      </c>
      <c r="T295" s="18">
        <v>466176.63</v>
      </c>
      <c r="U295" s="18">
        <v>546338.07200000004</v>
      </c>
      <c r="V295" s="18">
        <v>464387.36119999998</v>
      </c>
      <c r="W295" s="18">
        <v>1789.2688000000801</v>
      </c>
      <c r="X295" s="18">
        <v>1252.4881600000499</v>
      </c>
      <c r="Y295" s="18">
        <v>1.002</v>
      </c>
      <c r="Z295" s="18">
        <v>79400</v>
      </c>
      <c r="AA295" s="18">
        <v>547430.74814399995</v>
      </c>
      <c r="AB295" s="18">
        <v>581986.63625056297</v>
      </c>
      <c r="AC295" s="18">
        <v>7329.8065018962598</v>
      </c>
      <c r="AD295" s="18">
        <v>983.35637846954796</v>
      </c>
      <c r="AE295" s="18">
        <v>78078496</v>
      </c>
      <c r="AF295" s="18"/>
      <c r="AG295" s="18"/>
    </row>
    <row r="296" spans="1:33">
      <c r="A296" s="18" t="s">
        <v>949</v>
      </c>
      <c r="B296" s="18" t="s">
        <v>959</v>
      </c>
      <c r="C296" s="18" t="s">
        <v>639</v>
      </c>
      <c r="D296" s="18">
        <v>34233.773000000001</v>
      </c>
      <c r="E296" s="18">
        <v>6057</v>
      </c>
      <c r="F296" s="18">
        <v>40290.773000000001</v>
      </c>
      <c r="G296" s="18">
        <v>26499</v>
      </c>
      <c r="H296" s="18">
        <v>16</v>
      </c>
      <c r="I296" s="18">
        <v>270</v>
      </c>
      <c r="J296" s="18">
        <v>0</v>
      </c>
      <c r="K296" s="18">
        <v>2036</v>
      </c>
      <c r="L296" s="18">
        <v>34</v>
      </c>
      <c r="M296" s="18">
        <v>15738</v>
      </c>
      <c r="N296" s="18">
        <v>6057</v>
      </c>
      <c r="O296" s="18">
        <v>0</v>
      </c>
      <c r="P296" s="18">
        <v>36899.857499999998</v>
      </c>
      <c r="Q296" s="18">
        <v>1973.7</v>
      </c>
      <c r="R296" s="18">
        <v>-13406.2</v>
      </c>
      <c r="S296" s="18">
        <v>2472.9899999999998</v>
      </c>
      <c r="T296" s="18">
        <v>27940.3475</v>
      </c>
      <c r="U296" s="18">
        <v>40290.773000000001</v>
      </c>
      <c r="V296" s="18">
        <v>34247.157050000002</v>
      </c>
      <c r="W296" s="18">
        <v>-6306.8095499999999</v>
      </c>
      <c r="X296" s="18">
        <v>-4414.7666849999996</v>
      </c>
      <c r="Y296" s="18">
        <v>0.89</v>
      </c>
      <c r="Z296" s="18">
        <v>5871</v>
      </c>
      <c r="AA296" s="18">
        <v>35858.787969999998</v>
      </c>
      <c r="AB296" s="18">
        <v>38122.329557551398</v>
      </c>
      <c r="AC296" s="18">
        <v>6493.3281481095801</v>
      </c>
      <c r="AD296" s="18">
        <v>146.87802468287001</v>
      </c>
      <c r="AE296" s="18">
        <v>862321</v>
      </c>
      <c r="AF296" s="18"/>
      <c r="AG296" s="18"/>
    </row>
    <row r="297" spans="1:33">
      <c r="A297" s="18" t="s">
        <v>949</v>
      </c>
      <c r="B297" s="18" t="s">
        <v>960</v>
      </c>
      <c r="C297" s="18" t="s">
        <v>640</v>
      </c>
      <c r="D297" s="18">
        <v>267573.23100000003</v>
      </c>
      <c r="E297" s="18">
        <v>30309</v>
      </c>
      <c r="F297" s="18">
        <v>297882.23100000003</v>
      </c>
      <c r="G297" s="18">
        <v>188150</v>
      </c>
      <c r="H297" s="18">
        <v>18753</v>
      </c>
      <c r="I297" s="18">
        <v>6072</v>
      </c>
      <c r="J297" s="18">
        <v>0</v>
      </c>
      <c r="K297" s="18">
        <v>11839</v>
      </c>
      <c r="L297" s="18">
        <v>1552</v>
      </c>
      <c r="M297" s="18">
        <v>87919</v>
      </c>
      <c r="N297" s="18">
        <v>30309</v>
      </c>
      <c r="O297" s="18">
        <v>21</v>
      </c>
      <c r="P297" s="18">
        <v>261998.875</v>
      </c>
      <c r="Q297" s="18">
        <v>31164.400000000001</v>
      </c>
      <c r="R297" s="18">
        <v>-76068.2</v>
      </c>
      <c r="S297" s="18">
        <v>10816.42</v>
      </c>
      <c r="T297" s="18">
        <v>227911.495</v>
      </c>
      <c r="U297" s="18">
        <v>297882.23100000003</v>
      </c>
      <c r="V297" s="18">
        <v>253199.89635</v>
      </c>
      <c r="W297" s="18">
        <v>-25288.40135</v>
      </c>
      <c r="X297" s="18">
        <v>-17701.880945000001</v>
      </c>
      <c r="Y297" s="18">
        <v>0.94099999999999995</v>
      </c>
      <c r="Z297" s="18">
        <v>42362</v>
      </c>
      <c r="AA297" s="18">
        <v>280307.17937099998</v>
      </c>
      <c r="AB297" s="18">
        <v>298001.22297131101</v>
      </c>
      <c r="AC297" s="18">
        <v>7034.6353564824803</v>
      </c>
      <c r="AD297" s="18">
        <v>688.18523305576696</v>
      </c>
      <c r="AE297" s="18">
        <v>29152903</v>
      </c>
      <c r="AF297" s="18"/>
      <c r="AG297" s="18"/>
    </row>
    <row r="298" spans="1:33">
      <c r="A298" s="18" t="s">
        <v>949</v>
      </c>
      <c r="B298" s="18" t="s">
        <v>961</v>
      </c>
      <c r="C298" s="18" t="s">
        <v>641</v>
      </c>
      <c r="D298" s="18">
        <v>56649.669000000002</v>
      </c>
      <c r="E298" s="18">
        <v>7034</v>
      </c>
      <c r="F298" s="18">
        <v>63683.669000000002</v>
      </c>
      <c r="G298" s="18">
        <v>47203</v>
      </c>
      <c r="H298" s="18">
        <v>150</v>
      </c>
      <c r="I298" s="18">
        <v>1055</v>
      </c>
      <c r="J298" s="18">
        <v>0</v>
      </c>
      <c r="K298" s="18">
        <v>4302</v>
      </c>
      <c r="L298" s="18">
        <v>72</v>
      </c>
      <c r="M298" s="18">
        <v>26919</v>
      </c>
      <c r="N298" s="18">
        <v>7034</v>
      </c>
      <c r="O298" s="18">
        <v>0</v>
      </c>
      <c r="P298" s="18">
        <v>65730.177500000005</v>
      </c>
      <c r="Q298" s="18">
        <v>4680.95</v>
      </c>
      <c r="R298" s="18">
        <v>-22942.35</v>
      </c>
      <c r="S298" s="18">
        <v>1402.67</v>
      </c>
      <c r="T298" s="18">
        <v>48871.447500000002</v>
      </c>
      <c r="U298" s="18">
        <v>63683.669000000002</v>
      </c>
      <c r="V298" s="18">
        <v>54131.118649999997</v>
      </c>
      <c r="W298" s="18">
        <v>-5259.6711499999901</v>
      </c>
      <c r="X298" s="18">
        <v>-3681.7698049999999</v>
      </c>
      <c r="Y298" s="18">
        <v>0.94199999999999995</v>
      </c>
      <c r="Z298" s="18">
        <v>7812</v>
      </c>
      <c r="AA298" s="18">
        <v>59990.016197999998</v>
      </c>
      <c r="AB298" s="18">
        <v>63776.8116863377</v>
      </c>
      <c r="AC298" s="18">
        <v>8163.9543889321103</v>
      </c>
      <c r="AD298" s="18">
        <v>1817.5042655054001</v>
      </c>
      <c r="AE298" s="18">
        <v>14198343</v>
      </c>
      <c r="AF298" s="18"/>
      <c r="AG298" s="18"/>
    </row>
    <row r="299" spans="1:33">
      <c r="A299" s="18" t="s">
        <v>949</v>
      </c>
      <c r="B299" s="18" t="s">
        <v>962</v>
      </c>
      <c r="C299" s="18" t="s">
        <v>642</v>
      </c>
      <c r="D299" s="18">
        <v>19020.794000000002</v>
      </c>
      <c r="E299" s="18">
        <v>2610</v>
      </c>
      <c r="F299" s="18">
        <v>21630.794000000002</v>
      </c>
      <c r="G299" s="18">
        <v>15338</v>
      </c>
      <c r="H299" s="18">
        <v>1737</v>
      </c>
      <c r="I299" s="18">
        <v>1141</v>
      </c>
      <c r="J299" s="18">
        <v>0</v>
      </c>
      <c r="K299" s="18">
        <v>1226</v>
      </c>
      <c r="L299" s="18">
        <v>4</v>
      </c>
      <c r="M299" s="18">
        <v>6545</v>
      </c>
      <c r="N299" s="18">
        <v>2610</v>
      </c>
      <c r="O299" s="18">
        <v>15</v>
      </c>
      <c r="P299" s="18">
        <v>21358.165000000001</v>
      </c>
      <c r="Q299" s="18">
        <v>3488.4</v>
      </c>
      <c r="R299" s="18">
        <v>-5579.4</v>
      </c>
      <c r="S299" s="18">
        <v>1105.8499999999999</v>
      </c>
      <c r="T299" s="18">
        <v>20373.014999999999</v>
      </c>
      <c r="U299" s="18">
        <v>21630.794000000002</v>
      </c>
      <c r="V299" s="18">
        <v>18386.174900000002</v>
      </c>
      <c r="W299" s="18">
        <v>1986.8400999999999</v>
      </c>
      <c r="X299" s="18">
        <v>1390.7880700000001</v>
      </c>
      <c r="Y299" s="18">
        <v>1.0640000000000001</v>
      </c>
      <c r="Z299" s="18">
        <v>3172</v>
      </c>
      <c r="AA299" s="18">
        <v>23015.164816</v>
      </c>
      <c r="AB299" s="18">
        <v>24467.968595897699</v>
      </c>
      <c r="AC299" s="18">
        <v>7713.73537071175</v>
      </c>
      <c r="AD299" s="18">
        <v>1367.28524728504</v>
      </c>
      <c r="AE299" s="18">
        <v>4337029</v>
      </c>
      <c r="AF299" s="18"/>
      <c r="AG299" s="18"/>
    </row>
    <row r="300" spans="1:33">
      <c r="A300" s="18" t="s">
        <v>949</v>
      </c>
      <c r="B300" s="18" t="s">
        <v>963</v>
      </c>
      <c r="C300" s="18" t="s">
        <v>643</v>
      </c>
      <c r="D300" s="18">
        <v>38357.347999999998</v>
      </c>
      <c r="E300" s="18">
        <v>2241</v>
      </c>
      <c r="F300" s="18">
        <v>40598.347999999998</v>
      </c>
      <c r="G300" s="18">
        <v>18642</v>
      </c>
      <c r="H300" s="18">
        <v>783</v>
      </c>
      <c r="I300" s="18">
        <v>1285</v>
      </c>
      <c r="J300" s="18">
        <v>0</v>
      </c>
      <c r="K300" s="18">
        <v>1941</v>
      </c>
      <c r="L300" s="18">
        <v>697</v>
      </c>
      <c r="M300" s="18">
        <v>3418</v>
      </c>
      <c r="N300" s="18">
        <v>2241</v>
      </c>
      <c r="O300" s="18">
        <v>119</v>
      </c>
      <c r="P300" s="18">
        <v>25958.985000000001</v>
      </c>
      <c r="Q300" s="18">
        <v>3407.65</v>
      </c>
      <c r="R300" s="18">
        <v>-3598.9</v>
      </c>
      <c r="S300" s="18">
        <v>1323.79</v>
      </c>
      <c r="T300" s="18">
        <v>27091.525000000001</v>
      </c>
      <c r="U300" s="18">
        <v>40598.347999999998</v>
      </c>
      <c r="V300" s="18">
        <v>34508.595800000003</v>
      </c>
      <c r="W300" s="18">
        <v>-7417.0707999999904</v>
      </c>
      <c r="X300" s="18">
        <v>-5191.94956</v>
      </c>
      <c r="Y300" s="18">
        <v>0.872</v>
      </c>
      <c r="Z300" s="18">
        <v>4088</v>
      </c>
      <c r="AA300" s="18">
        <v>35401.759456</v>
      </c>
      <c r="AB300" s="18">
        <v>37636.451684532301</v>
      </c>
      <c r="AC300" s="18">
        <v>9206.5684159814791</v>
      </c>
      <c r="AD300" s="18">
        <v>2860.11829255476</v>
      </c>
      <c r="AE300" s="18">
        <v>11692164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4.4">
      <c r="A305" t="s">
        <v>280</v>
      </c>
      <c r="B305" t="s">
        <v>281</v>
      </c>
      <c r="C305" t="s">
        <v>282</v>
      </c>
      <c r="D305" t="s">
        <v>283</v>
      </c>
      <c r="E305" t="s">
        <v>284</v>
      </c>
      <c r="F305" t="s">
        <v>285</v>
      </c>
      <c r="G305" t="s">
        <v>286</v>
      </c>
      <c r="H305" t="s">
        <v>287</v>
      </c>
      <c r="I305" t="s">
        <v>288</v>
      </c>
      <c r="J305" t="s">
        <v>289</v>
      </c>
      <c r="K305" t="s">
        <v>290</v>
      </c>
      <c r="L305" t="s">
        <v>291</v>
      </c>
      <c r="M305" t="s">
        <v>292</v>
      </c>
      <c r="N305" t="s">
        <v>293</v>
      </c>
      <c r="O305" t="s">
        <v>294</v>
      </c>
      <c r="P305" t="s">
        <v>295</v>
      </c>
      <c r="Q305" t="s">
        <v>296</v>
      </c>
      <c r="R305" t="s">
        <v>297</v>
      </c>
      <c r="S305" t="s">
        <v>298</v>
      </c>
      <c r="T305" t="s">
        <v>299</v>
      </c>
      <c r="U305" t="s">
        <v>300</v>
      </c>
      <c r="V305" t="s">
        <v>301</v>
      </c>
      <c r="W305" t="s">
        <v>302</v>
      </c>
      <c r="X305" t="s">
        <v>303</v>
      </c>
      <c r="Y305" t="s">
        <v>304</v>
      </c>
      <c r="Z305" t="s">
        <v>305</v>
      </c>
      <c r="AA305" t="s">
        <v>306</v>
      </c>
      <c r="AB305" t="s">
        <v>307</v>
      </c>
      <c r="AC305" t="s">
        <v>308</v>
      </c>
      <c r="AD305" t="s">
        <v>309</v>
      </c>
      <c r="AE305" t="s">
        <v>310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VO615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 zeroHeight="1"/>
  <cols>
    <col min="1" max="1" width="21" style="164" customWidth="1"/>
    <col min="2" max="2" width="13.44140625" style="164" bestFit="1" customWidth="1"/>
    <col min="3" max="3" width="13.44140625" style="165" customWidth="1"/>
    <col min="4" max="4" width="16" style="164" customWidth="1"/>
    <col min="5" max="5" width="14.6640625" style="165" customWidth="1"/>
    <col min="6" max="6" width="12.6640625" style="164" customWidth="1"/>
    <col min="7" max="7" width="9.33203125" style="164" customWidth="1"/>
    <col min="8" max="8" width="13.44140625" style="164" hidden="1" customWidth="1"/>
    <col min="9" max="256" width="8.6640625" style="164" hidden="1" customWidth="1"/>
    <col min="257" max="257" width="16.33203125" style="164" hidden="1" customWidth="1"/>
    <col min="258" max="259" width="13.44140625" style="164" hidden="1" customWidth="1"/>
    <col min="260" max="260" width="16" style="164" hidden="1" customWidth="1"/>
    <col min="261" max="261" width="14.6640625" style="164" hidden="1" customWidth="1"/>
    <col min="262" max="262" width="12.6640625" style="164" hidden="1" customWidth="1"/>
    <col min="263" max="263" width="9.33203125" style="164" hidden="1" customWidth="1"/>
    <col min="264" max="264" width="0" style="164" hidden="1" customWidth="1"/>
    <col min="265" max="512" width="0" style="164" hidden="1"/>
    <col min="513" max="513" width="16.33203125" style="164" hidden="1" customWidth="1"/>
    <col min="514" max="515" width="13.44140625" style="164" hidden="1" customWidth="1"/>
    <col min="516" max="516" width="16" style="164" hidden="1" customWidth="1"/>
    <col min="517" max="517" width="14.6640625" style="164" hidden="1" customWidth="1"/>
    <col min="518" max="518" width="12.6640625" style="164" hidden="1" customWidth="1"/>
    <col min="519" max="519" width="9.33203125" style="164" hidden="1" customWidth="1"/>
    <col min="520" max="520" width="0" style="164" hidden="1" customWidth="1"/>
    <col min="521" max="768" width="0" style="164" hidden="1"/>
    <col min="769" max="769" width="16.33203125" style="164" hidden="1" customWidth="1"/>
    <col min="770" max="771" width="13.44140625" style="164" hidden="1" customWidth="1"/>
    <col min="772" max="772" width="16" style="164" hidden="1" customWidth="1"/>
    <col min="773" max="773" width="14.6640625" style="164" hidden="1" customWidth="1"/>
    <col min="774" max="774" width="12.6640625" style="164" hidden="1" customWidth="1"/>
    <col min="775" max="775" width="9.33203125" style="164" hidden="1" customWidth="1"/>
    <col min="776" max="776" width="0" style="164" hidden="1" customWidth="1"/>
    <col min="777" max="1024" width="0" style="164" hidden="1"/>
    <col min="1025" max="1025" width="16.33203125" style="164" hidden="1" customWidth="1"/>
    <col min="1026" max="1027" width="13.44140625" style="164" hidden="1" customWidth="1"/>
    <col min="1028" max="1028" width="16" style="164" hidden="1" customWidth="1"/>
    <col min="1029" max="1029" width="14.6640625" style="164" hidden="1" customWidth="1"/>
    <col min="1030" max="1030" width="12.6640625" style="164" hidden="1" customWidth="1"/>
    <col min="1031" max="1031" width="9.33203125" style="164" hidden="1" customWidth="1"/>
    <col min="1032" max="1032" width="0" style="164" hidden="1" customWidth="1"/>
    <col min="1033" max="1280" width="0" style="164" hidden="1"/>
    <col min="1281" max="1281" width="16.33203125" style="164" hidden="1" customWidth="1"/>
    <col min="1282" max="1283" width="13.44140625" style="164" hidden="1" customWidth="1"/>
    <col min="1284" max="1284" width="16" style="164" hidden="1" customWidth="1"/>
    <col min="1285" max="1285" width="14.6640625" style="164" hidden="1" customWidth="1"/>
    <col min="1286" max="1286" width="12.6640625" style="164" hidden="1" customWidth="1"/>
    <col min="1287" max="1287" width="9.33203125" style="164" hidden="1" customWidth="1"/>
    <col min="1288" max="1288" width="0" style="164" hidden="1" customWidth="1"/>
    <col min="1289" max="1536" width="0" style="164" hidden="1"/>
    <col min="1537" max="1537" width="16.33203125" style="164" hidden="1" customWidth="1"/>
    <col min="1538" max="1539" width="13.44140625" style="164" hidden="1" customWidth="1"/>
    <col min="1540" max="1540" width="16" style="164" hidden="1" customWidth="1"/>
    <col min="1541" max="1541" width="14.6640625" style="164" hidden="1" customWidth="1"/>
    <col min="1542" max="1542" width="12.6640625" style="164" hidden="1" customWidth="1"/>
    <col min="1543" max="1543" width="9.33203125" style="164" hidden="1" customWidth="1"/>
    <col min="1544" max="1544" width="0" style="164" hidden="1" customWidth="1"/>
    <col min="1545" max="1792" width="0" style="164" hidden="1"/>
    <col min="1793" max="1793" width="16.33203125" style="164" hidden="1" customWidth="1"/>
    <col min="1794" max="1795" width="13.44140625" style="164" hidden="1" customWidth="1"/>
    <col min="1796" max="1796" width="16" style="164" hidden="1" customWidth="1"/>
    <col min="1797" max="1797" width="14.6640625" style="164" hidden="1" customWidth="1"/>
    <col min="1798" max="1798" width="12.6640625" style="164" hidden="1" customWidth="1"/>
    <col min="1799" max="1799" width="9.33203125" style="164" hidden="1" customWidth="1"/>
    <col min="1800" max="1800" width="0" style="164" hidden="1" customWidth="1"/>
    <col min="1801" max="2048" width="0" style="164" hidden="1"/>
    <col min="2049" max="2049" width="16.33203125" style="164" hidden="1" customWidth="1"/>
    <col min="2050" max="2051" width="13.44140625" style="164" hidden="1" customWidth="1"/>
    <col min="2052" max="2052" width="16" style="164" hidden="1" customWidth="1"/>
    <col min="2053" max="2053" width="14.6640625" style="164" hidden="1" customWidth="1"/>
    <col min="2054" max="2054" width="12.6640625" style="164" hidden="1" customWidth="1"/>
    <col min="2055" max="2055" width="9.33203125" style="164" hidden="1" customWidth="1"/>
    <col min="2056" max="2056" width="0" style="164" hidden="1" customWidth="1"/>
    <col min="2057" max="2304" width="0" style="164" hidden="1"/>
    <col min="2305" max="2305" width="16.33203125" style="164" hidden="1" customWidth="1"/>
    <col min="2306" max="2307" width="13.44140625" style="164" hidden="1" customWidth="1"/>
    <col min="2308" max="2308" width="16" style="164" hidden="1" customWidth="1"/>
    <col min="2309" max="2309" width="14.6640625" style="164" hidden="1" customWidth="1"/>
    <col min="2310" max="2310" width="12.6640625" style="164" hidden="1" customWidth="1"/>
    <col min="2311" max="2311" width="9.33203125" style="164" hidden="1" customWidth="1"/>
    <col min="2312" max="2312" width="0" style="164" hidden="1" customWidth="1"/>
    <col min="2313" max="2560" width="0" style="164" hidden="1"/>
    <col min="2561" max="2561" width="16.33203125" style="164" hidden="1" customWidth="1"/>
    <col min="2562" max="2563" width="13.44140625" style="164" hidden="1" customWidth="1"/>
    <col min="2564" max="2564" width="16" style="164" hidden="1" customWidth="1"/>
    <col min="2565" max="2565" width="14.6640625" style="164" hidden="1" customWidth="1"/>
    <col min="2566" max="2566" width="12.6640625" style="164" hidden="1" customWidth="1"/>
    <col min="2567" max="2567" width="9.33203125" style="164" hidden="1" customWidth="1"/>
    <col min="2568" max="2568" width="0" style="164" hidden="1" customWidth="1"/>
    <col min="2569" max="2816" width="0" style="164" hidden="1"/>
    <col min="2817" max="2817" width="16.33203125" style="164" hidden="1" customWidth="1"/>
    <col min="2818" max="2819" width="13.44140625" style="164" hidden="1" customWidth="1"/>
    <col min="2820" max="2820" width="16" style="164" hidden="1" customWidth="1"/>
    <col min="2821" max="2821" width="14.6640625" style="164" hidden="1" customWidth="1"/>
    <col min="2822" max="2822" width="12.6640625" style="164" hidden="1" customWidth="1"/>
    <col min="2823" max="2823" width="9.33203125" style="164" hidden="1" customWidth="1"/>
    <col min="2824" max="2824" width="0" style="164" hidden="1" customWidth="1"/>
    <col min="2825" max="3072" width="0" style="164" hidden="1"/>
    <col min="3073" max="3073" width="16.33203125" style="164" hidden="1" customWidth="1"/>
    <col min="3074" max="3075" width="13.44140625" style="164" hidden="1" customWidth="1"/>
    <col min="3076" max="3076" width="16" style="164" hidden="1" customWidth="1"/>
    <col min="3077" max="3077" width="14.6640625" style="164" hidden="1" customWidth="1"/>
    <col min="3078" max="3078" width="12.6640625" style="164" hidden="1" customWidth="1"/>
    <col min="3079" max="3079" width="9.33203125" style="164" hidden="1" customWidth="1"/>
    <col min="3080" max="3080" width="0" style="164" hidden="1" customWidth="1"/>
    <col min="3081" max="3328" width="0" style="164" hidden="1"/>
    <col min="3329" max="3329" width="16.33203125" style="164" hidden="1" customWidth="1"/>
    <col min="3330" max="3331" width="13.44140625" style="164" hidden="1" customWidth="1"/>
    <col min="3332" max="3332" width="16" style="164" hidden="1" customWidth="1"/>
    <col min="3333" max="3333" width="14.6640625" style="164" hidden="1" customWidth="1"/>
    <col min="3334" max="3334" width="12.6640625" style="164" hidden="1" customWidth="1"/>
    <col min="3335" max="3335" width="9.33203125" style="164" hidden="1" customWidth="1"/>
    <col min="3336" max="3336" width="0" style="164" hidden="1" customWidth="1"/>
    <col min="3337" max="3584" width="0" style="164" hidden="1"/>
    <col min="3585" max="3585" width="16.33203125" style="164" hidden="1" customWidth="1"/>
    <col min="3586" max="3587" width="13.44140625" style="164" hidden="1" customWidth="1"/>
    <col min="3588" max="3588" width="16" style="164" hidden="1" customWidth="1"/>
    <col min="3589" max="3589" width="14.6640625" style="164" hidden="1" customWidth="1"/>
    <col min="3590" max="3590" width="12.6640625" style="164" hidden="1" customWidth="1"/>
    <col min="3591" max="3591" width="9.33203125" style="164" hidden="1" customWidth="1"/>
    <col min="3592" max="3592" width="0" style="164" hidden="1" customWidth="1"/>
    <col min="3593" max="3840" width="0" style="164" hidden="1"/>
    <col min="3841" max="3841" width="16.33203125" style="164" hidden="1" customWidth="1"/>
    <col min="3842" max="3843" width="13.44140625" style="164" hidden="1" customWidth="1"/>
    <col min="3844" max="3844" width="16" style="164" hidden="1" customWidth="1"/>
    <col min="3845" max="3845" width="14.6640625" style="164" hidden="1" customWidth="1"/>
    <col min="3846" max="3846" width="12.6640625" style="164" hidden="1" customWidth="1"/>
    <col min="3847" max="3847" width="9.33203125" style="164" hidden="1" customWidth="1"/>
    <col min="3848" max="3848" width="0" style="164" hidden="1" customWidth="1"/>
    <col min="3849" max="4096" width="0" style="164" hidden="1"/>
    <col min="4097" max="4097" width="16.33203125" style="164" hidden="1" customWidth="1"/>
    <col min="4098" max="4099" width="13.44140625" style="164" hidden="1" customWidth="1"/>
    <col min="4100" max="4100" width="16" style="164" hidden="1" customWidth="1"/>
    <col min="4101" max="4101" width="14.6640625" style="164" hidden="1" customWidth="1"/>
    <col min="4102" max="4102" width="12.6640625" style="164" hidden="1" customWidth="1"/>
    <col min="4103" max="4103" width="9.33203125" style="164" hidden="1" customWidth="1"/>
    <col min="4104" max="4104" width="0" style="164" hidden="1" customWidth="1"/>
    <col min="4105" max="4352" width="0" style="164" hidden="1"/>
    <col min="4353" max="4353" width="16.33203125" style="164" hidden="1" customWidth="1"/>
    <col min="4354" max="4355" width="13.44140625" style="164" hidden="1" customWidth="1"/>
    <col min="4356" max="4356" width="16" style="164" hidden="1" customWidth="1"/>
    <col min="4357" max="4357" width="14.6640625" style="164" hidden="1" customWidth="1"/>
    <col min="4358" max="4358" width="12.6640625" style="164" hidden="1" customWidth="1"/>
    <col min="4359" max="4359" width="9.33203125" style="164" hidden="1" customWidth="1"/>
    <col min="4360" max="4360" width="0" style="164" hidden="1" customWidth="1"/>
    <col min="4361" max="4608" width="0" style="164" hidden="1"/>
    <col min="4609" max="4609" width="16.33203125" style="164" hidden="1" customWidth="1"/>
    <col min="4610" max="4611" width="13.44140625" style="164" hidden="1" customWidth="1"/>
    <col min="4612" max="4612" width="16" style="164" hidden="1" customWidth="1"/>
    <col min="4613" max="4613" width="14.6640625" style="164" hidden="1" customWidth="1"/>
    <col min="4614" max="4614" width="12.6640625" style="164" hidden="1" customWidth="1"/>
    <col min="4615" max="4615" width="9.33203125" style="164" hidden="1" customWidth="1"/>
    <col min="4616" max="4616" width="0" style="164" hidden="1" customWidth="1"/>
    <col min="4617" max="4864" width="0" style="164" hidden="1"/>
    <col min="4865" max="4865" width="16.33203125" style="164" hidden="1" customWidth="1"/>
    <col min="4866" max="4867" width="13.44140625" style="164" hidden="1" customWidth="1"/>
    <col min="4868" max="4868" width="16" style="164" hidden="1" customWidth="1"/>
    <col min="4869" max="4869" width="14.6640625" style="164" hidden="1" customWidth="1"/>
    <col min="4870" max="4870" width="12.6640625" style="164" hidden="1" customWidth="1"/>
    <col min="4871" max="4871" width="9.33203125" style="164" hidden="1" customWidth="1"/>
    <col min="4872" max="4872" width="0" style="164" hidden="1" customWidth="1"/>
    <col min="4873" max="5120" width="0" style="164" hidden="1"/>
    <col min="5121" max="5121" width="16.33203125" style="164" hidden="1" customWidth="1"/>
    <col min="5122" max="5123" width="13.44140625" style="164" hidden="1" customWidth="1"/>
    <col min="5124" max="5124" width="16" style="164" hidden="1" customWidth="1"/>
    <col min="5125" max="5125" width="14.6640625" style="164" hidden="1" customWidth="1"/>
    <col min="5126" max="5126" width="12.6640625" style="164" hidden="1" customWidth="1"/>
    <col min="5127" max="5127" width="9.33203125" style="164" hidden="1" customWidth="1"/>
    <col min="5128" max="5128" width="0" style="164" hidden="1" customWidth="1"/>
    <col min="5129" max="5376" width="0" style="164" hidden="1"/>
    <col min="5377" max="5377" width="16.33203125" style="164" hidden="1" customWidth="1"/>
    <col min="5378" max="5379" width="13.44140625" style="164" hidden="1" customWidth="1"/>
    <col min="5380" max="5380" width="16" style="164" hidden="1" customWidth="1"/>
    <col min="5381" max="5381" width="14.6640625" style="164" hidden="1" customWidth="1"/>
    <col min="5382" max="5382" width="12.6640625" style="164" hidden="1" customWidth="1"/>
    <col min="5383" max="5383" width="9.33203125" style="164" hidden="1" customWidth="1"/>
    <col min="5384" max="5384" width="0" style="164" hidden="1" customWidth="1"/>
    <col min="5385" max="5632" width="0" style="164" hidden="1"/>
    <col min="5633" max="5633" width="16.33203125" style="164" hidden="1" customWidth="1"/>
    <col min="5634" max="5635" width="13.44140625" style="164" hidden="1" customWidth="1"/>
    <col min="5636" max="5636" width="16" style="164" hidden="1" customWidth="1"/>
    <col min="5637" max="5637" width="14.6640625" style="164" hidden="1" customWidth="1"/>
    <col min="5638" max="5638" width="12.6640625" style="164" hidden="1" customWidth="1"/>
    <col min="5639" max="5639" width="9.33203125" style="164" hidden="1" customWidth="1"/>
    <col min="5640" max="5640" width="0" style="164" hidden="1" customWidth="1"/>
    <col min="5641" max="5888" width="0" style="164" hidden="1"/>
    <col min="5889" max="5889" width="16.33203125" style="164" hidden="1" customWidth="1"/>
    <col min="5890" max="5891" width="13.44140625" style="164" hidden="1" customWidth="1"/>
    <col min="5892" max="5892" width="16" style="164" hidden="1" customWidth="1"/>
    <col min="5893" max="5893" width="14.6640625" style="164" hidden="1" customWidth="1"/>
    <col min="5894" max="5894" width="12.6640625" style="164" hidden="1" customWidth="1"/>
    <col min="5895" max="5895" width="9.33203125" style="164" hidden="1" customWidth="1"/>
    <col min="5896" max="5896" width="0" style="164" hidden="1" customWidth="1"/>
    <col min="5897" max="6144" width="0" style="164" hidden="1"/>
    <col min="6145" max="6145" width="16.33203125" style="164" hidden="1" customWidth="1"/>
    <col min="6146" max="6147" width="13.44140625" style="164" hidden="1" customWidth="1"/>
    <col min="6148" max="6148" width="16" style="164" hidden="1" customWidth="1"/>
    <col min="6149" max="6149" width="14.6640625" style="164" hidden="1" customWidth="1"/>
    <col min="6150" max="6150" width="12.6640625" style="164" hidden="1" customWidth="1"/>
    <col min="6151" max="6151" width="9.33203125" style="164" hidden="1" customWidth="1"/>
    <col min="6152" max="6152" width="0" style="164" hidden="1" customWidth="1"/>
    <col min="6153" max="6400" width="0" style="164" hidden="1"/>
    <col min="6401" max="6401" width="16.33203125" style="164" hidden="1" customWidth="1"/>
    <col min="6402" max="6403" width="13.44140625" style="164" hidden="1" customWidth="1"/>
    <col min="6404" max="6404" width="16" style="164" hidden="1" customWidth="1"/>
    <col min="6405" max="6405" width="14.6640625" style="164" hidden="1" customWidth="1"/>
    <col min="6406" max="6406" width="12.6640625" style="164" hidden="1" customWidth="1"/>
    <col min="6407" max="6407" width="9.33203125" style="164" hidden="1" customWidth="1"/>
    <col min="6408" max="6408" width="0" style="164" hidden="1" customWidth="1"/>
    <col min="6409" max="6656" width="0" style="164" hidden="1"/>
    <col min="6657" max="6657" width="16.33203125" style="164" hidden="1" customWidth="1"/>
    <col min="6658" max="6659" width="13.44140625" style="164" hidden="1" customWidth="1"/>
    <col min="6660" max="6660" width="16" style="164" hidden="1" customWidth="1"/>
    <col min="6661" max="6661" width="14.6640625" style="164" hidden="1" customWidth="1"/>
    <col min="6662" max="6662" width="12.6640625" style="164" hidden="1" customWidth="1"/>
    <col min="6663" max="6663" width="9.33203125" style="164" hidden="1" customWidth="1"/>
    <col min="6664" max="6664" width="0" style="164" hidden="1" customWidth="1"/>
    <col min="6665" max="6912" width="0" style="164" hidden="1"/>
    <col min="6913" max="6913" width="16.33203125" style="164" hidden="1" customWidth="1"/>
    <col min="6914" max="6915" width="13.44140625" style="164" hidden="1" customWidth="1"/>
    <col min="6916" max="6916" width="16" style="164" hidden="1" customWidth="1"/>
    <col min="6917" max="6917" width="14.6640625" style="164" hidden="1" customWidth="1"/>
    <col min="6918" max="6918" width="12.6640625" style="164" hidden="1" customWidth="1"/>
    <col min="6919" max="6919" width="9.33203125" style="164" hidden="1" customWidth="1"/>
    <col min="6920" max="6920" width="0" style="164" hidden="1" customWidth="1"/>
    <col min="6921" max="7168" width="0" style="164" hidden="1"/>
    <col min="7169" max="7169" width="16.33203125" style="164" hidden="1" customWidth="1"/>
    <col min="7170" max="7171" width="13.44140625" style="164" hidden="1" customWidth="1"/>
    <col min="7172" max="7172" width="16" style="164" hidden="1" customWidth="1"/>
    <col min="7173" max="7173" width="14.6640625" style="164" hidden="1" customWidth="1"/>
    <col min="7174" max="7174" width="12.6640625" style="164" hidden="1" customWidth="1"/>
    <col min="7175" max="7175" width="9.33203125" style="164" hidden="1" customWidth="1"/>
    <col min="7176" max="7176" width="0" style="164" hidden="1" customWidth="1"/>
    <col min="7177" max="7424" width="0" style="164" hidden="1"/>
    <col min="7425" max="7425" width="16.33203125" style="164" hidden="1" customWidth="1"/>
    <col min="7426" max="7427" width="13.44140625" style="164" hidden="1" customWidth="1"/>
    <col min="7428" max="7428" width="16" style="164" hidden="1" customWidth="1"/>
    <col min="7429" max="7429" width="14.6640625" style="164" hidden="1" customWidth="1"/>
    <col min="7430" max="7430" width="12.6640625" style="164" hidden="1" customWidth="1"/>
    <col min="7431" max="7431" width="9.33203125" style="164" hidden="1" customWidth="1"/>
    <col min="7432" max="7432" width="0" style="164" hidden="1" customWidth="1"/>
    <col min="7433" max="7680" width="0" style="164" hidden="1"/>
    <col min="7681" max="7681" width="16.33203125" style="164" hidden="1" customWidth="1"/>
    <col min="7682" max="7683" width="13.44140625" style="164" hidden="1" customWidth="1"/>
    <col min="7684" max="7684" width="16" style="164" hidden="1" customWidth="1"/>
    <col min="7685" max="7685" width="14.6640625" style="164" hidden="1" customWidth="1"/>
    <col min="7686" max="7686" width="12.6640625" style="164" hidden="1" customWidth="1"/>
    <col min="7687" max="7687" width="9.33203125" style="164" hidden="1" customWidth="1"/>
    <col min="7688" max="7688" width="0" style="164" hidden="1" customWidth="1"/>
    <col min="7689" max="7936" width="0" style="164" hidden="1"/>
    <col min="7937" max="7937" width="16.33203125" style="164" hidden="1" customWidth="1"/>
    <col min="7938" max="7939" width="13.44140625" style="164" hidden="1" customWidth="1"/>
    <col min="7940" max="7940" width="16" style="164" hidden="1" customWidth="1"/>
    <col min="7941" max="7941" width="14.6640625" style="164" hidden="1" customWidth="1"/>
    <col min="7942" max="7942" width="12.6640625" style="164" hidden="1" customWidth="1"/>
    <col min="7943" max="7943" width="9.33203125" style="164" hidden="1" customWidth="1"/>
    <col min="7944" max="7944" width="0" style="164" hidden="1" customWidth="1"/>
    <col min="7945" max="8192" width="0" style="164" hidden="1"/>
    <col min="8193" max="8193" width="16.33203125" style="164" hidden="1" customWidth="1"/>
    <col min="8194" max="8195" width="13.44140625" style="164" hidden="1" customWidth="1"/>
    <col min="8196" max="8196" width="16" style="164" hidden="1" customWidth="1"/>
    <col min="8197" max="8197" width="14.6640625" style="164" hidden="1" customWidth="1"/>
    <col min="8198" max="8198" width="12.6640625" style="164" hidden="1" customWidth="1"/>
    <col min="8199" max="8199" width="9.33203125" style="164" hidden="1" customWidth="1"/>
    <col min="8200" max="8200" width="0" style="164" hidden="1" customWidth="1"/>
    <col min="8201" max="8448" width="0" style="164" hidden="1"/>
    <col min="8449" max="8449" width="16.33203125" style="164" hidden="1" customWidth="1"/>
    <col min="8450" max="8451" width="13.44140625" style="164" hidden="1" customWidth="1"/>
    <col min="8452" max="8452" width="16" style="164" hidden="1" customWidth="1"/>
    <col min="8453" max="8453" width="14.6640625" style="164" hidden="1" customWidth="1"/>
    <col min="8454" max="8454" width="12.6640625" style="164" hidden="1" customWidth="1"/>
    <col min="8455" max="8455" width="9.33203125" style="164" hidden="1" customWidth="1"/>
    <col min="8456" max="8456" width="0" style="164" hidden="1" customWidth="1"/>
    <col min="8457" max="8704" width="0" style="164" hidden="1"/>
    <col min="8705" max="8705" width="16.33203125" style="164" hidden="1" customWidth="1"/>
    <col min="8706" max="8707" width="13.44140625" style="164" hidden="1" customWidth="1"/>
    <col min="8708" max="8708" width="16" style="164" hidden="1" customWidth="1"/>
    <col min="8709" max="8709" width="14.6640625" style="164" hidden="1" customWidth="1"/>
    <col min="8710" max="8710" width="12.6640625" style="164" hidden="1" customWidth="1"/>
    <col min="8711" max="8711" width="9.33203125" style="164" hidden="1" customWidth="1"/>
    <col min="8712" max="8712" width="0" style="164" hidden="1" customWidth="1"/>
    <col min="8713" max="8960" width="0" style="164" hidden="1"/>
    <col min="8961" max="8961" width="16.33203125" style="164" hidden="1" customWidth="1"/>
    <col min="8962" max="8963" width="13.44140625" style="164" hidden="1" customWidth="1"/>
    <col min="8964" max="8964" width="16" style="164" hidden="1" customWidth="1"/>
    <col min="8965" max="8965" width="14.6640625" style="164" hidden="1" customWidth="1"/>
    <col min="8966" max="8966" width="12.6640625" style="164" hidden="1" customWidth="1"/>
    <col min="8967" max="8967" width="9.33203125" style="164" hidden="1" customWidth="1"/>
    <col min="8968" max="8968" width="0" style="164" hidden="1" customWidth="1"/>
    <col min="8969" max="9216" width="0" style="164" hidden="1"/>
    <col min="9217" max="9217" width="16.33203125" style="164" hidden="1" customWidth="1"/>
    <col min="9218" max="9219" width="13.44140625" style="164" hidden="1" customWidth="1"/>
    <col min="9220" max="9220" width="16" style="164" hidden="1" customWidth="1"/>
    <col min="9221" max="9221" width="14.6640625" style="164" hidden="1" customWidth="1"/>
    <col min="9222" max="9222" width="12.6640625" style="164" hidden="1" customWidth="1"/>
    <col min="9223" max="9223" width="9.33203125" style="164" hidden="1" customWidth="1"/>
    <col min="9224" max="9224" width="0" style="164" hidden="1" customWidth="1"/>
    <col min="9225" max="9472" width="0" style="164" hidden="1"/>
    <col min="9473" max="9473" width="16.33203125" style="164" hidden="1" customWidth="1"/>
    <col min="9474" max="9475" width="13.44140625" style="164" hidden="1" customWidth="1"/>
    <col min="9476" max="9476" width="16" style="164" hidden="1" customWidth="1"/>
    <col min="9477" max="9477" width="14.6640625" style="164" hidden="1" customWidth="1"/>
    <col min="9478" max="9478" width="12.6640625" style="164" hidden="1" customWidth="1"/>
    <col min="9479" max="9479" width="9.33203125" style="164" hidden="1" customWidth="1"/>
    <col min="9480" max="9480" width="0" style="164" hidden="1" customWidth="1"/>
    <col min="9481" max="9728" width="0" style="164" hidden="1"/>
    <col min="9729" max="9729" width="16.33203125" style="164" hidden="1" customWidth="1"/>
    <col min="9730" max="9731" width="13.44140625" style="164" hidden="1" customWidth="1"/>
    <col min="9732" max="9732" width="16" style="164" hidden="1" customWidth="1"/>
    <col min="9733" max="9733" width="14.6640625" style="164" hidden="1" customWidth="1"/>
    <col min="9734" max="9734" width="12.6640625" style="164" hidden="1" customWidth="1"/>
    <col min="9735" max="9735" width="9.33203125" style="164" hidden="1" customWidth="1"/>
    <col min="9736" max="9736" width="0" style="164" hidden="1" customWidth="1"/>
    <col min="9737" max="9984" width="0" style="164" hidden="1"/>
    <col min="9985" max="9985" width="16.33203125" style="164" hidden="1" customWidth="1"/>
    <col min="9986" max="9987" width="13.44140625" style="164" hidden="1" customWidth="1"/>
    <col min="9988" max="9988" width="16" style="164" hidden="1" customWidth="1"/>
    <col min="9989" max="9989" width="14.6640625" style="164" hidden="1" customWidth="1"/>
    <col min="9990" max="9990" width="12.6640625" style="164" hidden="1" customWidth="1"/>
    <col min="9991" max="9991" width="9.33203125" style="164" hidden="1" customWidth="1"/>
    <col min="9992" max="9992" width="0" style="164" hidden="1" customWidth="1"/>
    <col min="9993" max="10240" width="0" style="164" hidden="1"/>
    <col min="10241" max="10241" width="16.33203125" style="164" hidden="1" customWidth="1"/>
    <col min="10242" max="10243" width="13.44140625" style="164" hidden="1" customWidth="1"/>
    <col min="10244" max="10244" width="16" style="164" hidden="1" customWidth="1"/>
    <col min="10245" max="10245" width="14.6640625" style="164" hidden="1" customWidth="1"/>
    <col min="10246" max="10246" width="12.6640625" style="164" hidden="1" customWidth="1"/>
    <col min="10247" max="10247" width="9.33203125" style="164" hidden="1" customWidth="1"/>
    <col min="10248" max="10248" width="0" style="164" hidden="1" customWidth="1"/>
    <col min="10249" max="10496" width="0" style="164" hidden="1"/>
    <col min="10497" max="10497" width="16.33203125" style="164" hidden="1" customWidth="1"/>
    <col min="10498" max="10499" width="13.44140625" style="164" hidden="1" customWidth="1"/>
    <col min="10500" max="10500" width="16" style="164" hidden="1" customWidth="1"/>
    <col min="10501" max="10501" width="14.6640625" style="164" hidden="1" customWidth="1"/>
    <col min="10502" max="10502" width="12.6640625" style="164" hidden="1" customWidth="1"/>
    <col min="10503" max="10503" width="9.33203125" style="164" hidden="1" customWidth="1"/>
    <col min="10504" max="10504" width="0" style="164" hidden="1" customWidth="1"/>
    <col min="10505" max="10752" width="0" style="164" hidden="1"/>
    <col min="10753" max="10753" width="16.33203125" style="164" hidden="1" customWidth="1"/>
    <col min="10754" max="10755" width="13.44140625" style="164" hidden="1" customWidth="1"/>
    <col min="10756" max="10756" width="16" style="164" hidden="1" customWidth="1"/>
    <col min="10757" max="10757" width="14.6640625" style="164" hidden="1" customWidth="1"/>
    <col min="10758" max="10758" width="12.6640625" style="164" hidden="1" customWidth="1"/>
    <col min="10759" max="10759" width="9.33203125" style="164" hidden="1" customWidth="1"/>
    <col min="10760" max="10760" width="0" style="164" hidden="1" customWidth="1"/>
    <col min="10761" max="11008" width="0" style="164" hidden="1"/>
    <col min="11009" max="11009" width="16.33203125" style="164" hidden="1" customWidth="1"/>
    <col min="11010" max="11011" width="13.44140625" style="164" hidden="1" customWidth="1"/>
    <col min="11012" max="11012" width="16" style="164" hidden="1" customWidth="1"/>
    <col min="11013" max="11013" width="14.6640625" style="164" hidden="1" customWidth="1"/>
    <col min="11014" max="11014" width="12.6640625" style="164" hidden="1" customWidth="1"/>
    <col min="11015" max="11015" width="9.33203125" style="164" hidden="1" customWidth="1"/>
    <col min="11016" max="11016" width="0" style="164" hidden="1" customWidth="1"/>
    <col min="11017" max="11264" width="0" style="164" hidden="1"/>
    <col min="11265" max="11265" width="16.33203125" style="164" hidden="1" customWidth="1"/>
    <col min="11266" max="11267" width="13.44140625" style="164" hidden="1" customWidth="1"/>
    <col min="11268" max="11268" width="16" style="164" hidden="1" customWidth="1"/>
    <col min="11269" max="11269" width="14.6640625" style="164" hidden="1" customWidth="1"/>
    <col min="11270" max="11270" width="12.6640625" style="164" hidden="1" customWidth="1"/>
    <col min="11271" max="11271" width="9.33203125" style="164" hidden="1" customWidth="1"/>
    <col min="11272" max="11272" width="0" style="164" hidden="1" customWidth="1"/>
    <col min="11273" max="11520" width="0" style="164" hidden="1"/>
    <col min="11521" max="11521" width="16.33203125" style="164" hidden="1" customWidth="1"/>
    <col min="11522" max="11523" width="13.44140625" style="164" hidden="1" customWidth="1"/>
    <col min="11524" max="11524" width="16" style="164" hidden="1" customWidth="1"/>
    <col min="11525" max="11525" width="14.6640625" style="164" hidden="1" customWidth="1"/>
    <col min="11526" max="11526" width="12.6640625" style="164" hidden="1" customWidth="1"/>
    <col min="11527" max="11527" width="9.33203125" style="164" hidden="1" customWidth="1"/>
    <col min="11528" max="11528" width="0" style="164" hidden="1" customWidth="1"/>
    <col min="11529" max="11776" width="0" style="164" hidden="1"/>
    <col min="11777" max="11777" width="16.33203125" style="164" hidden="1" customWidth="1"/>
    <col min="11778" max="11779" width="13.44140625" style="164" hidden="1" customWidth="1"/>
    <col min="11780" max="11780" width="16" style="164" hidden="1" customWidth="1"/>
    <col min="11781" max="11781" width="14.6640625" style="164" hidden="1" customWidth="1"/>
    <col min="11782" max="11782" width="12.6640625" style="164" hidden="1" customWidth="1"/>
    <col min="11783" max="11783" width="9.33203125" style="164" hidden="1" customWidth="1"/>
    <col min="11784" max="11784" width="0" style="164" hidden="1" customWidth="1"/>
    <col min="11785" max="12032" width="0" style="164" hidden="1"/>
    <col min="12033" max="12033" width="16.33203125" style="164" hidden="1" customWidth="1"/>
    <col min="12034" max="12035" width="13.44140625" style="164" hidden="1" customWidth="1"/>
    <col min="12036" max="12036" width="16" style="164" hidden="1" customWidth="1"/>
    <col min="12037" max="12037" width="14.6640625" style="164" hidden="1" customWidth="1"/>
    <col min="12038" max="12038" width="12.6640625" style="164" hidden="1" customWidth="1"/>
    <col min="12039" max="12039" width="9.33203125" style="164" hidden="1" customWidth="1"/>
    <col min="12040" max="12040" width="0" style="164" hidden="1" customWidth="1"/>
    <col min="12041" max="12288" width="0" style="164" hidden="1"/>
    <col min="12289" max="12289" width="16.33203125" style="164" hidden="1" customWidth="1"/>
    <col min="12290" max="12291" width="13.44140625" style="164" hidden="1" customWidth="1"/>
    <col min="12292" max="12292" width="16" style="164" hidden="1" customWidth="1"/>
    <col min="12293" max="12293" width="14.6640625" style="164" hidden="1" customWidth="1"/>
    <col min="12294" max="12294" width="12.6640625" style="164" hidden="1" customWidth="1"/>
    <col min="12295" max="12295" width="9.33203125" style="164" hidden="1" customWidth="1"/>
    <col min="12296" max="12296" width="0" style="164" hidden="1" customWidth="1"/>
    <col min="12297" max="12544" width="0" style="164" hidden="1"/>
    <col min="12545" max="12545" width="16.33203125" style="164" hidden="1" customWidth="1"/>
    <col min="12546" max="12547" width="13.44140625" style="164" hidden="1" customWidth="1"/>
    <col min="12548" max="12548" width="16" style="164" hidden="1" customWidth="1"/>
    <col min="12549" max="12549" width="14.6640625" style="164" hidden="1" customWidth="1"/>
    <col min="12550" max="12550" width="12.6640625" style="164" hidden="1" customWidth="1"/>
    <col min="12551" max="12551" width="9.33203125" style="164" hidden="1" customWidth="1"/>
    <col min="12552" max="12552" width="0" style="164" hidden="1" customWidth="1"/>
    <col min="12553" max="12800" width="0" style="164" hidden="1"/>
    <col min="12801" max="12801" width="16.33203125" style="164" hidden="1" customWidth="1"/>
    <col min="12802" max="12803" width="13.44140625" style="164" hidden="1" customWidth="1"/>
    <col min="12804" max="12804" width="16" style="164" hidden="1" customWidth="1"/>
    <col min="12805" max="12805" width="14.6640625" style="164" hidden="1" customWidth="1"/>
    <col min="12806" max="12806" width="12.6640625" style="164" hidden="1" customWidth="1"/>
    <col min="12807" max="12807" width="9.33203125" style="164" hidden="1" customWidth="1"/>
    <col min="12808" max="12808" width="0" style="164" hidden="1" customWidth="1"/>
    <col min="12809" max="13056" width="0" style="164" hidden="1"/>
    <col min="13057" max="13057" width="16.33203125" style="164" hidden="1" customWidth="1"/>
    <col min="13058" max="13059" width="13.44140625" style="164" hidden="1" customWidth="1"/>
    <col min="13060" max="13060" width="16" style="164" hidden="1" customWidth="1"/>
    <col min="13061" max="13061" width="14.6640625" style="164" hidden="1" customWidth="1"/>
    <col min="13062" max="13062" width="12.6640625" style="164" hidden="1" customWidth="1"/>
    <col min="13063" max="13063" width="9.33203125" style="164" hidden="1" customWidth="1"/>
    <col min="13064" max="13064" width="0" style="164" hidden="1" customWidth="1"/>
    <col min="13065" max="13312" width="0" style="164" hidden="1"/>
    <col min="13313" max="13313" width="16.33203125" style="164" hidden="1" customWidth="1"/>
    <col min="13314" max="13315" width="13.44140625" style="164" hidden="1" customWidth="1"/>
    <col min="13316" max="13316" width="16" style="164" hidden="1" customWidth="1"/>
    <col min="13317" max="13317" width="14.6640625" style="164" hidden="1" customWidth="1"/>
    <col min="13318" max="13318" width="12.6640625" style="164" hidden="1" customWidth="1"/>
    <col min="13319" max="13319" width="9.33203125" style="164" hidden="1" customWidth="1"/>
    <col min="13320" max="13320" width="0" style="164" hidden="1" customWidth="1"/>
    <col min="13321" max="13568" width="0" style="164" hidden="1"/>
    <col min="13569" max="13569" width="16.33203125" style="164" hidden="1" customWidth="1"/>
    <col min="13570" max="13571" width="13.44140625" style="164" hidden="1" customWidth="1"/>
    <col min="13572" max="13572" width="16" style="164" hidden="1" customWidth="1"/>
    <col min="13573" max="13573" width="14.6640625" style="164" hidden="1" customWidth="1"/>
    <col min="13574" max="13574" width="12.6640625" style="164" hidden="1" customWidth="1"/>
    <col min="13575" max="13575" width="9.33203125" style="164" hidden="1" customWidth="1"/>
    <col min="13576" max="13576" width="0" style="164" hidden="1" customWidth="1"/>
    <col min="13577" max="13824" width="0" style="164" hidden="1"/>
    <col min="13825" max="13825" width="16.33203125" style="164" hidden="1" customWidth="1"/>
    <col min="13826" max="13827" width="13.44140625" style="164" hidden="1" customWidth="1"/>
    <col min="13828" max="13828" width="16" style="164" hidden="1" customWidth="1"/>
    <col min="13829" max="13829" width="14.6640625" style="164" hidden="1" customWidth="1"/>
    <col min="13830" max="13830" width="12.6640625" style="164" hidden="1" customWidth="1"/>
    <col min="13831" max="13831" width="9.33203125" style="164" hidden="1" customWidth="1"/>
    <col min="13832" max="13832" width="0" style="164" hidden="1" customWidth="1"/>
    <col min="13833" max="14080" width="0" style="164" hidden="1"/>
    <col min="14081" max="14081" width="16.33203125" style="164" hidden="1" customWidth="1"/>
    <col min="14082" max="14083" width="13.44140625" style="164" hidden="1" customWidth="1"/>
    <col min="14084" max="14084" width="16" style="164" hidden="1" customWidth="1"/>
    <col min="14085" max="14085" width="14.6640625" style="164" hidden="1" customWidth="1"/>
    <col min="14086" max="14086" width="12.6640625" style="164" hidden="1" customWidth="1"/>
    <col min="14087" max="14087" width="9.33203125" style="164" hidden="1" customWidth="1"/>
    <col min="14088" max="14088" width="0" style="164" hidden="1" customWidth="1"/>
    <col min="14089" max="14336" width="0" style="164" hidden="1"/>
    <col min="14337" max="14337" width="16.33203125" style="164" hidden="1" customWidth="1"/>
    <col min="14338" max="14339" width="13.44140625" style="164" hidden="1" customWidth="1"/>
    <col min="14340" max="14340" width="16" style="164" hidden="1" customWidth="1"/>
    <col min="14341" max="14341" width="14.6640625" style="164" hidden="1" customWidth="1"/>
    <col min="14342" max="14342" width="12.6640625" style="164" hidden="1" customWidth="1"/>
    <col min="14343" max="14343" width="9.33203125" style="164" hidden="1" customWidth="1"/>
    <col min="14344" max="14344" width="0" style="164" hidden="1" customWidth="1"/>
    <col min="14345" max="14592" width="0" style="164" hidden="1"/>
    <col min="14593" max="14593" width="16.33203125" style="164" hidden="1" customWidth="1"/>
    <col min="14594" max="14595" width="13.44140625" style="164" hidden="1" customWidth="1"/>
    <col min="14596" max="14596" width="16" style="164" hidden="1" customWidth="1"/>
    <col min="14597" max="14597" width="14.6640625" style="164" hidden="1" customWidth="1"/>
    <col min="14598" max="14598" width="12.6640625" style="164" hidden="1" customWidth="1"/>
    <col min="14599" max="14599" width="9.33203125" style="164" hidden="1" customWidth="1"/>
    <col min="14600" max="14600" width="0" style="164" hidden="1" customWidth="1"/>
    <col min="14601" max="14848" width="0" style="164" hidden="1"/>
    <col min="14849" max="14849" width="16.33203125" style="164" hidden="1" customWidth="1"/>
    <col min="14850" max="14851" width="13.44140625" style="164" hidden="1" customWidth="1"/>
    <col min="14852" max="14852" width="16" style="164" hidden="1" customWidth="1"/>
    <col min="14853" max="14853" width="14.6640625" style="164" hidden="1" customWidth="1"/>
    <col min="14854" max="14854" width="12.6640625" style="164" hidden="1" customWidth="1"/>
    <col min="14855" max="14855" width="9.33203125" style="164" hidden="1" customWidth="1"/>
    <col min="14856" max="14856" width="0" style="164" hidden="1" customWidth="1"/>
    <col min="14857" max="15104" width="0" style="164" hidden="1"/>
    <col min="15105" max="15105" width="16.33203125" style="164" hidden="1" customWidth="1"/>
    <col min="15106" max="15107" width="13.44140625" style="164" hidden="1" customWidth="1"/>
    <col min="15108" max="15108" width="16" style="164" hidden="1" customWidth="1"/>
    <col min="15109" max="15109" width="14.6640625" style="164" hidden="1" customWidth="1"/>
    <col min="15110" max="15110" width="12.6640625" style="164" hidden="1" customWidth="1"/>
    <col min="15111" max="15111" width="9.33203125" style="164" hidden="1" customWidth="1"/>
    <col min="15112" max="15112" width="0" style="164" hidden="1" customWidth="1"/>
    <col min="15113" max="15360" width="0" style="164" hidden="1"/>
    <col min="15361" max="15361" width="16.33203125" style="164" hidden="1" customWidth="1"/>
    <col min="15362" max="15363" width="13.44140625" style="164" hidden="1" customWidth="1"/>
    <col min="15364" max="15364" width="16" style="164" hidden="1" customWidth="1"/>
    <col min="15365" max="15365" width="14.6640625" style="164" hidden="1" customWidth="1"/>
    <col min="15366" max="15366" width="12.6640625" style="164" hidden="1" customWidth="1"/>
    <col min="15367" max="15367" width="9.33203125" style="164" hidden="1" customWidth="1"/>
    <col min="15368" max="15368" width="0" style="164" hidden="1" customWidth="1"/>
    <col min="15369" max="15616" width="0" style="164" hidden="1"/>
    <col min="15617" max="15617" width="16.33203125" style="164" hidden="1" customWidth="1"/>
    <col min="15618" max="15619" width="13.44140625" style="164" hidden="1" customWidth="1"/>
    <col min="15620" max="15620" width="16" style="164" hidden="1" customWidth="1"/>
    <col min="15621" max="15621" width="14.6640625" style="164" hidden="1" customWidth="1"/>
    <col min="15622" max="15622" width="12.6640625" style="164" hidden="1" customWidth="1"/>
    <col min="15623" max="15623" width="9.33203125" style="164" hidden="1" customWidth="1"/>
    <col min="15624" max="15624" width="0" style="164" hidden="1" customWidth="1"/>
    <col min="15625" max="15872" width="0" style="164" hidden="1"/>
    <col min="15873" max="15873" width="16.33203125" style="164" hidden="1" customWidth="1"/>
    <col min="15874" max="15875" width="13.44140625" style="164" hidden="1" customWidth="1"/>
    <col min="15876" max="15876" width="16" style="164" hidden="1" customWidth="1"/>
    <col min="15877" max="15877" width="14.6640625" style="164" hidden="1" customWidth="1"/>
    <col min="15878" max="15878" width="12.6640625" style="164" hidden="1" customWidth="1"/>
    <col min="15879" max="15879" width="9.33203125" style="164" hidden="1" customWidth="1"/>
    <col min="15880" max="15880" width="0" style="164" hidden="1" customWidth="1"/>
    <col min="15881" max="16128" width="0" style="164" hidden="1"/>
    <col min="16129" max="16129" width="16.33203125" style="164" hidden="1" customWidth="1"/>
    <col min="16130" max="16131" width="13.44140625" style="164" hidden="1" customWidth="1"/>
    <col min="16132" max="16132" width="16" style="164" hidden="1" customWidth="1"/>
    <col min="16133" max="16133" width="14.6640625" style="164" hidden="1" customWidth="1"/>
    <col min="16134" max="16134" width="12.6640625" style="164" hidden="1" customWidth="1"/>
    <col min="16135" max="16135" width="9.33203125" style="164" hidden="1" customWidth="1"/>
    <col min="16136" max="16136" width="0" style="164" hidden="1" customWidth="1"/>
    <col min="16137" max="16384" width="0" style="164" hidden="1"/>
  </cols>
  <sheetData>
    <row r="1" spans="1:7" ht="16.2" thickBot="1">
      <c r="A1" s="163" t="s">
        <v>965</v>
      </c>
    </row>
    <row r="2" spans="1:7">
      <c r="A2" s="166" t="s">
        <v>5</v>
      </c>
      <c r="B2" s="167" t="s">
        <v>11</v>
      </c>
      <c r="C2" s="168" t="s">
        <v>11</v>
      </c>
      <c r="D2" s="169" t="s">
        <v>312</v>
      </c>
      <c r="E2" s="168" t="s">
        <v>11</v>
      </c>
      <c r="F2" s="169" t="s">
        <v>312</v>
      </c>
    </row>
    <row r="3" spans="1:7">
      <c r="B3" s="170" t="s">
        <v>17</v>
      </c>
      <c r="C3" s="171" t="s">
        <v>17</v>
      </c>
      <c r="D3" s="172" t="str">
        <f>B6&amp;"-"</f>
        <v>rev utfall,-</v>
      </c>
      <c r="E3" s="171" t="s">
        <v>17</v>
      </c>
      <c r="F3" s="173" t="s">
        <v>966</v>
      </c>
    </row>
    <row r="4" spans="1:7">
      <c r="A4" s="164" t="s">
        <v>18</v>
      </c>
      <c r="B4" s="174" t="s">
        <v>313</v>
      </c>
      <c r="C4" s="173" t="s">
        <v>313</v>
      </c>
      <c r="D4" s="175" t="s">
        <v>967</v>
      </c>
      <c r="E4" s="173" t="s">
        <v>313</v>
      </c>
      <c r="F4" s="176" t="s">
        <v>22</v>
      </c>
    </row>
    <row r="5" spans="1:7">
      <c r="B5" s="177" t="s">
        <v>968</v>
      </c>
      <c r="C5" s="177" t="s">
        <v>968</v>
      </c>
      <c r="D5" s="178" t="s">
        <v>22</v>
      </c>
      <c r="E5" s="177" t="s">
        <v>969</v>
      </c>
      <c r="F5" s="179"/>
    </row>
    <row r="6" spans="1:7">
      <c r="A6" s="180"/>
      <c r="B6" s="182" t="s">
        <v>970</v>
      </c>
      <c r="C6" s="182" t="s">
        <v>971</v>
      </c>
      <c r="D6" s="179"/>
      <c r="E6" s="181" t="s">
        <v>324</v>
      </c>
      <c r="F6" s="179"/>
    </row>
    <row r="7" spans="1:7">
      <c r="A7" s="180"/>
      <c r="B7" s="182" t="s">
        <v>972</v>
      </c>
      <c r="C7" s="182" t="s">
        <v>973</v>
      </c>
      <c r="D7" s="179"/>
      <c r="E7" s="192" t="s">
        <v>974</v>
      </c>
      <c r="F7" s="179"/>
    </row>
    <row r="8" spans="1:7">
      <c r="A8" s="183"/>
      <c r="B8" s="183"/>
      <c r="C8" s="184"/>
      <c r="D8" s="185"/>
      <c r="E8" s="184"/>
      <c r="F8" s="186"/>
    </row>
    <row r="9" spans="1:7" ht="27" customHeight="1">
      <c r="A9" s="145" t="s">
        <v>334</v>
      </c>
      <c r="B9" s="154"/>
      <c r="C9" s="148"/>
      <c r="D9" s="146"/>
      <c r="E9" s="146"/>
      <c r="F9" s="146"/>
      <c r="G9" s="144"/>
    </row>
    <row r="10" spans="1:7">
      <c r="A10" s="151" t="s">
        <v>314</v>
      </c>
      <c r="B10" s="154">
        <v>41238368</v>
      </c>
      <c r="C10" s="154">
        <v>41243398</v>
      </c>
      <c r="D10" s="154">
        <v>-5030</v>
      </c>
      <c r="E10" s="154">
        <v>52756377</v>
      </c>
      <c r="F10" s="154">
        <v>-11518009</v>
      </c>
      <c r="G10" s="146"/>
    </row>
    <row r="11" spans="1:7">
      <c r="A11" s="151" t="s">
        <v>335</v>
      </c>
      <c r="B11" s="154">
        <v>-22319991</v>
      </c>
      <c r="C11" s="154">
        <v>-22318505</v>
      </c>
      <c r="D11" s="154">
        <v>-1486</v>
      </c>
      <c r="E11" s="154">
        <v>-29207477</v>
      </c>
      <c r="F11" s="154">
        <v>6887486</v>
      </c>
      <c r="G11" s="154"/>
    </row>
    <row r="12" spans="1:7">
      <c r="A12" s="151" t="s">
        <v>336</v>
      </c>
      <c r="B12" s="154">
        <v>22177682</v>
      </c>
      <c r="C12" s="154">
        <v>22355568</v>
      </c>
      <c r="D12" s="154">
        <v>-177886</v>
      </c>
      <c r="E12" s="154">
        <v>30979630</v>
      </c>
      <c r="F12" s="154">
        <v>-8801948</v>
      </c>
      <c r="G12" s="154"/>
    </row>
    <row r="13" spans="1:7">
      <c r="A13" s="151" t="s">
        <v>337</v>
      </c>
      <c r="B13" s="154">
        <v>-116100175</v>
      </c>
      <c r="C13" s="154">
        <v>-116093690</v>
      </c>
      <c r="D13" s="154">
        <v>-6485</v>
      </c>
      <c r="E13" s="154">
        <v>-109508758</v>
      </c>
      <c r="F13" s="154">
        <v>-6591417</v>
      </c>
      <c r="G13" s="154"/>
    </row>
    <row r="14" spans="1:7">
      <c r="A14" s="151" t="s">
        <v>338</v>
      </c>
      <c r="B14" s="154">
        <v>-160364614</v>
      </c>
      <c r="C14" s="154">
        <v>-160355961</v>
      </c>
      <c r="D14" s="154">
        <v>-8653</v>
      </c>
      <c r="E14" s="154">
        <v>-171633418</v>
      </c>
      <c r="F14" s="154">
        <v>11268804</v>
      </c>
      <c r="G14" s="154"/>
    </row>
    <row r="15" spans="1:7">
      <c r="A15" s="151" t="s">
        <v>339</v>
      </c>
      <c r="B15" s="154">
        <v>-66156779</v>
      </c>
      <c r="C15" s="154">
        <v>-66151327</v>
      </c>
      <c r="D15" s="154">
        <v>-5452</v>
      </c>
      <c r="E15" s="154">
        <v>-74554723</v>
      </c>
      <c r="F15" s="154">
        <v>8397944</v>
      </c>
      <c r="G15" s="154"/>
    </row>
    <row r="16" spans="1:7" ht="12.75" customHeight="1">
      <c r="A16" s="151" t="s">
        <v>340</v>
      </c>
      <c r="B16" s="154">
        <v>-27731308</v>
      </c>
      <c r="C16" s="154">
        <v>-27729360</v>
      </c>
      <c r="D16" s="154">
        <v>-1948</v>
      </c>
      <c r="E16" s="154">
        <v>-29572203</v>
      </c>
      <c r="F16" s="154">
        <v>1840895</v>
      </c>
      <c r="G16" s="154"/>
    </row>
    <row r="17" spans="1:8" ht="12.75" customHeight="1">
      <c r="A17" s="151" t="s">
        <v>341</v>
      </c>
      <c r="B17" s="154">
        <v>-150735145</v>
      </c>
      <c r="C17" s="154">
        <v>-150727888</v>
      </c>
      <c r="D17" s="154">
        <v>-7257</v>
      </c>
      <c r="E17" s="154">
        <v>-151867375</v>
      </c>
      <c r="F17" s="154">
        <v>1132230</v>
      </c>
      <c r="G17" s="154"/>
    </row>
    <row r="18" spans="1:8" ht="12.75" customHeight="1">
      <c r="A18" s="151" t="s">
        <v>342</v>
      </c>
      <c r="B18" s="154">
        <v>-28292587</v>
      </c>
      <c r="C18" s="154">
        <v>-28290253</v>
      </c>
      <c r="D18" s="154">
        <v>-2334</v>
      </c>
      <c r="E18" s="154">
        <v>-20518178</v>
      </c>
      <c r="F18" s="154">
        <v>-7774409</v>
      </c>
      <c r="G18" s="154"/>
    </row>
    <row r="19" spans="1:8" ht="12.75" customHeight="1">
      <c r="A19" s="151" t="s">
        <v>343</v>
      </c>
      <c r="B19" s="154">
        <v>-6638289</v>
      </c>
      <c r="C19" s="154">
        <v>-6637611</v>
      </c>
      <c r="D19" s="154">
        <v>-678</v>
      </c>
      <c r="E19" s="154">
        <v>-624879</v>
      </c>
      <c r="F19" s="154">
        <v>-6013410</v>
      </c>
      <c r="G19" s="154"/>
    </row>
    <row r="20" spans="1:8" ht="12.75" customHeight="1">
      <c r="A20" s="151" t="s">
        <v>344</v>
      </c>
      <c r="B20" s="154">
        <v>-43868228</v>
      </c>
      <c r="C20" s="154">
        <v>-43866011</v>
      </c>
      <c r="D20" s="154">
        <v>-2217</v>
      </c>
      <c r="E20" s="154">
        <v>-50083360</v>
      </c>
      <c r="F20" s="154">
        <v>6215132</v>
      </c>
      <c r="G20" s="154"/>
    </row>
    <row r="21" spans="1:8" ht="12.75" customHeight="1">
      <c r="A21" s="151" t="s">
        <v>345</v>
      </c>
      <c r="B21" s="154">
        <v>-1000910</v>
      </c>
      <c r="C21" s="154">
        <v>-899185</v>
      </c>
      <c r="D21" s="154">
        <v>-101725</v>
      </c>
      <c r="E21" s="154">
        <v>-847468</v>
      </c>
      <c r="F21" s="154">
        <v>-153442</v>
      </c>
      <c r="G21" s="154"/>
    </row>
    <row r="22" spans="1:8">
      <c r="A22" s="151" t="s">
        <v>346</v>
      </c>
      <c r="B22" s="154">
        <v>-52133415</v>
      </c>
      <c r="C22" s="154">
        <v>-52129832</v>
      </c>
      <c r="D22" s="154">
        <v>-3583</v>
      </c>
      <c r="E22" s="154">
        <v>-46985974</v>
      </c>
      <c r="F22" s="154">
        <v>-5147441</v>
      </c>
      <c r="G22" s="154"/>
    </row>
    <row r="23" spans="1:8">
      <c r="A23" s="151" t="s">
        <v>347</v>
      </c>
      <c r="B23" s="154">
        <v>-96976954</v>
      </c>
      <c r="C23" s="154">
        <v>-96971719</v>
      </c>
      <c r="D23" s="154">
        <v>-5235</v>
      </c>
      <c r="E23" s="154">
        <v>-96317388</v>
      </c>
      <c r="F23" s="154">
        <v>-659566</v>
      </c>
      <c r="G23" s="154"/>
    </row>
    <row r="24" spans="1:8">
      <c r="A24" s="151" t="s">
        <v>348</v>
      </c>
      <c r="B24" s="154">
        <v>-279076961</v>
      </c>
      <c r="C24" s="154">
        <v>-279067743</v>
      </c>
      <c r="D24" s="154">
        <v>-9218</v>
      </c>
      <c r="E24" s="154">
        <v>-258635937</v>
      </c>
      <c r="F24" s="154">
        <v>-20441024</v>
      </c>
      <c r="G24" s="154"/>
      <c r="H24" s="187"/>
    </row>
    <row r="25" spans="1:8">
      <c r="A25" s="151" t="s">
        <v>349</v>
      </c>
      <c r="B25" s="154">
        <v>-1954718009</v>
      </c>
      <c r="C25" s="154">
        <v>-1954635355</v>
      </c>
      <c r="D25" s="154">
        <v>-82654</v>
      </c>
      <c r="E25" s="154">
        <v>-1907680614</v>
      </c>
      <c r="F25" s="154">
        <v>-47037395</v>
      </c>
      <c r="G25" s="154"/>
    </row>
    <row r="26" spans="1:8">
      <c r="A26" s="151" t="s">
        <v>350</v>
      </c>
      <c r="B26" s="154">
        <v>-156344628</v>
      </c>
      <c r="C26" s="154">
        <v>-156339219</v>
      </c>
      <c r="D26" s="154">
        <v>-5409</v>
      </c>
      <c r="E26" s="154">
        <v>-147561034</v>
      </c>
      <c r="F26" s="154">
        <v>-8783594</v>
      </c>
      <c r="G26" s="154"/>
    </row>
    <row r="27" spans="1:8">
      <c r="A27" s="151" t="s">
        <v>351</v>
      </c>
      <c r="B27" s="154">
        <v>187174841</v>
      </c>
      <c r="C27" s="154">
        <v>187176232</v>
      </c>
      <c r="D27" s="154">
        <v>-1391</v>
      </c>
      <c r="E27" s="154">
        <v>173437259</v>
      </c>
      <c r="F27" s="154">
        <v>13737582</v>
      </c>
      <c r="G27" s="154"/>
    </row>
    <row r="28" spans="1:8">
      <c r="A28" s="151" t="s">
        <v>352</v>
      </c>
      <c r="B28" s="154">
        <v>-24337289</v>
      </c>
      <c r="C28" s="154">
        <v>-24334819</v>
      </c>
      <c r="D28" s="154">
        <v>-2470</v>
      </c>
      <c r="E28" s="154">
        <v>-19455833</v>
      </c>
      <c r="F28" s="154">
        <v>-4881456</v>
      </c>
      <c r="G28" s="154"/>
    </row>
    <row r="29" spans="1:8">
      <c r="A29" s="151" t="s">
        <v>353</v>
      </c>
      <c r="B29" s="154">
        <v>-108714027</v>
      </c>
      <c r="C29" s="154">
        <v>-108708806</v>
      </c>
      <c r="D29" s="154">
        <v>-5221</v>
      </c>
      <c r="E29" s="154">
        <v>-94619133</v>
      </c>
      <c r="F29" s="154">
        <v>-14094894</v>
      </c>
      <c r="G29" s="154"/>
    </row>
    <row r="30" spans="1:8">
      <c r="A30" s="151" t="s">
        <v>354</v>
      </c>
      <c r="B30" s="154">
        <v>-2172224</v>
      </c>
      <c r="C30" s="154">
        <v>-2170083</v>
      </c>
      <c r="D30" s="154">
        <v>-2141</v>
      </c>
      <c r="E30" s="154">
        <v>3269700</v>
      </c>
      <c r="F30" s="154">
        <v>-5441924</v>
      </c>
      <c r="G30" s="154"/>
    </row>
    <row r="31" spans="1:8">
      <c r="A31" s="151" t="s">
        <v>355</v>
      </c>
      <c r="B31" s="154">
        <v>-47102633</v>
      </c>
      <c r="C31" s="154">
        <v>-47099966</v>
      </c>
      <c r="D31" s="154">
        <v>-2667</v>
      </c>
      <c r="E31" s="154">
        <v>-36485877</v>
      </c>
      <c r="F31" s="154">
        <v>-10616756</v>
      </c>
      <c r="G31" s="154"/>
    </row>
    <row r="32" spans="1:8">
      <c r="A32" s="151" t="s">
        <v>356</v>
      </c>
      <c r="B32" s="154">
        <v>-4978866</v>
      </c>
      <c r="C32" s="154">
        <v>-4977554</v>
      </c>
      <c r="D32" s="154">
        <v>-1312</v>
      </c>
      <c r="E32" s="154">
        <v>-5677546</v>
      </c>
      <c r="F32" s="154">
        <v>698680</v>
      </c>
      <c r="G32" s="154"/>
    </row>
    <row r="33" spans="1:7">
      <c r="A33" s="151" t="s">
        <v>357</v>
      </c>
      <c r="B33" s="154">
        <v>-26508487</v>
      </c>
      <c r="C33" s="154">
        <v>-26507559</v>
      </c>
      <c r="D33" s="154">
        <v>-928</v>
      </c>
      <c r="E33" s="154">
        <v>-26891084</v>
      </c>
      <c r="F33" s="154">
        <v>382597</v>
      </c>
      <c r="G33" s="154"/>
    </row>
    <row r="34" spans="1:7">
      <c r="A34" s="151" t="s">
        <v>358</v>
      </c>
      <c r="B34" s="154">
        <v>-72603650</v>
      </c>
      <c r="C34" s="154">
        <v>-72600369</v>
      </c>
      <c r="D34" s="154">
        <v>-3281</v>
      </c>
      <c r="E34" s="154">
        <v>-68263068</v>
      </c>
      <c r="F34" s="154">
        <v>-4340582</v>
      </c>
      <c r="G34" s="154"/>
    </row>
    <row r="35" spans="1:7">
      <c r="A35" s="151" t="s">
        <v>359</v>
      </c>
      <c r="B35" s="154">
        <v>-36726058</v>
      </c>
      <c r="C35" s="154">
        <v>-36723444</v>
      </c>
      <c r="D35" s="154">
        <v>-2614</v>
      </c>
      <c r="E35" s="154">
        <v>-22228090</v>
      </c>
      <c r="F35" s="154">
        <v>-14497968</v>
      </c>
      <c r="G35" s="154"/>
    </row>
    <row r="36" spans="1:7" ht="27" customHeight="1">
      <c r="A36" s="145" t="s">
        <v>360</v>
      </c>
      <c r="B36" s="154"/>
      <c r="C36" s="154"/>
      <c r="D36" s="154"/>
      <c r="E36" s="154"/>
      <c r="F36" s="154"/>
      <c r="G36" s="154"/>
    </row>
    <row r="37" spans="1:7">
      <c r="A37" s="151" t="s">
        <v>361</v>
      </c>
      <c r="B37" s="154">
        <v>8138954</v>
      </c>
      <c r="C37" s="154">
        <v>8141195</v>
      </c>
      <c r="D37" s="154">
        <v>-2241</v>
      </c>
      <c r="E37" s="154">
        <v>-975777</v>
      </c>
      <c r="F37" s="154">
        <v>9114731</v>
      </c>
      <c r="G37" s="154"/>
    </row>
    <row r="38" spans="1:7">
      <c r="A38" s="151" t="s">
        <v>362</v>
      </c>
      <c r="B38" s="154">
        <v>-307149</v>
      </c>
      <c r="C38" s="154">
        <v>-306581</v>
      </c>
      <c r="D38" s="154">
        <v>-568</v>
      </c>
      <c r="E38" s="154">
        <v>2232859</v>
      </c>
      <c r="F38" s="154">
        <v>-2540008</v>
      </c>
      <c r="G38" s="154"/>
    </row>
    <row r="39" spans="1:7">
      <c r="A39" s="151" t="s">
        <v>363</v>
      </c>
      <c r="B39" s="154">
        <v>-21528732</v>
      </c>
      <c r="C39" s="154">
        <v>-21527252</v>
      </c>
      <c r="D39" s="154">
        <v>-1480</v>
      </c>
      <c r="E39" s="154">
        <v>-27024179</v>
      </c>
      <c r="F39" s="154">
        <v>5495447</v>
      </c>
      <c r="G39" s="154"/>
    </row>
    <row r="40" spans="1:7">
      <c r="A40" s="151" t="s">
        <v>364</v>
      </c>
      <c r="B40" s="154">
        <v>-42998630</v>
      </c>
      <c r="C40" s="154">
        <v>-42997113</v>
      </c>
      <c r="D40" s="154">
        <v>-1517</v>
      </c>
      <c r="E40" s="154">
        <v>-43601884</v>
      </c>
      <c r="F40" s="154">
        <v>603254</v>
      </c>
      <c r="G40" s="154"/>
    </row>
    <row r="41" spans="1:7">
      <c r="A41" s="151" t="s">
        <v>365</v>
      </c>
      <c r="B41" s="154">
        <v>27565785</v>
      </c>
      <c r="C41" s="154">
        <v>27566217</v>
      </c>
      <c r="D41" s="154">
        <v>-432</v>
      </c>
      <c r="E41" s="154">
        <v>20665634</v>
      </c>
      <c r="F41" s="154">
        <v>6900151</v>
      </c>
      <c r="G41" s="154"/>
    </row>
    <row r="42" spans="1:7">
      <c r="A42" s="151" t="s">
        <v>366</v>
      </c>
      <c r="B42" s="154">
        <v>-69709140</v>
      </c>
      <c r="C42" s="154">
        <v>-69696802</v>
      </c>
      <c r="D42" s="154">
        <v>-12338</v>
      </c>
      <c r="E42" s="154">
        <v>-54077074</v>
      </c>
      <c r="F42" s="154">
        <v>-15632066</v>
      </c>
      <c r="G42" s="154"/>
    </row>
    <row r="43" spans="1:7">
      <c r="A43" s="151" t="s">
        <v>367</v>
      </c>
      <c r="B43" s="154">
        <v>-14784483</v>
      </c>
      <c r="C43" s="154">
        <v>-14783657</v>
      </c>
      <c r="D43" s="154">
        <v>-826</v>
      </c>
      <c r="E43" s="154">
        <v>-17953412</v>
      </c>
      <c r="F43" s="154">
        <v>3168929</v>
      </c>
      <c r="G43" s="154"/>
    </row>
    <row r="44" spans="1:7">
      <c r="A44" s="151" t="s">
        <v>368</v>
      </c>
      <c r="B44" s="154">
        <v>-15062759</v>
      </c>
      <c r="C44" s="154">
        <v>-15061523</v>
      </c>
      <c r="D44" s="154">
        <v>-1236</v>
      </c>
      <c r="E44" s="154">
        <v>-14131049</v>
      </c>
      <c r="F44" s="154">
        <v>-931710</v>
      </c>
      <c r="G44" s="154"/>
    </row>
    <row r="45" spans="1:7" ht="27" customHeight="1">
      <c r="A45" s="145" t="s">
        <v>369</v>
      </c>
      <c r="B45" s="154"/>
      <c r="C45" s="154"/>
      <c r="D45" s="154"/>
      <c r="E45" s="154"/>
      <c r="F45" s="154"/>
      <c r="G45" s="154"/>
    </row>
    <row r="46" spans="1:7">
      <c r="A46" s="151" t="s">
        <v>370</v>
      </c>
      <c r="B46" s="154">
        <v>-5065486</v>
      </c>
      <c r="C46" s="154">
        <v>-5057913</v>
      </c>
      <c r="D46" s="154">
        <v>-7573</v>
      </c>
      <c r="E46" s="154">
        <v>2314277</v>
      </c>
      <c r="F46" s="154">
        <v>-7379763</v>
      </c>
      <c r="G46" s="154"/>
    </row>
    <row r="47" spans="1:7">
      <c r="A47" s="151" t="s">
        <v>371</v>
      </c>
      <c r="B47" s="154">
        <v>30514749</v>
      </c>
      <c r="C47" s="154">
        <v>30514885</v>
      </c>
      <c r="D47" s="154">
        <v>-136</v>
      </c>
      <c r="E47" s="154">
        <v>21390541</v>
      </c>
      <c r="F47" s="154">
        <v>9124208</v>
      </c>
      <c r="G47" s="154"/>
    </row>
    <row r="48" spans="1:7">
      <c r="A48" s="151" t="s">
        <v>372</v>
      </c>
      <c r="B48" s="154">
        <v>19191521</v>
      </c>
      <c r="C48" s="154">
        <v>19191525</v>
      </c>
      <c r="D48" s="154">
        <v>-4</v>
      </c>
      <c r="E48" s="154">
        <v>10813078</v>
      </c>
      <c r="F48" s="154">
        <v>8378443</v>
      </c>
      <c r="G48" s="154"/>
    </row>
    <row r="49" spans="1:7">
      <c r="A49" s="151" t="s">
        <v>373</v>
      </c>
      <c r="B49" s="154">
        <v>94529672</v>
      </c>
      <c r="C49" s="154">
        <v>94529547</v>
      </c>
      <c r="D49" s="154">
        <v>125</v>
      </c>
      <c r="E49" s="154">
        <v>93527868</v>
      </c>
      <c r="F49" s="154">
        <v>1001804</v>
      </c>
      <c r="G49" s="154"/>
    </row>
    <row r="50" spans="1:7">
      <c r="A50" s="151" t="s">
        <v>374</v>
      </c>
      <c r="B50" s="154">
        <v>49088731</v>
      </c>
      <c r="C50" s="154">
        <v>49090115</v>
      </c>
      <c r="D50" s="154">
        <v>-1384</v>
      </c>
      <c r="E50" s="154">
        <v>65587835</v>
      </c>
      <c r="F50" s="154">
        <v>-16499104</v>
      </c>
      <c r="G50" s="154"/>
    </row>
    <row r="51" spans="1:7">
      <c r="A51" s="151" t="s">
        <v>375</v>
      </c>
      <c r="B51" s="154">
        <v>-8247561</v>
      </c>
      <c r="C51" s="154">
        <v>-8246925</v>
      </c>
      <c r="D51" s="154">
        <v>-636</v>
      </c>
      <c r="E51" s="154">
        <v>-9090962</v>
      </c>
      <c r="F51" s="154">
        <v>843401</v>
      </c>
      <c r="G51" s="154"/>
    </row>
    <row r="52" spans="1:7">
      <c r="A52" s="151" t="s">
        <v>376</v>
      </c>
      <c r="B52" s="154">
        <v>-50186357</v>
      </c>
      <c r="C52" s="154">
        <v>-50183813</v>
      </c>
      <c r="D52" s="154">
        <v>-2544</v>
      </c>
      <c r="E52" s="154">
        <v>-57351124</v>
      </c>
      <c r="F52" s="154">
        <v>7164767</v>
      </c>
      <c r="G52" s="154"/>
    </row>
    <row r="53" spans="1:7">
      <c r="A53" s="151" t="s">
        <v>377</v>
      </c>
      <c r="B53" s="154">
        <v>-28030384</v>
      </c>
      <c r="C53" s="154">
        <v>-28029228</v>
      </c>
      <c r="D53" s="154">
        <v>-1156</v>
      </c>
      <c r="E53" s="154">
        <v>-27705412</v>
      </c>
      <c r="F53" s="154">
        <v>-324972</v>
      </c>
      <c r="G53" s="154"/>
    </row>
    <row r="54" spans="1:7">
      <c r="A54" s="151" t="s">
        <v>378</v>
      </c>
      <c r="B54" s="154">
        <v>6045758</v>
      </c>
      <c r="C54" s="154">
        <v>6046509</v>
      </c>
      <c r="D54" s="154">
        <v>-751</v>
      </c>
      <c r="E54" s="154">
        <v>3987084</v>
      </c>
      <c r="F54" s="154">
        <v>2058674</v>
      </c>
      <c r="G54" s="154"/>
    </row>
    <row r="55" spans="1:7" ht="27" customHeight="1">
      <c r="A55" s="145" t="s">
        <v>379</v>
      </c>
      <c r="B55" s="154"/>
      <c r="C55" s="154"/>
      <c r="D55" s="154"/>
      <c r="E55" s="154"/>
      <c r="F55" s="154"/>
      <c r="G55" s="154"/>
    </row>
    <row r="56" spans="1:7">
      <c r="A56" s="151" t="s">
        <v>380</v>
      </c>
      <c r="B56" s="154">
        <v>1454954</v>
      </c>
      <c r="C56" s="154">
        <v>1455102</v>
      </c>
      <c r="D56" s="154">
        <v>-148</v>
      </c>
      <c r="E56" s="154">
        <v>-535246</v>
      </c>
      <c r="F56" s="154">
        <v>1990200</v>
      </c>
      <c r="G56" s="154"/>
    </row>
    <row r="57" spans="1:7">
      <c r="A57" s="151" t="s">
        <v>381</v>
      </c>
      <c r="B57" s="154">
        <v>22103728</v>
      </c>
      <c r="C57" s="154">
        <v>22262753</v>
      </c>
      <c r="D57" s="154">
        <v>-159025</v>
      </c>
      <c r="E57" s="154">
        <v>20505821</v>
      </c>
      <c r="F57" s="154">
        <v>1597907</v>
      </c>
      <c r="G57" s="154"/>
    </row>
    <row r="58" spans="1:7">
      <c r="A58" s="151" t="s">
        <v>382</v>
      </c>
      <c r="B58" s="154">
        <v>-2473820</v>
      </c>
      <c r="C58" s="154">
        <v>-2473535</v>
      </c>
      <c r="D58" s="154">
        <v>-285</v>
      </c>
      <c r="E58" s="154">
        <v>741826</v>
      </c>
      <c r="F58" s="154">
        <v>-3215646</v>
      </c>
      <c r="G58" s="154"/>
    </row>
    <row r="59" spans="1:7">
      <c r="A59" s="151" t="s">
        <v>383</v>
      </c>
      <c r="B59" s="154">
        <v>-62631088</v>
      </c>
      <c r="C59" s="154">
        <v>-62622719</v>
      </c>
      <c r="D59" s="154">
        <v>-8369</v>
      </c>
      <c r="E59" s="154">
        <v>-49484974</v>
      </c>
      <c r="F59" s="154">
        <v>-13146114</v>
      </c>
      <c r="G59" s="154"/>
    </row>
    <row r="60" spans="1:7">
      <c r="A60" s="151" t="s">
        <v>384</v>
      </c>
      <c r="B60" s="154">
        <v>10432794</v>
      </c>
      <c r="C60" s="154">
        <v>10433634</v>
      </c>
      <c r="D60" s="154">
        <v>-840</v>
      </c>
      <c r="E60" s="154">
        <v>7186251</v>
      </c>
      <c r="F60" s="154">
        <v>3246543</v>
      </c>
      <c r="G60" s="154"/>
    </row>
    <row r="61" spans="1:7">
      <c r="A61" s="151" t="s">
        <v>385</v>
      </c>
      <c r="B61" s="154">
        <v>38879004</v>
      </c>
      <c r="C61" s="154">
        <v>38880488</v>
      </c>
      <c r="D61" s="154">
        <v>-1484</v>
      </c>
      <c r="E61" s="154">
        <v>38691272</v>
      </c>
      <c r="F61" s="154">
        <v>187732</v>
      </c>
      <c r="G61" s="154"/>
    </row>
    <row r="62" spans="1:7">
      <c r="A62" s="151" t="s">
        <v>386</v>
      </c>
      <c r="B62" s="154">
        <v>156630792</v>
      </c>
      <c r="C62" s="154">
        <v>156633201</v>
      </c>
      <c r="D62" s="154">
        <v>-2409</v>
      </c>
      <c r="E62" s="154">
        <v>155923366</v>
      </c>
      <c r="F62" s="154">
        <v>707426</v>
      </c>
      <c r="G62" s="154"/>
    </row>
    <row r="63" spans="1:7">
      <c r="A63" s="151" t="s">
        <v>387</v>
      </c>
      <c r="B63" s="154">
        <v>32133935</v>
      </c>
      <c r="C63" s="154">
        <v>32133894</v>
      </c>
      <c r="D63" s="154">
        <v>41</v>
      </c>
      <c r="E63" s="154">
        <v>29350737</v>
      </c>
      <c r="F63" s="154">
        <v>2783198</v>
      </c>
      <c r="G63" s="154"/>
    </row>
    <row r="64" spans="1:7">
      <c r="A64" s="151" t="s">
        <v>388</v>
      </c>
      <c r="B64" s="154">
        <v>493186</v>
      </c>
      <c r="C64" s="154">
        <v>493604</v>
      </c>
      <c r="D64" s="154">
        <v>-418</v>
      </c>
      <c r="E64" s="154">
        <v>-2093089</v>
      </c>
      <c r="F64" s="154">
        <v>2586275</v>
      </c>
      <c r="G64" s="154"/>
    </row>
    <row r="65" spans="1:7">
      <c r="A65" s="151" t="s">
        <v>389</v>
      </c>
      <c r="B65" s="154">
        <v>14006827</v>
      </c>
      <c r="C65" s="154">
        <v>14006752</v>
      </c>
      <c r="D65" s="154">
        <v>75</v>
      </c>
      <c r="E65" s="154">
        <v>13216733</v>
      </c>
      <c r="F65" s="154">
        <v>790094</v>
      </c>
      <c r="G65" s="154"/>
    </row>
    <row r="66" spans="1:7">
      <c r="A66" s="151" t="s">
        <v>390</v>
      </c>
      <c r="B66" s="154">
        <v>-5271280</v>
      </c>
      <c r="C66" s="154">
        <v>-5270988</v>
      </c>
      <c r="D66" s="154">
        <v>-292</v>
      </c>
      <c r="E66" s="154">
        <v>-6622113</v>
      </c>
      <c r="F66" s="154">
        <v>1350833</v>
      </c>
      <c r="G66" s="154"/>
    </row>
    <row r="67" spans="1:7">
      <c r="A67" s="151" t="s">
        <v>391</v>
      </c>
      <c r="B67" s="154">
        <v>1505873</v>
      </c>
      <c r="C67" s="154">
        <v>1506041</v>
      </c>
      <c r="D67" s="154">
        <v>-168</v>
      </c>
      <c r="E67" s="154">
        <v>2417397</v>
      </c>
      <c r="F67" s="154">
        <v>-911524</v>
      </c>
      <c r="G67" s="154"/>
    </row>
    <row r="68" spans="1:7">
      <c r="A68" s="151" t="s">
        <v>392</v>
      </c>
      <c r="B68" s="154">
        <v>-1072147</v>
      </c>
      <c r="C68" s="154">
        <v>-1071993</v>
      </c>
      <c r="D68" s="154">
        <v>-154</v>
      </c>
      <c r="E68" s="154">
        <v>-1074435</v>
      </c>
      <c r="F68" s="154">
        <v>2288</v>
      </c>
      <c r="G68" s="154"/>
    </row>
    <row r="69" spans="1:7" ht="27" customHeight="1">
      <c r="A69" s="145" t="s">
        <v>393</v>
      </c>
      <c r="B69" s="154"/>
      <c r="C69" s="154"/>
      <c r="D69" s="154"/>
      <c r="E69" s="154"/>
      <c r="F69" s="154"/>
      <c r="G69" s="154"/>
    </row>
    <row r="70" spans="1:7">
      <c r="A70" s="151" t="s">
        <v>394</v>
      </c>
      <c r="B70" s="154">
        <v>-1389947</v>
      </c>
      <c r="C70" s="154">
        <v>-1389530</v>
      </c>
      <c r="D70" s="154">
        <v>-417</v>
      </c>
      <c r="E70" s="154">
        <v>355045</v>
      </c>
      <c r="F70" s="154">
        <v>-1744992</v>
      </c>
      <c r="G70" s="154"/>
    </row>
    <row r="71" spans="1:7">
      <c r="A71" s="151" t="s">
        <v>395</v>
      </c>
      <c r="B71" s="154">
        <v>55812602</v>
      </c>
      <c r="C71" s="154">
        <v>55812644</v>
      </c>
      <c r="D71" s="154">
        <v>-42</v>
      </c>
      <c r="E71" s="154">
        <v>50382812</v>
      </c>
      <c r="F71" s="154">
        <v>5429790</v>
      </c>
      <c r="G71" s="154"/>
    </row>
    <row r="72" spans="1:7">
      <c r="A72" s="151" t="s">
        <v>396</v>
      </c>
      <c r="B72" s="154">
        <v>15251972</v>
      </c>
      <c r="C72" s="154">
        <v>15252619</v>
      </c>
      <c r="D72" s="154">
        <v>-647</v>
      </c>
      <c r="E72" s="154">
        <v>12033448</v>
      </c>
      <c r="F72" s="154">
        <v>3218524</v>
      </c>
      <c r="G72" s="154"/>
    </row>
    <row r="73" spans="1:7">
      <c r="A73" s="151" t="s">
        <v>397</v>
      </c>
      <c r="B73" s="154">
        <v>-8822638</v>
      </c>
      <c r="C73" s="154">
        <v>-8822043</v>
      </c>
      <c r="D73" s="154">
        <v>-595</v>
      </c>
      <c r="E73" s="154">
        <v>-9097108</v>
      </c>
      <c r="F73" s="154">
        <v>274470</v>
      </c>
      <c r="G73" s="154"/>
    </row>
    <row r="74" spans="1:7">
      <c r="A74" s="151" t="s">
        <v>398</v>
      </c>
      <c r="B74" s="154">
        <v>-34857243</v>
      </c>
      <c r="C74" s="154">
        <v>-34856066</v>
      </c>
      <c r="D74" s="154">
        <v>-1177</v>
      </c>
      <c r="E74" s="154">
        <v>-31051155</v>
      </c>
      <c r="F74" s="154">
        <v>-3806088</v>
      </c>
      <c r="G74" s="154"/>
    </row>
    <row r="75" spans="1:7">
      <c r="A75" s="151" t="s">
        <v>399</v>
      </c>
      <c r="B75" s="154">
        <v>86238421</v>
      </c>
      <c r="C75" s="154">
        <v>86242679</v>
      </c>
      <c r="D75" s="154">
        <v>-4258</v>
      </c>
      <c r="E75" s="154">
        <v>87423597</v>
      </c>
      <c r="F75" s="154">
        <v>-1185176</v>
      </c>
      <c r="G75" s="154"/>
    </row>
    <row r="76" spans="1:7">
      <c r="A76" s="151" t="s">
        <v>400</v>
      </c>
      <c r="B76" s="154">
        <v>-7486249</v>
      </c>
      <c r="C76" s="154">
        <v>-7485841</v>
      </c>
      <c r="D76" s="154">
        <v>-408</v>
      </c>
      <c r="E76" s="154">
        <v>-8591169</v>
      </c>
      <c r="F76" s="154">
        <v>1104920</v>
      </c>
      <c r="G76" s="154"/>
    </row>
    <row r="77" spans="1:7">
      <c r="A77" s="151" t="s">
        <v>401</v>
      </c>
      <c r="B77" s="154">
        <v>70822875</v>
      </c>
      <c r="C77" s="154">
        <v>70823242</v>
      </c>
      <c r="D77" s="154">
        <v>-367</v>
      </c>
      <c r="E77" s="154">
        <v>74766432</v>
      </c>
      <c r="F77" s="154">
        <v>-3943557</v>
      </c>
      <c r="G77" s="154"/>
    </row>
    <row r="78" spans="1:7">
      <c r="A78" s="151" t="s">
        <v>402</v>
      </c>
      <c r="B78" s="154">
        <v>15589525</v>
      </c>
      <c r="C78" s="154">
        <v>15589997</v>
      </c>
      <c r="D78" s="154">
        <v>-472</v>
      </c>
      <c r="E78" s="154">
        <v>18099766</v>
      </c>
      <c r="F78" s="154">
        <v>-2510241</v>
      </c>
      <c r="G78" s="154"/>
    </row>
    <row r="79" spans="1:7">
      <c r="A79" s="151" t="s">
        <v>403</v>
      </c>
      <c r="B79" s="154">
        <v>27551429</v>
      </c>
      <c r="C79" s="154">
        <v>27551819</v>
      </c>
      <c r="D79" s="154">
        <v>-390</v>
      </c>
      <c r="E79" s="154">
        <v>20624229</v>
      </c>
      <c r="F79" s="154">
        <v>6927200</v>
      </c>
      <c r="G79" s="154"/>
    </row>
    <row r="80" spans="1:7">
      <c r="A80" s="151" t="s">
        <v>404</v>
      </c>
      <c r="B80" s="154">
        <v>1606624</v>
      </c>
      <c r="C80" s="154">
        <v>1607201</v>
      </c>
      <c r="D80" s="154">
        <v>-577</v>
      </c>
      <c r="E80" s="154">
        <v>-2075377</v>
      </c>
      <c r="F80" s="154">
        <v>3682001</v>
      </c>
      <c r="G80" s="154"/>
    </row>
    <row r="81" spans="1:7">
      <c r="A81" s="151" t="s">
        <v>405</v>
      </c>
      <c r="B81" s="154">
        <v>9710242</v>
      </c>
      <c r="C81" s="154">
        <v>9711761</v>
      </c>
      <c r="D81" s="154">
        <v>-1519</v>
      </c>
      <c r="E81" s="154">
        <v>10129009</v>
      </c>
      <c r="F81" s="154">
        <v>-418767</v>
      </c>
      <c r="G81" s="154"/>
    </row>
    <row r="82" spans="1:7">
      <c r="A82" s="151" t="s">
        <v>406</v>
      </c>
      <c r="B82" s="154">
        <v>40894381</v>
      </c>
      <c r="C82" s="154">
        <v>40894323</v>
      </c>
      <c r="D82" s="154">
        <v>58</v>
      </c>
      <c r="E82" s="154">
        <v>43379727</v>
      </c>
      <c r="F82" s="154">
        <v>-2485346</v>
      </c>
      <c r="G82" s="154"/>
    </row>
    <row r="83" spans="1:7" ht="27" customHeight="1">
      <c r="A83" s="145" t="s">
        <v>407</v>
      </c>
      <c r="B83" s="154"/>
      <c r="C83" s="154"/>
      <c r="D83" s="154"/>
      <c r="E83" s="154"/>
      <c r="F83" s="154"/>
      <c r="G83" s="154"/>
    </row>
    <row r="84" spans="1:7">
      <c r="A84" s="151" t="s">
        <v>408</v>
      </c>
      <c r="B84" s="154">
        <v>3711372</v>
      </c>
      <c r="C84" s="154">
        <v>3712112</v>
      </c>
      <c r="D84" s="154">
        <v>-740</v>
      </c>
      <c r="E84" s="154">
        <v>1711586</v>
      </c>
      <c r="F84" s="154">
        <v>1999786</v>
      </c>
      <c r="G84" s="154"/>
    </row>
    <row r="85" spans="1:7">
      <c r="A85" s="151" t="s">
        <v>409</v>
      </c>
      <c r="B85" s="154">
        <v>541921</v>
      </c>
      <c r="C85" s="154">
        <v>542295</v>
      </c>
      <c r="D85" s="154">
        <v>-374</v>
      </c>
      <c r="E85" s="154">
        <v>-4664879</v>
      </c>
      <c r="F85" s="154">
        <v>5206800</v>
      </c>
      <c r="G85" s="154"/>
    </row>
    <row r="86" spans="1:7">
      <c r="A86" s="151" t="s">
        <v>410</v>
      </c>
      <c r="B86" s="154">
        <v>52023116</v>
      </c>
      <c r="C86" s="154">
        <v>52023302</v>
      </c>
      <c r="D86" s="154">
        <v>-186</v>
      </c>
      <c r="E86" s="154">
        <v>52916862</v>
      </c>
      <c r="F86" s="154">
        <v>-893746</v>
      </c>
      <c r="G86" s="154"/>
    </row>
    <row r="87" spans="1:7">
      <c r="A87" s="151" t="s">
        <v>411</v>
      </c>
      <c r="B87" s="154">
        <v>10033253</v>
      </c>
      <c r="C87" s="154">
        <v>10033461</v>
      </c>
      <c r="D87" s="154">
        <v>-208</v>
      </c>
      <c r="E87" s="154">
        <v>6374934</v>
      </c>
      <c r="F87" s="154">
        <v>3658319</v>
      </c>
      <c r="G87" s="154"/>
    </row>
    <row r="88" spans="1:7">
      <c r="A88" s="151" t="s">
        <v>412</v>
      </c>
      <c r="B88" s="154">
        <v>31435783</v>
      </c>
      <c r="C88" s="154">
        <v>31435844</v>
      </c>
      <c r="D88" s="154">
        <v>-61</v>
      </c>
      <c r="E88" s="154">
        <v>31654243</v>
      </c>
      <c r="F88" s="154">
        <v>-218460</v>
      </c>
      <c r="G88" s="154"/>
    </row>
    <row r="89" spans="1:7">
      <c r="A89" s="151" t="s">
        <v>413</v>
      </c>
      <c r="B89" s="154">
        <v>-3049154</v>
      </c>
      <c r="C89" s="154">
        <v>-3048812</v>
      </c>
      <c r="D89" s="154">
        <v>-342</v>
      </c>
      <c r="E89" s="154">
        <v>-4357946</v>
      </c>
      <c r="F89" s="154">
        <v>1308792</v>
      </c>
      <c r="G89" s="154"/>
    </row>
    <row r="90" spans="1:7">
      <c r="A90" s="151" t="s">
        <v>414</v>
      </c>
      <c r="B90" s="154">
        <v>60595857</v>
      </c>
      <c r="C90" s="154">
        <v>60598157</v>
      </c>
      <c r="D90" s="154">
        <v>-2300</v>
      </c>
      <c r="E90" s="154">
        <v>54887110</v>
      </c>
      <c r="F90" s="154">
        <v>5708747</v>
      </c>
      <c r="G90" s="154"/>
    </row>
    <row r="91" spans="1:7">
      <c r="A91" s="151" t="s">
        <v>415</v>
      </c>
      <c r="B91" s="154">
        <v>-8072405</v>
      </c>
      <c r="C91" s="154">
        <v>-8071567</v>
      </c>
      <c r="D91" s="154">
        <v>-838</v>
      </c>
      <c r="E91" s="154">
        <v>-11009785</v>
      </c>
      <c r="F91" s="154">
        <v>2937380</v>
      </c>
      <c r="G91" s="154"/>
    </row>
    <row r="92" spans="1:7">
      <c r="A92" s="145" t="s">
        <v>416</v>
      </c>
      <c r="B92" s="154"/>
      <c r="C92" s="154"/>
      <c r="D92" s="154"/>
      <c r="E92" s="154"/>
      <c r="F92" s="154"/>
      <c r="G92" s="154"/>
    </row>
    <row r="93" spans="1:7">
      <c r="A93" s="151" t="s">
        <v>417</v>
      </c>
      <c r="B93" s="154">
        <v>7493174</v>
      </c>
      <c r="C93" s="154">
        <v>7493566</v>
      </c>
      <c r="D93" s="154">
        <v>-392</v>
      </c>
      <c r="E93" s="154">
        <v>6733446</v>
      </c>
      <c r="F93" s="154">
        <v>759728</v>
      </c>
      <c r="G93" s="154"/>
    </row>
    <row r="94" spans="1:7">
      <c r="A94" s="151" t="s">
        <v>418</v>
      </c>
      <c r="B94" s="154">
        <v>20991968</v>
      </c>
      <c r="C94" s="154">
        <v>20991786</v>
      </c>
      <c r="D94" s="154">
        <v>182</v>
      </c>
      <c r="E94" s="154">
        <v>22169051</v>
      </c>
      <c r="F94" s="154">
        <v>-1177083</v>
      </c>
      <c r="G94" s="154"/>
    </row>
    <row r="95" spans="1:7">
      <c r="A95" s="151" t="s">
        <v>419</v>
      </c>
      <c r="B95" s="154">
        <v>50356370</v>
      </c>
      <c r="C95" s="154">
        <v>50355990</v>
      </c>
      <c r="D95" s="154">
        <v>380</v>
      </c>
      <c r="E95" s="154">
        <v>48769355</v>
      </c>
      <c r="F95" s="154">
        <v>1587015</v>
      </c>
      <c r="G95" s="154"/>
    </row>
    <row r="96" spans="1:7">
      <c r="A96" s="151" t="s">
        <v>420</v>
      </c>
      <c r="B96" s="154">
        <v>7409427</v>
      </c>
      <c r="C96" s="154">
        <v>7409566</v>
      </c>
      <c r="D96" s="154">
        <v>-139</v>
      </c>
      <c r="E96" s="154">
        <v>5901995</v>
      </c>
      <c r="F96" s="154">
        <v>1507432</v>
      </c>
      <c r="G96" s="154"/>
    </row>
    <row r="97" spans="1:7">
      <c r="A97" s="151" t="s">
        <v>421</v>
      </c>
      <c r="B97" s="154">
        <v>157517152</v>
      </c>
      <c r="C97" s="154">
        <v>157516933</v>
      </c>
      <c r="D97" s="154">
        <v>219</v>
      </c>
      <c r="E97" s="154">
        <v>147370502</v>
      </c>
      <c r="F97" s="154">
        <v>10146650</v>
      </c>
      <c r="G97" s="154"/>
    </row>
    <row r="98" spans="1:7">
      <c r="A98" s="151" t="s">
        <v>422</v>
      </c>
      <c r="B98" s="154">
        <v>25769838</v>
      </c>
      <c r="C98" s="154">
        <v>25770071</v>
      </c>
      <c r="D98" s="154">
        <v>-233</v>
      </c>
      <c r="E98" s="154">
        <v>30473060</v>
      </c>
      <c r="F98" s="154">
        <v>-4703222</v>
      </c>
      <c r="G98" s="154"/>
    </row>
    <row r="99" spans="1:7">
      <c r="A99" s="151" t="s">
        <v>423</v>
      </c>
      <c r="B99" s="154">
        <v>20568688</v>
      </c>
      <c r="C99" s="154">
        <v>20569180</v>
      </c>
      <c r="D99" s="154">
        <v>-492</v>
      </c>
      <c r="E99" s="154">
        <v>23072186</v>
      </c>
      <c r="F99" s="154">
        <v>-2503498</v>
      </c>
      <c r="G99" s="154"/>
    </row>
    <row r="100" spans="1:7">
      <c r="A100" s="151" t="s">
        <v>424</v>
      </c>
      <c r="B100" s="154">
        <v>45169260</v>
      </c>
      <c r="C100" s="154">
        <v>45169422</v>
      </c>
      <c r="D100" s="154">
        <v>-162</v>
      </c>
      <c r="E100" s="154">
        <v>43667051</v>
      </c>
      <c r="F100" s="154">
        <v>1502209</v>
      </c>
      <c r="G100" s="154"/>
    </row>
    <row r="101" spans="1:7">
      <c r="A101" s="151" t="s">
        <v>425</v>
      </c>
      <c r="B101" s="154">
        <v>6462270</v>
      </c>
      <c r="C101" s="154">
        <v>6463416</v>
      </c>
      <c r="D101" s="154">
        <v>-1146</v>
      </c>
      <c r="E101" s="154">
        <v>2113356</v>
      </c>
      <c r="F101" s="154">
        <v>4348914</v>
      </c>
      <c r="G101" s="154"/>
    </row>
    <row r="102" spans="1:7">
      <c r="A102" s="151" t="s">
        <v>426</v>
      </c>
      <c r="B102" s="154">
        <v>2548744</v>
      </c>
      <c r="C102" s="154">
        <v>2548872</v>
      </c>
      <c r="D102" s="154">
        <v>-128</v>
      </c>
      <c r="E102" s="154">
        <v>-118510</v>
      </c>
      <c r="F102" s="154">
        <v>2667254</v>
      </c>
      <c r="G102" s="154"/>
    </row>
    <row r="103" spans="1:7">
      <c r="A103" s="151" t="s">
        <v>427</v>
      </c>
      <c r="B103" s="154">
        <v>28937373</v>
      </c>
      <c r="C103" s="154">
        <v>28937430</v>
      </c>
      <c r="D103" s="154">
        <v>-57</v>
      </c>
      <c r="E103" s="154">
        <v>25781729</v>
      </c>
      <c r="F103" s="154">
        <v>3155644</v>
      </c>
      <c r="G103" s="154"/>
    </row>
    <row r="104" spans="1:7">
      <c r="A104" s="151" t="s">
        <v>428</v>
      </c>
      <c r="B104" s="154">
        <v>64133852</v>
      </c>
      <c r="C104" s="154">
        <v>64133774</v>
      </c>
      <c r="D104" s="154">
        <v>78</v>
      </c>
      <c r="E104" s="154">
        <v>57908046</v>
      </c>
      <c r="F104" s="154">
        <v>6225806</v>
      </c>
      <c r="G104" s="154"/>
    </row>
    <row r="105" spans="1:7" ht="27" customHeight="1">
      <c r="A105" s="145" t="s">
        <v>429</v>
      </c>
      <c r="B105" s="154"/>
      <c r="C105" s="154"/>
      <c r="D105" s="154"/>
      <c r="E105" s="154"/>
      <c r="F105" s="154"/>
      <c r="G105" s="154"/>
    </row>
    <row r="106" spans="1:7">
      <c r="A106" s="151" t="s">
        <v>430</v>
      </c>
      <c r="B106" s="154">
        <v>-1730787</v>
      </c>
      <c r="C106" s="154">
        <v>-1727486</v>
      </c>
      <c r="D106" s="154">
        <v>-3301</v>
      </c>
      <c r="E106" s="154">
        <v>843881</v>
      </c>
      <c r="F106" s="154">
        <v>-2574668</v>
      </c>
      <c r="G106" s="154"/>
    </row>
    <row r="107" spans="1:7" ht="27" customHeight="1">
      <c r="A107" s="145" t="s">
        <v>431</v>
      </c>
      <c r="B107" s="154"/>
      <c r="C107" s="154"/>
      <c r="D107" s="154"/>
      <c r="E107" s="154"/>
      <c r="F107" s="154"/>
      <c r="G107" s="154"/>
    </row>
    <row r="108" spans="1:7">
      <c r="A108" s="151" t="s">
        <v>432</v>
      </c>
      <c r="B108" s="154">
        <v>73814428</v>
      </c>
      <c r="C108" s="154">
        <v>73814288</v>
      </c>
      <c r="D108" s="154">
        <v>140</v>
      </c>
      <c r="E108" s="154">
        <v>71664156</v>
      </c>
      <c r="F108" s="154">
        <v>2150272</v>
      </c>
      <c r="G108" s="154"/>
    </row>
    <row r="109" spans="1:7">
      <c r="A109" s="151" t="s">
        <v>433</v>
      </c>
      <c r="B109" s="154">
        <v>111230754</v>
      </c>
      <c r="C109" s="154">
        <v>111230483</v>
      </c>
      <c r="D109" s="154">
        <v>271</v>
      </c>
      <c r="E109" s="154">
        <v>99107979</v>
      </c>
      <c r="F109" s="154">
        <v>12122775</v>
      </c>
      <c r="G109" s="154"/>
    </row>
    <row r="110" spans="1:7">
      <c r="A110" s="151" t="s">
        <v>434</v>
      </c>
      <c r="B110" s="154">
        <v>26737268</v>
      </c>
      <c r="C110" s="154">
        <v>26737600</v>
      </c>
      <c r="D110" s="154">
        <v>-332</v>
      </c>
      <c r="E110" s="154">
        <v>19568604</v>
      </c>
      <c r="F110" s="154">
        <v>7168664</v>
      </c>
      <c r="G110" s="154"/>
    </row>
    <row r="111" spans="1:7">
      <c r="A111" s="151" t="s">
        <v>435</v>
      </c>
      <c r="B111" s="154">
        <v>14554384</v>
      </c>
      <c r="C111" s="154">
        <v>14555507</v>
      </c>
      <c r="D111" s="154">
        <v>-1123</v>
      </c>
      <c r="E111" s="154">
        <v>11559005</v>
      </c>
      <c r="F111" s="154">
        <v>2995379</v>
      </c>
      <c r="G111" s="154"/>
    </row>
    <row r="112" spans="1:7">
      <c r="A112" s="151" t="s">
        <v>436</v>
      </c>
      <c r="B112" s="154">
        <v>19152345</v>
      </c>
      <c r="C112" s="154">
        <v>19152631</v>
      </c>
      <c r="D112" s="154">
        <v>-286</v>
      </c>
      <c r="E112" s="154">
        <v>11554505</v>
      </c>
      <c r="F112" s="154">
        <v>7597840</v>
      </c>
      <c r="G112" s="154"/>
    </row>
    <row r="113" spans="1:7" ht="27" customHeight="1">
      <c r="A113" s="145" t="s">
        <v>437</v>
      </c>
      <c r="B113" s="154"/>
      <c r="C113" s="154"/>
      <c r="D113" s="154"/>
      <c r="E113" s="154"/>
      <c r="F113" s="154"/>
      <c r="G113" s="154"/>
    </row>
    <row r="114" spans="1:7">
      <c r="A114" s="151" t="s">
        <v>438</v>
      </c>
      <c r="B114" s="154">
        <v>-33903476</v>
      </c>
      <c r="C114" s="154">
        <v>-33901949</v>
      </c>
      <c r="D114" s="154">
        <v>-1527</v>
      </c>
      <c r="E114" s="154">
        <v>-32353798</v>
      </c>
      <c r="F114" s="154">
        <v>-1549678</v>
      </c>
      <c r="G114" s="154"/>
    </row>
    <row r="115" spans="1:7">
      <c r="A115" s="151" t="s">
        <v>439</v>
      </c>
      <c r="B115" s="154">
        <v>-7207984</v>
      </c>
      <c r="C115" s="154">
        <v>-7207335</v>
      </c>
      <c r="D115" s="154">
        <v>-649</v>
      </c>
      <c r="E115" s="154">
        <v>-1244621</v>
      </c>
      <c r="F115" s="154">
        <v>-5963363</v>
      </c>
      <c r="G115" s="154"/>
    </row>
    <row r="116" spans="1:7">
      <c r="A116" s="151" t="s">
        <v>440</v>
      </c>
      <c r="B116" s="154">
        <v>-59519097</v>
      </c>
      <c r="C116" s="154">
        <v>-59516935</v>
      </c>
      <c r="D116" s="154">
        <v>-2162</v>
      </c>
      <c r="E116" s="154">
        <v>-56633986</v>
      </c>
      <c r="F116" s="154">
        <v>-2885111</v>
      </c>
      <c r="G116" s="154"/>
    </row>
    <row r="117" spans="1:7">
      <c r="A117" s="151" t="s">
        <v>441</v>
      </c>
      <c r="B117" s="154">
        <v>-36901596</v>
      </c>
      <c r="C117" s="154">
        <v>-36900149</v>
      </c>
      <c r="D117" s="154">
        <v>-1447</v>
      </c>
      <c r="E117" s="154">
        <v>-37712679</v>
      </c>
      <c r="F117" s="154">
        <v>811083</v>
      </c>
      <c r="G117" s="154"/>
    </row>
    <row r="118" spans="1:7">
      <c r="A118" s="151" t="s">
        <v>442</v>
      </c>
      <c r="B118" s="154">
        <v>72195620</v>
      </c>
      <c r="C118" s="154">
        <v>72195118</v>
      </c>
      <c r="D118" s="154">
        <v>502</v>
      </c>
      <c r="E118" s="154">
        <v>64590722</v>
      </c>
      <c r="F118" s="154">
        <v>7604898</v>
      </c>
      <c r="G118" s="154"/>
    </row>
    <row r="119" spans="1:7">
      <c r="A119" s="151" t="s">
        <v>443</v>
      </c>
      <c r="B119" s="154">
        <v>-167475096</v>
      </c>
      <c r="C119" s="154">
        <v>-167462832</v>
      </c>
      <c r="D119" s="154">
        <v>-12264</v>
      </c>
      <c r="E119" s="154">
        <v>-172464168</v>
      </c>
      <c r="F119" s="154">
        <v>4989072</v>
      </c>
      <c r="G119" s="154"/>
    </row>
    <row r="120" spans="1:7">
      <c r="A120" s="151" t="s">
        <v>444</v>
      </c>
      <c r="B120" s="154">
        <v>57878104</v>
      </c>
      <c r="C120" s="154">
        <v>57879505</v>
      </c>
      <c r="D120" s="154">
        <v>-1401</v>
      </c>
      <c r="E120" s="154">
        <v>59112568</v>
      </c>
      <c r="F120" s="154">
        <v>-1234464</v>
      </c>
      <c r="G120" s="154"/>
    </row>
    <row r="121" spans="1:7">
      <c r="A121" s="151" t="s">
        <v>445</v>
      </c>
      <c r="B121" s="154">
        <v>-31915958</v>
      </c>
      <c r="C121" s="154">
        <v>-31914280</v>
      </c>
      <c r="D121" s="154">
        <v>-1678</v>
      </c>
      <c r="E121" s="154">
        <v>-38740768</v>
      </c>
      <c r="F121" s="154">
        <v>6824810</v>
      </c>
      <c r="G121" s="154"/>
    </row>
    <row r="122" spans="1:7">
      <c r="A122" s="151" t="s">
        <v>446</v>
      </c>
      <c r="B122" s="154">
        <v>-1280404</v>
      </c>
      <c r="C122" s="154">
        <v>-1279872</v>
      </c>
      <c r="D122" s="154">
        <v>-532</v>
      </c>
      <c r="E122" s="154">
        <v>-11813388</v>
      </c>
      <c r="F122" s="154">
        <v>10532984</v>
      </c>
      <c r="G122" s="154"/>
    </row>
    <row r="123" spans="1:7">
      <c r="A123" s="151" t="s">
        <v>447</v>
      </c>
      <c r="B123" s="154">
        <v>-20191548</v>
      </c>
      <c r="C123" s="154">
        <v>-20190341</v>
      </c>
      <c r="D123" s="154">
        <v>-1207</v>
      </c>
      <c r="E123" s="154">
        <v>-30025445</v>
      </c>
      <c r="F123" s="154">
        <v>9833897</v>
      </c>
      <c r="G123" s="154"/>
    </row>
    <row r="124" spans="1:7">
      <c r="A124" s="151" t="s">
        <v>448</v>
      </c>
      <c r="B124" s="154">
        <v>10107117</v>
      </c>
      <c r="C124" s="154">
        <v>10108141</v>
      </c>
      <c r="D124" s="154">
        <v>-1024</v>
      </c>
      <c r="E124" s="154">
        <v>12076060</v>
      </c>
      <c r="F124" s="154">
        <v>-1968943</v>
      </c>
      <c r="G124" s="154"/>
    </row>
    <row r="125" spans="1:7">
      <c r="A125" s="151" t="s">
        <v>449</v>
      </c>
      <c r="B125" s="154">
        <v>113301320</v>
      </c>
      <c r="C125" s="154">
        <v>113303842</v>
      </c>
      <c r="D125" s="154">
        <v>-2522</v>
      </c>
      <c r="E125" s="154">
        <v>105219587</v>
      </c>
      <c r="F125" s="154">
        <v>8081733</v>
      </c>
      <c r="G125" s="154"/>
    </row>
    <row r="126" spans="1:7">
      <c r="A126" s="151" t="s">
        <v>450</v>
      </c>
      <c r="B126" s="154">
        <v>-69063283</v>
      </c>
      <c r="C126" s="154">
        <v>-69060593</v>
      </c>
      <c r="D126" s="154">
        <v>-2690</v>
      </c>
      <c r="E126" s="154">
        <v>-65736193</v>
      </c>
      <c r="F126" s="154">
        <v>-3327090</v>
      </c>
      <c r="G126" s="154"/>
    </row>
    <row r="127" spans="1:7">
      <c r="A127" s="151" t="s">
        <v>451</v>
      </c>
      <c r="B127" s="154">
        <v>-25030642</v>
      </c>
      <c r="C127" s="154">
        <v>-25027828</v>
      </c>
      <c r="D127" s="154">
        <v>-2814</v>
      </c>
      <c r="E127" s="154">
        <v>-17759508</v>
      </c>
      <c r="F127" s="154">
        <v>-7271134</v>
      </c>
      <c r="G127" s="154"/>
    </row>
    <row r="128" spans="1:7">
      <c r="A128" s="151" t="s">
        <v>452</v>
      </c>
      <c r="B128" s="154">
        <v>-65524977</v>
      </c>
      <c r="C128" s="154">
        <v>-65522565</v>
      </c>
      <c r="D128" s="154">
        <v>-2412</v>
      </c>
      <c r="E128" s="154">
        <v>-64824135</v>
      </c>
      <c r="F128" s="154">
        <v>-700842</v>
      </c>
      <c r="G128" s="154"/>
    </row>
    <row r="129" spans="1:7">
      <c r="A129" s="151" t="s">
        <v>453</v>
      </c>
      <c r="B129" s="154">
        <v>21498127</v>
      </c>
      <c r="C129" s="154">
        <v>21502540</v>
      </c>
      <c r="D129" s="154">
        <v>-4413</v>
      </c>
      <c r="E129" s="154">
        <v>24559964</v>
      </c>
      <c r="F129" s="154">
        <v>-3061837</v>
      </c>
      <c r="G129" s="154"/>
    </row>
    <row r="130" spans="1:7">
      <c r="A130" s="151" t="s">
        <v>454</v>
      </c>
      <c r="B130" s="154">
        <v>-221781659</v>
      </c>
      <c r="C130" s="154">
        <v>-221761403</v>
      </c>
      <c r="D130" s="154">
        <v>-20256</v>
      </c>
      <c r="E130" s="154">
        <v>-203902971</v>
      </c>
      <c r="F130" s="154">
        <v>-17878688</v>
      </c>
      <c r="G130" s="154"/>
    </row>
    <row r="131" spans="1:7">
      <c r="A131" s="151" t="s">
        <v>455</v>
      </c>
      <c r="B131" s="154">
        <v>-3440665</v>
      </c>
      <c r="C131" s="154">
        <v>-3440082</v>
      </c>
      <c r="D131" s="154">
        <v>-583</v>
      </c>
      <c r="E131" s="154">
        <v>-14830056</v>
      </c>
      <c r="F131" s="154">
        <v>11389391</v>
      </c>
      <c r="G131" s="154"/>
    </row>
    <row r="132" spans="1:7">
      <c r="A132" s="151" t="s">
        <v>456</v>
      </c>
      <c r="B132" s="154">
        <v>-13386080</v>
      </c>
      <c r="C132" s="154">
        <v>-13385435</v>
      </c>
      <c r="D132" s="154">
        <v>-645</v>
      </c>
      <c r="E132" s="154">
        <v>-14958559</v>
      </c>
      <c r="F132" s="154">
        <v>1572479</v>
      </c>
      <c r="G132" s="154"/>
    </row>
    <row r="133" spans="1:7">
      <c r="A133" s="151" t="s">
        <v>457</v>
      </c>
      <c r="B133" s="154">
        <v>585632</v>
      </c>
      <c r="C133" s="154">
        <v>586566</v>
      </c>
      <c r="D133" s="154">
        <v>-934</v>
      </c>
      <c r="E133" s="154">
        <v>6073353</v>
      </c>
      <c r="F133" s="154">
        <v>-5487721</v>
      </c>
      <c r="G133" s="154"/>
    </row>
    <row r="134" spans="1:7">
      <c r="A134" s="151" t="s">
        <v>458</v>
      </c>
      <c r="B134" s="154">
        <v>-3712577</v>
      </c>
      <c r="C134" s="154">
        <v>-3711891</v>
      </c>
      <c r="D134" s="154">
        <v>-686</v>
      </c>
      <c r="E134" s="154">
        <v>-8517595</v>
      </c>
      <c r="F134" s="154">
        <v>4805018</v>
      </c>
      <c r="G134" s="154"/>
    </row>
    <row r="135" spans="1:7">
      <c r="A135" s="151" t="s">
        <v>459</v>
      </c>
      <c r="B135" s="154">
        <v>-24537944</v>
      </c>
      <c r="C135" s="154">
        <v>-24536829</v>
      </c>
      <c r="D135" s="154">
        <v>-1115</v>
      </c>
      <c r="E135" s="154">
        <v>-23568353</v>
      </c>
      <c r="F135" s="154">
        <v>-969591</v>
      </c>
      <c r="G135" s="154"/>
    </row>
    <row r="136" spans="1:7">
      <c r="A136" s="151" t="s">
        <v>460</v>
      </c>
      <c r="B136" s="154">
        <v>-72871026</v>
      </c>
      <c r="C136" s="154">
        <v>-72868310</v>
      </c>
      <c r="D136" s="154">
        <v>-2716</v>
      </c>
      <c r="E136" s="154">
        <v>-61967928</v>
      </c>
      <c r="F136" s="154">
        <v>-10903098</v>
      </c>
      <c r="G136" s="154"/>
    </row>
    <row r="137" spans="1:7">
      <c r="A137" s="151" t="s">
        <v>461</v>
      </c>
      <c r="B137" s="154">
        <v>-13175298</v>
      </c>
      <c r="C137" s="154">
        <v>-13174463</v>
      </c>
      <c r="D137" s="154">
        <v>-835</v>
      </c>
      <c r="E137" s="154">
        <v>-4120577</v>
      </c>
      <c r="F137" s="154">
        <v>-9054721</v>
      </c>
      <c r="G137" s="154"/>
    </row>
    <row r="138" spans="1:7">
      <c r="A138" s="151" t="s">
        <v>462</v>
      </c>
      <c r="B138" s="154">
        <v>-68639440</v>
      </c>
      <c r="C138" s="154">
        <v>-68637268</v>
      </c>
      <c r="D138" s="154">
        <v>-2172</v>
      </c>
      <c r="E138" s="154">
        <v>-66460460</v>
      </c>
      <c r="F138" s="154">
        <v>-2178980</v>
      </c>
      <c r="G138" s="154"/>
    </row>
    <row r="139" spans="1:7">
      <c r="A139" s="151" t="s">
        <v>463</v>
      </c>
      <c r="B139" s="154">
        <v>4660460</v>
      </c>
      <c r="C139" s="154">
        <v>4661257</v>
      </c>
      <c r="D139" s="154">
        <v>-797</v>
      </c>
      <c r="E139" s="154">
        <v>1762048</v>
      </c>
      <c r="F139" s="154">
        <v>2898412</v>
      </c>
      <c r="G139" s="154"/>
    </row>
    <row r="140" spans="1:7">
      <c r="A140" s="151" t="s">
        <v>464</v>
      </c>
      <c r="B140" s="154">
        <v>-23980634</v>
      </c>
      <c r="C140" s="154">
        <v>-23977864</v>
      </c>
      <c r="D140" s="154">
        <v>-2770</v>
      </c>
      <c r="E140" s="154">
        <v>-31645349</v>
      </c>
      <c r="F140" s="154">
        <v>7664715</v>
      </c>
      <c r="G140" s="154"/>
    </row>
    <row r="141" spans="1:7">
      <c r="A141" s="151" t="s">
        <v>465</v>
      </c>
      <c r="B141" s="154">
        <v>-105169182</v>
      </c>
      <c r="C141" s="154">
        <v>-105165338</v>
      </c>
      <c r="D141" s="154">
        <v>-3844</v>
      </c>
      <c r="E141" s="154">
        <v>-115969723</v>
      </c>
      <c r="F141" s="154">
        <v>10800541</v>
      </c>
      <c r="G141" s="154"/>
    </row>
    <row r="142" spans="1:7">
      <c r="A142" s="151" t="s">
        <v>466</v>
      </c>
      <c r="B142" s="154">
        <v>11163247</v>
      </c>
      <c r="C142" s="154">
        <v>11164119</v>
      </c>
      <c r="D142" s="154">
        <v>-872</v>
      </c>
      <c r="E142" s="154">
        <v>5938005</v>
      </c>
      <c r="F142" s="154">
        <v>5225242</v>
      </c>
      <c r="G142" s="154"/>
    </row>
    <row r="143" spans="1:7">
      <c r="A143" s="151" t="s">
        <v>467</v>
      </c>
      <c r="B143" s="154">
        <v>-41845199</v>
      </c>
      <c r="C143" s="154">
        <v>-41843690</v>
      </c>
      <c r="D143" s="154">
        <v>-1509</v>
      </c>
      <c r="E143" s="154">
        <v>-37853128</v>
      </c>
      <c r="F143" s="154">
        <v>-3992071</v>
      </c>
      <c r="G143" s="154"/>
    </row>
    <row r="144" spans="1:7">
      <c r="A144" s="151" t="s">
        <v>468</v>
      </c>
      <c r="B144" s="154">
        <v>-5385206</v>
      </c>
      <c r="C144" s="154">
        <v>-5382614</v>
      </c>
      <c r="D144" s="154">
        <v>-2592</v>
      </c>
      <c r="E144" s="154">
        <v>-9040885</v>
      </c>
      <c r="F144" s="154">
        <v>3655679</v>
      </c>
      <c r="G144" s="154"/>
    </row>
    <row r="145" spans="1:7">
      <c r="A145" s="151" t="s">
        <v>469</v>
      </c>
      <c r="B145" s="154">
        <v>-8762646</v>
      </c>
      <c r="C145" s="154">
        <v>-8761975</v>
      </c>
      <c r="D145" s="154">
        <v>-671</v>
      </c>
      <c r="E145" s="154">
        <v>-9100141</v>
      </c>
      <c r="F145" s="154">
        <v>337495</v>
      </c>
      <c r="G145" s="154"/>
    </row>
    <row r="146" spans="1:7">
      <c r="A146" s="151" t="s">
        <v>470</v>
      </c>
      <c r="B146" s="154">
        <v>18008607</v>
      </c>
      <c r="C146" s="154">
        <v>18008821</v>
      </c>
      <c r="D146" s="154">
        <v>-214</v>
      </c>
      <c r="E146" s="154">
        <v>13780162</v>
      </c>
      <c r="F146" s="154">
        <v>4228445</v>
      </c>
      <c r="G146" s="154"/>
    </row>
    <row r="147" spans="1:7" ht="27" customHeight="1">
      <c r="A147" s="145" t="s">
        <v>471</v>
      </c>
      <c r="B147" s="154"/>
      <c r="C147" s="154"/>
      <c r="D147" s="154"/>
      <c r="E147" s="154"/>
      <c r="F147" s="154"/>
      <c r="G147" s="154"/>
    </row>
    <row r="148" spans="1:7">
      <c r="A148" s="151" t="s">
        <v>472</v>
      </c>
      <c r="B148" s="154">
        <v>26680564</v>
      </c>
      <c r="C148" s="154">
        <v>26683107</v>
      </c>
      <c r="D148" s="154">
        <v>-2543</v>
      </c>
      <c r="E148" s="154">
        <v>19434440</v>
      </c>
      <c r="F148" s="154">
        <v>7246124</v>
      </c>
      <c r="G148" s="154"/>
    </row>
    <row r="149" spans="1:7">
      <c r="A149" s="151" t="s">
        <v>473</v>
      </c>
      <c r="B149" s="154">
        <v>17531868</v>
      </c>
      <c r="C149" s="154">
        <v>17536174</v>
      </c>
      <c r="D149" s="154">
        <v>-4306</v>
      </c>
      <c r="E149" s="154">
        <v>-1732021</v>
      </c>
      <c r="F149" s="154">
        <v>19263889</v>
      </c>
      <c r="G149" s="154"/>
    </row>
    <row r="150" spans="1:7">
      <c r="A150" s="151" t="s">
        <v>474</v>
      </c>
      <c r="B150" s="154">
        <v>-6946065</v>
      </c>
      <c r="C150" s="154">
        <v>-6945243</v>
      </c>
      <c r="D150" s="154">
        <v>-822</v>
      </c>
      <c r="E150" s="154">
        <v>-5629489</v>
      </c>
      <c r="F150" s="154">
        <v>-1316576</v>
      </c>
      <c r="G150" s="154"/>
    </row>
    <row r="151" spans="1:7">
      <c r="A151" s="151" t="s">
        <v>475</v>
      </c>
      <c r="B151" s="154">
        <v>-16540857</v>
      </c>
      <c r="C151" s="154">
        <v>-16538214</v>
      </c>
      <c r="D151" s="154">
        <v>-2643</v>
      </c>
      <c r="E151" s="154">
        <v>-7391869</v>
      </c>
      <c r="F151" s="154">
        <v>-9148988</v>
      </c>
      <c r="G151" s="154"/>
    </row>
    <row r="152" spans="1:7">
      <c r="A152" s="151" t="s">
        <v>476</v>
      </c>
      <c r="B152" s="154">
        <v>-9424990</v>
      </c>
      <c r="C152" s="154">
        <v>-9423532</v>
      </c>
      <c r="D152" s="154">
        <v>-1458</v>
      </c>
      <c r="E152" s="154">
        <v>-12064278</v>
      </c>
      <c r="F152" s="154">
        <v>2639288</v>
      </c>
      <c r="G152" s="154"/>
    </row>
    <row r="153" spans="1:7">
      <c r="A153" s="151" t="s">
        <v>477</v>
      </c>
      <c r="B153" s="154">
        <v>-58459701</v>
      </c>
      <c r="C153" s="154">
        <v>-58455336</v>
      </c>
      <c r="D153" s="154">
        <v>-4365</v>
      </c>
      <c r="E153" s="154">
        <v>-56039226</v>
      </c>
      <c r="F153" s="154">
        <v>-2420475</v>
      </c>
      <c r="G153" s="154"/>
    </row>
    <row r="154" spans="1:7" ht="21.75" customHeight="1">
      <c r="A154" s="145" t="s">
        <v>478</v>
      </c>
      <c r="B154" s="154"/>
      <c r="C154" s="154"/>
      <c r="D154" s="154"/>
      <c r="E154" s="154"/>
      <c r="F154" s="154"/>
      <c r="G154" s="154"/>
    </row>
    <row r="155" spans="1:7">
      <c r="A155" s="151" t="s">
        <v>479</v>
      </c>
      <c r="B155" s="154">
        <v>6367846</v>
      </c>
      <c r="C155" s="154">
        <v>6368851</v>
      </c>
      <c r="D155" s="154">
        <v>-1005</v>
      </c>
      <c r="E155" s="154">
        <v>853388</v>
      </c>
      <c r="F155" s="154">
        <v>5514458</v>
      </c>
      <c r="G155" s="154"/>
    </row>
    <row r="156" spans="1:7">
      <c r="A156" s="151" t="s">
        <v>480</v>
      </c>
      <c r="B156" s="154">
        <v>71158626</v>
      </c>
      <c r="C156" s="154">
        <v>71159848</v>
      </c>
      <c r="D156" s="154">
        <v>-1222</v>
      </c>
      <c r="E156" s="154">
        <v>74404166</v>
      </c>
      <c r="F156" s="154">
        <v>-3245540</v>
      </c>
      <c r="G156" s="154"/>
    </row>
    <row r="157" spans="1:7">
      <c r="A157" s="151" t="s">
        <v>481</v>
      </c>
      <c r="B157" s="154">
        <v>1079321</v>
      </c>
      <c r="C157" s="154">
        <v>1079939</v>
      </c>
      <c r="D157" s="154">
        <v>-618</v>
      </c>
      <c r="E157" s="154">
        <v>2063081</v>
      </c>
      <c r="F157" s="154">
        <v>-983760</v>
      </c>
      <c r="G157" s="154"/>
    </row>
    <row r="158" spans="1:7">
      <c r="A158" s="151" t="s">
        <v>482</v>
      </c>
      <c r="B158" s="154">
        <v>-4611794</v>
      </c>
      <c r="C158" s="154">
        <v>-4611063</v>
      </c>
      <c r="D158" s="154">
        <v>-731</v>
      </c>
      <c r="E158" s="154">
        <v>-5438874</v>
      </c>
      <c r="F158" s="154">
        <v>827080</v>
      </c>
      <c r="G158" s="154"/>
    </row>
    <row r="159" spans="1:7">
      <c r="A159" s="151" t="s">
        <v>483</v>
      </c>
      <c r="B159" s="154">
        <v>-11899780</v>
      </c>
      <c r="C159" s="154">
        <v>-11893317</v>
      </c>
      <c r="D159" s="154">
        <v>-6463</v>
      </c>
      <c r="E159" s="154">
        <v>-12716378</v>
      </c>
      <c r="F159" s="154">
        <v>816598</v>
      </c>
      <c r="G159" s="154"/>
    </row>
    <row r="160" spans="1:7">
      <c r="A160" s="151" t="s">
        <v>484</v>
      </c>
      <c r="B160" s="154">
        <v>21595970</v>
      </c>
      <c r="C160" s="154">
        <v>21595645</v>
      </c>
      <c r="D160" s="154">
        <v>325</v>
      </c>
      <c r="E160" s="154">
        <v>21069337</v>
      </c>
      <c r="F160" s="154">
        <v>526633</v>
      </c>
      <c r="G160" s="154"/>
    </row>
    <row r="161" spans="1:7">
      <c r="A161" s="151" t="s">
        <v>485</v>
      </c>
      <c r="B161" s="154">
        <v>9558838</v>
      </c>
      <c r="C161" s="154">
        <v>9558828</v>
      </c>
      <c r="D161" s="154">
        <v>10</v>
      </c>
      <c r="E161" s="154">
        <v>12065517</v>
      </c>
      <c r="F161" s="154">
        <v>-2506679</v>
      </c>
      <c r="G161" s="154"/>
    </row>
    <row r="162" spans="1:7">
      <c r="A162" s="151" t="s">
        <v>486</v>
      </c>
      <c r="B162" s="154">
        <v>18393858</v>
      </c>
      <c r="C162" s="154">
        <v>18395226</v>
      </c>
      <c r="D162" s="154">
        <v>-1368</v>
      </c>
      <c r="E162" s="154">
        <v>14952720</v>
      </c>
      <c r="F162" s="154">
        <v>3441138</v>
      </c>
      <c r="G162" s="154"/>
    </row>
    <row r="163" spans="1:7">
      <c r="A163" s="151" t="s">
        <v>487</v>
      </c>
      <c r="B163" s="154">
        <v>-13680150</v>
      </c>
      <c r="C163" s="154">
        <v>-13650023</v>
      </c>
      <c r="D163" s="154">
        <v>-30127</v>
      </c>
      <c r="E163" s="154">
        <v>-11743323</v>
      </c>
      <c r="F163" s="154">
        <v>-1936827</v>
      </c>
      <c r="G163" s="154"/>
    </row>
    <row r="164" spans="1:7">
      <c r="A164" s="151" t="s">
        <v>488</v>
      </c>
      <c r="B164" s="154">
        <v>12591990</v>
      </c>
      <c r="C164" s="154">
        <v>12592057</v>
      </c>
      <c r="D164" s="154">
        <v>-67</v>
      </c>
      <c r="E164" s="154">
        <v>9931936</v>
      </c>
      <c r="F164" s="154">
        <v>2660054</v>
      </c>
      <c r="G164" s="154"/>
    </row>
    <row r="165" spans="1:7">
      <c r="A165" s="151" t="s">
        <v>489</v>
      </c>
      <c r="B165" s="154">
        <v>2460066</v>
      </c>
      <c r="C165" s="154">
        <v>2460138</v>
      </c>
      <c r="D165" s="154">
        <v>-72</v>
      </c>
      <c r="E165" s="154">
        <v>1548432</v>
      </c>
      <c r="F165" s="154">
        <v>911634</v>
      </c>
      <c r="G165" s="154"/>
    </row>
    <row r="166" spans="1:7">
      <c r="A166" s="151" t="s">
        <v>490</v>
      </c>
      <c r="B166" s="154">
        <v>342967463</v>
      </c>
      <c r="C166" s="154">
        <v>342981795</v>
      </c>
      <c r="D166" s="154">
        <v>-14332</v>
      </c>
      <c r="E166" s="154">
        <v>412920474</v>
      </c>
      <c r="F166" s="154">
        <v>-69953011</v>
      </c>
      <c r="G166" s="154"/>
    </row>
    <row r="167" spans="1:7">
      <c r="A167" s="151" t="s">
        <v>491</v>
      </c>
      <c r="B167" s="154">
        <v>-7040482</v>
      </c>
      <c r="C167" s="154">
        <v>-7039909</v>
      </c>
      <c r="D167" s="154">
        <v>-573</v>
      </c>
      <c r="E167" s="154">
        <v>-11676252</v>
      </c>
      <c r="F167" s="154">
        <v>4635770</v>
      </c>
      <c r="G167" s="154"/>
    </row>
    <row r="168" spans="1:7">
      <c r="A168" s="151" t="s">
        <v>492</v>
      </c>
      <c r="B168" s="154">
        <v>-6040294</v>
      </c>
      <c r="C168" s="154">
        <v>-6039611</v>
      </c>
      <c r="D168" s="154">
        <v>-683</v>
      </c>
      <c r="E168" s="154">
        <v>-9402098</v>
      </c>
      <c r="F168" s="154">
        <v>3361804</v>
      </c>
      <c r="G168" s="154"/>
    </row>
    <row r="169" spans="1:7">
      <c r="A169" s="151" t="s">
        <v>493</v>
      </c>
      <c r="B169" s="154">
        <v>-7945227</v>
      </c>
      <c r="C169" s="154">
        <v>-7944472</v>
      </c>
      <c r="D169" s="154">
        <v>-755</v>
      </c>
      <c r="E169" s="154">
        <v>-3793895</v>
      </c>
      <c r="F169" s="154">
        <v>-4151332</v>
      </c>
      <c r="G169" s="154"/>
    </row>
    <row r="170" spans="1:7">
      <c r="A170" s="151" t="s">
        <v>494</v>
      </c>
      <c r="B170" s="154">
        <v>-28684499</v>
      </c>
      <c r="C170" s="154">
        <v>-28682673</v>
      </c>
      <c r="D170" s="154">
        <v>-1826</v>
      </c>
      <c r="E170" s="154">
        <v>-23614810</v>
      </c>
      <c r="F170" s="154">
        <v>-5069689</v>
      </c>
      <c r="G170" s="154"/>
    </row>
    <row r="171" spans="1:7">
      <c r="A171" s="151" t="s">
        <v>495</v>
      </c>
      <c r="B171" s="154">
        <v>-13712635</v>
      </c>
      <c r="C171" s="154">
        <v>-13711867</v>
      </c>
      <c r="D171" s="154">
        <v>-768</v>
      </c>
      <c r="E171" s="154">
        <v>-13481807</v>
      </c>
      <c r="F171" s="154">
        <v>-230828</v>
      </c>
      <c r="G171" s="154"/>
    </row>
    <row r="172" spans="1:7">
      <c r="A172" s="151" t="s">
        <v>496</v>
      </c>
      <c r="B172" s="154">
        <v>6482349</v>
      </c>
      <c r="C172" s="154">
        <v>6483648</v>
      </c>
      <c r="D172" s="154">
        <v>-1299</v>
      </c>
      <c r="E172" s="154">
        <v>-973918</v>
      </c>
      <c r="F172" s="154">
        <v>7456267</v>
      </c>
      <c r="G172" s="154"/>
    </row>
    <row r="173" spans="1:7">
      <c r="A173" s="151" t="s">
        <v>497</v>
      </c>
      <c r="B173" s="154">
        <v>-52759927</v>
      </c>
      <c r="C173" s="154">
        <v>-52757577</v>
      </c>
      <c r="D173" s="154">
        <v>-2350</v>
      </c>
      <c r="E173" s="154">
        <v>-35483413</v>
      </c>
      <c r="F173" s="154">
        <v>-17276514</v>
      </c>
      <c r="G173" s="154"/>
    </row>
    <row r="174" spans="1:7">
      <c r="A174" s="151" t="s">
        <v>498</v>
      </c>
      <c r="B174" s="154">
        <v>33931502</v>
      </c>
      <c r="C174" s="154">
        <v>33932379</v>
      </c>
      <c r="D174" s="154">
        <v>-877</v>
      </c>
      <c r="E174" s="154">
        <v>37198700</v>
      </c>
      <c r="F174" s="154">
        <v>-3267198</v>
      </c>
      <c r="G174" s="154"/>
    </row>
    <row r="175" spans="1:7">
      <c r="A175" s="151" t="s">
        <v>499</v>
      </c>
      <c r="B175" s="154">
        <v>-1618468</v>
      </c>
      <c r="C175" s="154">
        <v>-1617734</v>
      </c>
      <c r="D175" s="154">
        <v>-734</v>
      </c>
      <c r="E175" s="154">
        <v>1734170</v>
      </c>
      <c r="F175" s="154">
        <v>-3352638</v>
      </c>
      <c r="G175" s="154"/>
    </row>
    <row r="176" spans="1:7">
      <c r="A176" s="151" t="s">
        <v>500</v>
      </c>
      <c r="B176" s="154">
        <v>29401254</v>
      </c>
      <c r="C176" s="154">
        <v>29401310</v>
      </c>
      <c r="D176" s="154">
        <v>-56</v>
      </c>
      <c r="E176" s="154">
        <v>31098238</v>
      </c>
      <c r="F176" s="154">
        <v>-1696984</v>
      </c>
      <c r="G176" s="154"/>
    </row>
    <row r="177" spans="1:7">
      <c r="A177" s="151" t="s">
        <v>501</v>
      </c>
      <c r="B177" s="154">
        <v>18882259</v>
      </c>
      <c r="C177" s="154">
        <v>18882712</v>
      </c>
      <c r="D177" s="154">
        <v>-453</v>
      </c>
      <c r="E177" s="154">
        <v>22850829</v>
      </c>
      <c r="F177" s="154">
        <v>-3968570</v>
      </c>
      <c r="G177" s="154"/>
    </row>
    <row r="178" spans="1:7">
      <c r="A178" s="151" t="s">
        <v>502</v>
      </c>
      <c r="B178" s="154">
        <v>27587369</v>
      </c>
      <c r="C178" s="154">
        <v>27588585</v>
      </c>
      <c r="D178" s="154">
        <v>-1216</v>
      </c>
      <c r="E178" s="154">
        <v>32424925</v>
      </c>
      <c r="F178" s="154">
        <v>-4837556</v>
      </c>
      <c r="G178" s="154"/>
    </row>
    <row r="179" spans="1:7">
      <c r="A179" s="151" t="s">
        <v>503</v>
      </c>
      <c r="B179" s="154">
        <v>26647216</v>
      </c>
      <c r="C179" s="154">
        <v>26646971</v>
      </c>
      <c r="D179" s="154">
        <v>245</v>
      </c>
      <c r="E179" s="154">
        <v>27408376</v>
      </c>
      <c r="F179" s="154">
        <v>-761160</v>
      </c>
      <c r="G179" s="154"/>
    </row>
    <row r="180" spans="1:7">
      <c r="A180" s="151" t="s">
        <v>504</v>
      </c>
      <c r="B180" s="154">
        <v>3100980</v>
      </c>
      <c r="C180" s="154">
        <v>3101305</v>
      </c>
      <c r="D180" s="154">
        <v>-325</v>
      </c>
      <c r="E180" s="154">
        <v>4437637</v>
      </c>
      <c r="F180" s="154">
        <v>-1336657</v>
      </c>
      <c r="G180" s="154"/>
    </row>
    <row r="181" spans="1:7">
      <c r="A181" s="151" t="s">
        <v>505</v>
      </c>
      <c r="B181" s="154">
        <v>27647150</v>
      </c>
      <c r="C181" s="154">
        <v>27648982</v>
      </c>
      <c r="D181" s="154">
        <v>-1832</v>
      </c>
      <c r="E181" s="154">
        <v>23667711</v>
      </c>
      <c r="F181" s="154">
        <v>3979439</v>
      </c>
      <c r="G181" s="154"/>
    </row>
    <row r="182" spans="1:7">
      <c r="A182" s="151" t="s">
        <v>506</v>
      </c>
      <c r="B182" s="154">
        <v>-5211434</v>
      </c>
      <c r="C182" s="154">
        <v>-5210703</v>
      </c>
      <c r="D182" s="154">
        <v>-731</v>
      </c>
      <c r="E182" s="154">
        <v>-4467850</v>
      </c>
      <c r="F182" s="154">
        <v>-743584</v>
      </c>
      <c r="G182" s="154"/>
    </row>
    <row r="183" spans="1:7">
      <c r="A183" s="151" t="s">
        <v>507</v>
      </c>
      <c r="B183" s="154">
        <v>-28030872</v>
      </c>
      <c r="C183" s="154">
        <v>-28028693</v>
      </c>
      <c r="D183" s="154">
        <v>-2179</v>
      </c>
      <c r="E183" s="154">
        <v>-20976817</v>
      </c>
      <c r="F183" s="154">
        <v>-7054055</v>
      </c>
      <c r="G183" s="154"/>
    </row>
    <row r="184" spans="1:7">
      <c r="A184" s="151" t="s">
        <v>508</v>
      </c>
      <c r="B184" s="154">
        <v>9703525</v>
      </c>
      <c r="C184" s="154">
        <v>9704263</v>
      </c>
      <c r="D184" s="154">
        <v>-738</v>
      </c>
      <c r="E184" s="154">
        <v>7262414</v>
      </c>
      <c r="F184" s="154">
        <v>2441111</v>
      </c>
      <c r="G184" s="154"/>
    </row>
    <row r="185" spans="1:7">
      <c r="A185" s="151" t="s">
        <v>509</v>
      </c>
      <c r="B185" s="154">
        <v>52801301</v>
      </c>
      <c r="C185" s="154">
        <v>52802695</v>
      </c>
      <c r="D185" s="154">
        <v>-1394</v>
      </c>
      <c r="E185" s="154">
        <v>46152869</v>
      </c>
      <c r="F185" s="154">
        <v>6648432</v>
      </c>
      <c r="G185" s="154"/>
    </row>
    <row r="186" spans="1:7">
      <c r="A186" s="151" t="s">
        <v>510</v>
      </c>
      <c r="B186" s="154">
        <v>-17290168</v>
      </c>
      <c r="C186" s="154">
        <v>-17289329</v>
      </c>
      <c r="D186" s="154">
        <v>-839</v>
      </c>
      <c r="E186" s="154">
        <v>-15607790</v>
      </c>
      <c r="F186" s="154">
        <v>-1682378</v>
      </c>
      <c r="G186" s="154"/>
    </row>
    <row r="187" spans="1:7">
      <c r="A187" s="151" t="s">
        <v>511</v>
      </c>
      <c r="B187" s="154">
        <v>-4007794</v>
      </c>
      <c r="C187" s="154">
        <v>-4006902</v>
      </c>
      <c r="D187" s="154">
        <v>-892</v>
      </c>
      <c r="E187" s="154">
        <v>1737089</v>
      </c>
      <c r="F187" s="154">
        <v>-5744883</v>
      </c>
      <c r="G187" s="154"/>
    </row>
    <row r="188" spans="1:7">
      <c r="A188" s="151" t="s">
        <v>512</v>
      </c>
      <c r="B188" s="154">
        <v>-8878033</v>
      </c>
      <c r="C188" s="154">
        <v>-8876999</v>
      </c>
      <c r="D188" s="154">
        <v>-1034</v>
      </c>
      <c r="E188" s="154">
        <v>-9318560</v>
      </c>
      <c r="F188" s="154">
        <v>440527</v>
      </c>
      <c r="G188" s="154"/>
    </row>
    <row r="189" spans="1:7">
      <c r="A189" s="151" t="s">
        <v>513</v>
      </c>
      <c r="B189" s="154">
        <v>-2799165</v>
      </c>
      <c r="C189" s="154">
        <v>-2798540</v>
      </c>
      <c r="D189" s="154">
        <v>-625</v>
      </c>
      <c r="E189" s="154">
        <v>47644</v>
      </c>
      <c r="F189" s="154">
        <v>-2846809</v>
      </c>
      <c r="G189" s="154"/>
    </row>
    <row r="190" spans="1:7">
      <c r="A190" s="151" t="s">
        <v>514</v>
      </c>
      <c r="B190" s="154">
        <v>-13364</v>
      </c>
      <c r="C190" s="154">
        <v>-12924</v>
      </c>
      <c r="D190" s="154">
        <v>-440</v>
      </c>
      <c r="E190" s="154">
        <v>-2222659</v>
      </c>
      <c r="F190" s="154">
        <v>2209295</v>
      </c>
      <c r="G190" s="154"/>
    </row>
    <row r="191" spans="1:7">
      <c r="A191" s="151" t="s">
        <v>515</v>
      </c>
      <c r="B191" s="154">
        <v>-11715416</v>
      </c>
      <c r="C191" s="154">
        <v>-11714496</v>
      </c>
      <c r="D191" s="154">
        <v>-920</v>
      </c>
      <c r="E191" s="154">
        <v>-12057580</v>
      </c>
      <c r="F191" s="154">
        <v>342164</v>
      </c>
      <c r="G191" s="154"/>
    </row>
    <row r="192" spans="1:7">
      <c r="A192" s="151" t="s">
        <v>516</v>
      </c>
      <c r="B192" s="154">
        <v>10063903</v>
      </c>
      <c r="C192" s="154">
        <v>10064144</v>
      </c>
      <c r="D192" s="154">
        <v>-241</v>
      </c>
      <c r="E192" s="154">
        <v>9982445</v>
      </c>
      <c r="F192" s="154">
        <v>81458</v>
      </c>
      <c r="G192" s="154"/>
    </row>
    <row r="193" spans="1:7">
      <c r="A193" s="151" t="s">
        <v>517</v>
      </c>
      <c r="B193" s="154">
        <v>184779</v>
      </c>
      <c r="C193" s="154">
        <v>185558</v>
      </c>
      <c r="D193" s="154">
        <v>-779</v>
      </c>
      <c r="E193" s="154">
        <v>-3416983</v>
      </c>
      <c r="F193" s="154">
        <v>3601762</v>
      </c>
      <c r="G193" s="154"/>
    </row>
    <row r="194" spans="1:7">
      <c r="A194" s="151" t="s">
        <v>518</v>
      </c>
      <c r="B194" s="154">
        <v>7455756</v>
      </c>
      <c r="C194" s="154">
        <v>7456069</v>
      </c>
      <c r="D194" s="154">
        <v>-313</v>
      </c>
      <c r="E194" s="154">
        <v>5776855</v>
      </c>
      <c r="F194" s="154">
        <v>1678901</v>
      </c>
      <c r="G194" s="154"/>
    </row>
    <row r="195" spans="1:7">
      <c r="A195" s="151" t="s">
        <v>519</v>
      </c>
      <c r="B195" s="154">
        <v>37850287</v>
      </c>
      <c r="C195" s="154">
        <v>37852734</v>
      </c>
      <c r="D195" s="154">
        <v>-2447</v>
      </c>
      <c r="E195" s="154">
        <v>33976100</v>
      </c>
      <c r="F195" s="154">
        <v>3874187</v>
      </c>
      <c r="G195" s="154"/>
    </row>
    <row r="196" spans="1:7">
      <c r="A196" s="151" t="s">
        <v>520</v>
      </c>
      <c r="B196" s="154">
        <v>36404405</v>
      </c>
      <c r="C196" s="154">
        <v>36404173</v>
      </c>
      <c r="D196" s="154">
        <v>232</v>
      </c>
      <c r="E196" s="154">
        <v>32770080</v>
      </c>
      <c r="F196" s="154">
        <v>3634325</v>
      </c>
      <c r="G196" s="154"/>
    </row>
    <row r="197" spans="1:7">
      <c r="A197" s="151" t="s">
        <v>521</v>
      </c>
      <c r="B197" s="154">
        <v>133801142</v>
      </c>
      <c r="C197" s="154">
        <v>133800528</v>
      </c>
      <c r="D197" s="154">
        <v>614</v>
      </c>
      <c r="E197" s="154">
        <v>118637830</v>
      </c>
      <c r="F197" s="154">
        <v>15163312</v>
      </c>
      <c r="G197" s="154"/>
    </row>
    <row r="198" spans="1:7">
      <c r="A198" s="151" t="s">
        <v>522</v>
      </c>
      <c r="B198" s="154">
        <v>23302257</v>
      </c>
      <c r="C198" s="154">
        <v>23302939</v>
      </c>
      <c r="D198" s="154">
        <v>-682</v>
      </c>
      <c r="E198" s="154">
        <v>21917493</v>
      </c>
      <c r="F198" s="154">
        <v>1384764</v>
      </c>
      <c r="G198" s="154"/>
    </row>
    <row r="199" spans="1:7">
      <c r="A199" s="151" t="s">
        <v>523</v>
      </c>
      <c r="B199" s="154">
        <v>18659286</v>
      </c>
      <c r="C199" s="154">
        <v>18659467</v>
      </c>
      <c r="D199" s="154">
        <v>-181</v>
      </c>
      <c r="E199" s="154">
        <v>24015116</v>
      </c>
      <c r="F199" s="154">
        <v>-5355830</v>
      </c>
      <c r="G199" s="154"/>
    </row>
    <row r="200" spans="1:7">
      <c r="A200" s="151" t="s">
        <v>524</v>
      </c>
      <c r="B200" s="154">
        <v>-6663134</v>
      </c>
      <c r="C200" s="154">
        <v>-6662248</v>
      </c>
      <c r="D200" s="154">
        <v>-886</v>
      </c>
      <c r="E200" s="154">
        <v>-5052835</v>
      </c>
      <c r="F200" s="154">
        <v>-1610299</v>
      </c>
      <c r="G200" s="154"/>
    </row>
    <row r="201" spans="1:7">
      <c r="A201" s="151" t="s">
        <v>525</v>
      </c>
      <c r="B201" s="154">
        <v>69114791</v>
      </c>
      <c r="C201" s="154">
        <v>69114673</v>
      </c>
      <c r="D201" s="154">
        <v>118</v>
      </c>
      <c r="E201" s="154">
        <v>62907390</v>
      </c>
      <c r="F201" s="154">
        <v>6207401</v>
      </c>
      <c r="G201" s="154"/>
    </row>
    <row r="202" spans="1:7">
      <c r="A202" s="151" t="s">
        <v>526</v>
      </c>
      <c r="B202" s="154">
        <v>39533647</v>
      </c>
      <c r="C202" s="154">
        <v>39533189</v>
      </c>
      <c r="D202" s="154">
        <v>458</v>
      </c>
      <c r="E202" s="154">
        <v>40146087</v>
      </c>
      <c r="F202" s="154">
        <v>-612440</v>
      </c>
      <c r="G202" s="154"/>
    </row>
    <row r="203" spans="1:7">
      <c r="A203" s="151" t="s">
        <v>527</v>
      </c>
      <c r="B203" s="154">
        <v>6274163</v>
      </c>
      <c r="C203" s="154">
        <v>6274395</v>
      </c>
      <c r="D203" s="154">
        <v>-232</v>
      </c>
      <c r="E203" s="154">
        <v>7308947</v>
      </c>
      <c r="F203" s="154">
        <v>-1034784</v>
      </c>
      <c r="G203" s="154"/>
    </row>
    <row r="204" spans="1:7" ht="27" customHeight="1">
      <c r="A204" s="145" t="s">
        <v>528</v>
      </c>
      <c r="B204" s="154"/>
      <c r="C204" s="154"/>
      <c r="D204" s="154"/>
      <c r="E204" s="154"/>
      <c r="F204" s="154"/>
      <c r="G204" s="154"/>
    </row>
    <row r="205" spans="1:7">
      <c r="A205" s="151" t="s">
        <v>529</v>
      </c>
      <c r="B205" s="154">
        <v>-2938502</v>
      </c>
      <c r="C205" s="154">
        <v>-2766149</v>
      </c>
      <c r="D205" s="154">
        <v>-172353</v>
      </c>
      <c r="E205" s="154">
        <v>-5183633</v>
      </c>
      <c r="F205" s="154">
        <v>2245131</v>
      </c>
      <c r="G205" s="154"/>
    </row>
    <row r="206" spans="1:7">
      <c r="A206" s="151" t="s">
        <v>530</v>
      </c>
      <c r="B206" s="154">
        <v>6079287</v>
      </c>
      <c r="C206" s="154">
        <v>6079509</v>
      </c>
      <c r="D206" s="154">
        <v>-222</v>
      </c>
      <c r="E206" s="154">
        <v>2428506</v>
      </c>
      <c r="F206" s="154">
        <v>3650781</v>
      </c>
      <c r="G206" s="154"/>
    </row>
    <row r="207" spans="1:7">
      <c r="A207" s="151" t="s">
        <v>531</v>
      </c>
      <c r="B207" s="154">
        <v>4818052</v>
      </c>
      <c r="C207" s="154">
        <v>4818480</v>
      </c>
      <c r="D207" s="154">
        <v>-428</v>
      </c>
      <c r="E207" s="154">
        <v>2124272</v>
      </c>
      <c r="F207" s="154">
        <v>2693780</v>
      </c>
      <c r="G207" s="154"/>
    </row>
    <row r="208" spans="1:7">
      <c r="A208" s="151" t="s">
        <v>532</v>
      </c>
      <c r="B208" s="154">
        <v>3421921</v>
      </c>
      <c r="C208" s="154">
        <v>3422520</v>
      </c>
      <c r="D208" s="154">
        <v>-599</v>
      </c>
      <c r="E208" s="154">
        <v>4895379</v>
      </c>
      <c r="F208" s="154">
        <v>-1473458</v>
      </c>
      <c r="G208" s="154"/>
    </row>
    <row r="209" spans="1:7">
      <c r="A209" s="151" t="s">
        <v>533</v>
      </c>
      <c r="B209" s="154">
        <v>3635080</v>
      </c>
      <c r="C209" s="154">
        <v>3635680</v>
      </c>
      <c r="D209" s="154">
        <v>-600</v>
      </c>
      <c r="E209" s="154">
        <v>3225609</v>
      </c>
      <c r="F209" s="154">
        <v>409471</v>
      </c>
      <c r="G209" s="154"/>
    </row>
    <row r="210" spans="1:7">
      <c r="A210" s="151" t="s">
        <v>534</v>
      </c>
      <c r="B210" s="154">
        <v>11595519</v>
      </c>
      <c r="C210" s="154">
        <v>11596241</v>
      </c>
      <c r="D210" s="154">
        <v>-722</v>
      </c>
      <c r="E210" s="154">
        <v>11272022</v>
      </c>
      <c r="F210" s="154">
        <v>323497</v>
      </c>
      <c r="G210" s="154"/>
    </row>
    <row r="211" spans="1:7">
      <c r="A211" s="151" t="s">
        <v>535</v>
      </c>
      <c r="B211" s="154">
        <v>5709986</v>
      </c>
      <c r="C211" s="154">
        <v>5710620</v>
      </c>
      <c r="D211" s="154">
        <v>-634</v>
      </c>
      <c r="E211" s="154">
        <v>2529753</v>
      </c>
      <c r="F211" s="154">
        <v>3180233</v>
      </c>
      <c r="G211" s="154"/>
    </row>
    <row r="212" spans="1:7">
      <c r="A212" s="151" t="s">
        <v>536</v>
      </c>
      <c r="B212" s="154">
        <v>-61131975</v>
      </c>
      <c r="C212" s="154">
        <v>-61126300</v>
      </c>
      <c r="D212" s="154">
        <v>-5675</v>
      </c>
      <c r="E212" s="154">
        <v>-57864448</v>
      </c>
      <c r="F212" s="154">
        <v>-3267527</v>
      </c>
      <c r="G212" s="154"/>
    </row>
    <row r="213" spans="1:7">
      <c r="A213" s="151" t="s">
        <v>537</v>
      </c>
      <c r="B213" s="154">
        <v>2248250</v>
      </c>
      <c r="C213" s="154">
        <v>2248805</v>
      </c>
      <c r="D213" s="154">
        <v>-555</v>
      </c>
      <c r="E213" s="154">
        <v>3809745</v>
      </c>
      <c r="F213" s="154">
        <v>-1561495</v>
      </c>
      <c r="G213" s="154"/>
    </row>
    <row r="214" spans="1:7">
      <c r="A214" s="151" t="s">
        <v>538</v>
      </c>
      <c r="B214" s="154">
        <v>565009</v>
      </c>
      <c r="C214" s="154">
        <v>566251</v>
      </c>
      <c r="D214" s="154">
        <v>-1242</v>
      </c>
      <c r="E214" s="154">
        <v>-5961323</v>
      </c>
      <c r="F214" s="154">
        <v>6526332</v>
      </c>
      <c r="G214" s="154"/>
    </row>
    <row r="215" spans="1:7">
      <c r="A215" s="151" t="s">
        <v>539</v>
      </c>
      <c r="B215" s="154">
        <v>10899391</v>
      </c>
      <c r="C215" s="154">
        <v>10899281</v>
      </c>
      <c r="D215" s="154">
        <v>110</v>
      </c>
      <c r="E215" s="154">
        <v>8332620</v>
      </c>
      <c r="F215" s="154">
        <v>2566771</v>
      </c>
      <c r="G215" s="154"/>
    </row>
    <row r="216" spans="1:7">
      <c r="A216" s="151" t="s">
        <v>540</v>
      </c>
      <c r="B216" s="154">
        <v>-5928664</v>
      </c>
      <c r="C216" s="154">
        <v>-5928127</v>
      </c>
      <c r="D216" s="154">
        <v>-537</v>
      </c>
      <c r="E216" s="154">
        <v>-4824477</v>
      </c>
      <c r="F216" s="154">
        <v>-1104187</v>
      </c>
      <c r="G216" s="154"/>
    </row>
    <row r="217" spans="1:7">
      <c r="A217" s="151" t="s">
        <v>541</v>
      </c>
      <c r="B217" s="154">
        <v>21447082</v>
      </c>
      <c r="C217" s="154">
        <v>21447442</v>
      </c>
      <c r="D217" s="154">
        <v>-360</v>
      </c>
      <c r="E217" s="154">
        <v>18929295</v>
      </c>
      <c r="F217" s="154">
        <v>2517787</v>
      </c>
      <c r="G217" s="154"/>
    </row>
    <row r="218" spans="1:7">
      <c r="A218" s="151" t="s">
        <v>542</v>
      </c>
      <c r="B218" s="154">
        <v>12126038</v>
      </c>
      <c r="C218" s="154">
        <v>12126265</v>
      </c>
      <c r="D218" s="154">
        <v>-227</v>
      </c>
      <c r="E218" s="154">
        <v>10316268</v>
      </c>
      <c r="F218" s="154">
        <v>1809770</v>
      </c>
      <c r="G218" s="154"/>
    </row>
    <row r="219" spans="1:7">
      <c r="A219" s="151" t="s">
        <v>543</v>
      </c>
      <c r="B219" s="154">
        <v>15764385</v>
      </c>
      <c r="C219" s="154">
        <v>15764426</v>
      </c>
      <c r="D219" s="154">
        <v>-41</v>
      </c>
      <c r="E219" s="154">
        <v>17340521</v>
      </c>
      <c r="F219" s="154">
        <v>-1576136</v>
      </c>
      <c r="G219" s="154"/>
    </row>
    <row r="220" spans="1:7">
      <c r="A220" s="151" t="s">
        <v>544</v>
      </c>
      <c r="B220" s="154">
        <v>383923</v>
      </c>
      <c r="C220" s="154">
        <v>384569</v>
      </c>
      <c r="D220" s="154">
        <v>-646</v>
      </c>
      <c r="E220" s="154">
        <v>-3534071</v>
      </c>
      <c r="F220" s="154">
        <v>3917994</v>
      </c>
      <c r="G220" s="154"/>
    </row>
    <row r="221" spans="1:7" ht="27" customHeight="1">
      <c r="A221" s="145" t="s">
        <v>545</v>
      </c>
      <c r="B221" s="154"/>
      <c r="C221" s="154"/>
      <c r="D221" s="154"/>
      <c r="E221" s="154"/>
      <c r="F221" s="154"/>
      <c r="G221" s="154"/>
    </row>
    <row r="222" spans="1:7">
      <c r="A222" s="151" t="s">
        <v>546</v>
      </c>
      <c r="B222" s="154">
        <v>-255370</v>
      </c>
      <c r="C222" s="154">
        <v>-254776</v>
      </c>
      <c r="D222" s="154">
        <v>-594</v>
      </c>
      <c r="E222" s="154">
        <v>-3863168</v>
      </c>
      <c r="F222" s="154">
        <v>3607798</v>
      </c>
      <c r="G222" s="154"/>
    </row>
    <row r="223" spans="1:7">
      <c r="A223" s="151" t="s">
        <v>547</v>
      </c>
      <c r="B223" s="154">
        <v>8680228</v>
      </c>
      <c r="C223" s="154">
        <v>8680499</v>
      </c>
      <c r="D223" s="154">
        <v>-271</v>
      </c>
      <c r="E223" s="154">
        <v>1065417</v>
      </c>
      <c r="F223" s="154">
        <v>7614811</v>
      </c>
      <c r="G223" s="154"/>
    </row>
    <row r="224" spans="1:7">
      <c r="A224" s="151" t="s">
        <v>548</v>
      </c>
      <c r="B224" s="154">
        <v>-9691352</v>
      </c>
      <c r="C224" s="154">
        <v>-9690256</v>
      </c>
      <c r="D224" s="154">
        <v>-1096</v>
      </c>
      <c r="E224" s="154">
        <v>-8089034</v>
      </c>
      <c r="F224" s="154">
        <v>-1602318</v>
      </c>
      <c r="G224" s="154"/>
    </row>
    <row r="225" spans="1:7">
      <c r="A225" s="151" t="s">
        <v>549</v>
      </c>
      <c r="B225" s="154">
        <v>4134927</v>
      </c>
      <c r="C225" s="154">
        <v>4135149</v>
      </c>
      <c r="D225" s="154">
        <v>-222</v>
      </c>
      <c r="E225" s="154">
        <v>9369928</v>
      </c>
      <c r="F225" s="154">
        <v>-5235001</v>
      </c>
      <c r="G225" s="154"/>
    </row>
    <row r="226" spans="1:7">
      <c r="A226" s="151" t="s">
        <v>550</v>
      </c>
      <c r="B226" s="154">
        <v>11231554</v>
      </c>
      <c r="C226" s="154">
        <v>11232750</v>
      </c>
      <c r="D226" s="154">
        <v>-1196</v>
      </c>
      <c r="E226" s="154">
        <v>-6237088</v>
      </c>
      <c r="F226" s="154">
        <v>17468642</v>
      </c>
      <c r="G226" s="154"/>
    </row>
    <row r="227" spans="1:7">
      <c r="A227" s="151" t="s">
        <v>551</v>
      </c>
      <c r="B227" s="154">
        <v>30187980</v>
      </c>
      <c r="C227" s="154">
        <v>30188239</v>
      </c>
      <c r="D227" s="154">
        <v>-259</v>
      </c>
      <c r="E227" s="154">
        <v>42503453</v>
      </c>
      <c r="F227" s="154">
        <v>-12315473</v>
      </c>
      <c r="G227" s="154"/>
    </row>
    <row r="228" spans="1:7">
      <c r="A228" s="151" t="s">
        <v>552</v>
      </c>
      <c r="B228" s="154">
        <v>4627912</v>
      </c>
      <c r="C228" s="154">
        <v>4628128</v>
      </c>
      <c r="D228" s="154">
        <v>-216</v>
      </c>
      <c r="E228" s="154">
        <v>4021851</v>
      </c>
      <c r="F228" s="154">
        <v>606061</v>
      </c>
      <c r="G228" s="154"/>
    </row>
    <row r="229" spans="1:7">
      <c r="A229" s="151" t="s">
        <v>553</v>
      </c>
      <c r="B229" s="154">
        <v>3645946</v>
      </c>
      <c r="C229" s="154">
        <v>3646265</v>
      </c>
      <c r="D229" s="154">
        <v>-319</v>
      </c>
      <c r="E229" s="154">
        <v>2755269</v>
      </c>
      <c r="F229" s="154">
        <v>890677</v>
      </c>
      <c r="G229" s="154"/>
    </row>
    <row r="230" spans="1:7">
      <c r="A230" s="151" t="s">
        <v>554</v>
      </c>
      <c r="B230" s="154">
        <v>56657935</v>
      </c>
      <c r="C230" s="154">
        <v>56657905</v>
      </c>
      <c r="D230" s="154">
        <v>30</v>
      </c>
      <c r="E230" s="154">
        <v>51488646</v>
      </c>
      <c r="F230" s="154">
        <v>5169289</v>
      </c>
      <c r="G230" s="154"/>
    </row>
    <row r="231" spans="1:7">
      <c r="A231" s="151" t="s">
        <v>555</v>
      </c>
      <c r="B231" s="154">
        <v>-1158560</v>
      </c>
      <c r="C231" s="154">
        <v>-1158250</v>
      </c>
      <c r="D231" s="154">
        <v>-310</v>
      </c>
      <c r="E231" s="154">
        <v>-119648</v>
      </c>
      <c r="F231" s="154">
        <v>-1038912</v>
      </c>
      <c r="G231" s="154"/>
    </row>
    <row r="232" spans="1:7">
      <c r="A232" s="151" t="s">
        <v>556</v>
      </c>
      <c r="B232" s="154">
        <v>9718109</v>
      </c>
      <c r="C232" s="154">
        <v>9718509</v>
      </c>
      <c r="D232" s="154">
        <v>-400</v>
      </c>
      <c r="E232" s="154">
        <v>11370329</v>
      </c>
      <c r="F232" s="154">
        <v>-1652220</v>
      </c>
      <c r="G232" s="154"/>
    </row>
    <row r="233" spans="1:7">
      <c r="A233" s="151" t="s">
        <v>557</v>
      </c>
      <c r="B233" s="154">
        <v>224627156</v>
      </c>
      <c r="C233" s="154">
        <v>224629001</v>
      </c>
      <c r="D233" s="154">
        <v>-1845</v>
      </c>
      <c r="E233" s="154">
        <v>211233118</v>
      </c>
      <c r="F233" s="154">
        <v>13394038</v>
      </c>
      <c r="G233" s="154"/>
    </row>
    <row r="234" spans="1:7" ht="27" customHeight="1">
      <c r="A234" s="145" t="s">
        <v>558</v>
      </c>
      <c r="B234" s="154"/>
      <c r="C234" s="154"/>
      <c r="D234" s="154"/>
      <c r="E234" s="154"/>
      <c r="F234" s="154"/>
      <c r="G234" s="154"/>
    </row>
    <row r="235" spans="1:7">
      <c r="A235" s="151" t="s">
        <v>559</v>
      </c>
      <c r="B235" s="154">
        <v>-4698327</v>
      </c>
      <c r="C235" s="154">
        <v>-4697687</v>
      </c>
      <c r="D235" s="154">
        <v>-640</v>
      </c>
      <c r="E235" s="154">
        <v>-6160273</v>
      </c>
      <c r="F235" s="154">
        <v>1461946</v>
      </c>
      <c r="G235" s="154"/>
    </row>
    <row r="236" spans="1:7">
      <c r="A236" s="151" t="s">
        <v>560</v>
      </c>
      <c r="B236" s="154">
        <v>-24245</v>
      </c>
      <c r="C236" s="154">
        <v>-23711</v>
      </c>
      <c r="D236" s="154">
        <v>-534</v>
      </c>
      <c r="E236" s="154">
        <v>-8075829</v>
      </c>
      <c r="F236" s="154">
        <v>8051584</v>
      </c>
      <c r="G236" s="154"/>
    </row>
    <row r="237" spans="1:7">
      <c r="A237" s="151" t="s">
        <v>561</v>
      </c>
      <c r="B237" s="154">
        <v>37897566</v>
      </c>
      <c r="C237" s="154">
        <v>38044712</v>
      </c>
      <c r="D237" s="154">
        <v>-147146</v>
      </c>
      <c r="E237" s="154">
        <v>26793418</v>
      </c>
      <c r="F237" s="154">
        <v>11104148</v>
      </c>
      <c r="G237" s="154"/>
    </row>
    <row r="238" spans="1:7">
      <c r="A238" s="151" t="s">
        <v>562</v>
      </c>
      <c r="B238" s="154">
        <v>37173135</v>
      </c>
      <c r="C238" s="154">
        <v>37172649</v>
      </c>
      <c r="D238" s="154">
        <v>486</v>
      </c>
      <c r="E238" s="154">
        <v>42135578</v>
      </c>
      <c r="F238" s="154">
        <v>-4962443</v>
      </c>
      <c r="G238" s="154"/>
    </row>
    <row r="239" spans="1:7">
      <c r="A239" s="151" t="s">
        <v>563</v>
      </c>
      <c r="B239" s="154">
        <v>9036486</v>
      </c>
      <c r="C239" s="154">
        <v>9037531</v>
      </c>
      <c r="D239" s="154">
        <v>-1045</v>
      </c>
      <c r="E239" s="154">
        <v>14884968</v>
      </c>
      <c r="F239" s="154">
        <v>-5848482</v>
      </c>
      <c r="G239" s="154"/>
    </row>
    <row r="240" spans="1:7">
      <c r="A240" s="151" t="s">
        <v>564</v>
      </c>
      <c r="B240" s="154">
        <v>-4865495</v>
      </c>
      <c r="C240" s="154">
        <v>-4865056</v>
      </c>
      <c r="D240" s="154">
        <v>-439</v>
      </c>
      <c r="E240" s="154">
        <v>-2145239</v>
      </c>
      <c r="F240" s="154">
        <v>-2720256</v>
      </c>
      <c r="G240" s="154"/>
    </row>
    <row r="241" spans="1:7">
      <c r="A241" s="151" t="s">
        <v>565</v>
      </c>
      <c r="B241" s="154">
        <v>2705002</v>
      </c>
      <c r="C241" s="154">
        <v>2705811</v>
      </c>
      <c r="D241" s="154">
        <v>-809</v>
      </c>
      <c r="E241" s="154">
        <v>6392783</v>
      </c>
      <c r="F241" s="154">
        <v>-3687781</v>
      </c>
      <c r="G241" s="154"/>
    </row>
    <row r="242" spans="1:7">
      <c r="A242" s="151" t="s">
        <v>566</v>
      </c>
      <c r="B242" s="154">
        <v>-5998710</v>
      </c>
      <c r="C242" s="154">
        <v>-5998328</v>
      </c>
      <c r="D242" s="154">
        <v>-382</v>
      </c>
      <c r="E242" s="154">
        <v>-4634375</v>
      </c>
      <c r="F242" s="154">
        <v>-1364335</v>
      </c>
      <c r="G242" s="154"/>
    </row>
    <row r="243" spans="1:7">
      <c r="A243" s="151" t="s">
        <v>567</v>
      </c>
      <c r="B243" s="154">
        <v>-16808792</v>
      </c>
      <c r="C243" s="154">
        <v>-16807966</v>
      </c>
      <c r="D243" s="154">
        <v>-826</v>
      </c>
      <c r="E243" s="154">
        <v>-18274653</v>
      </c>
      <c r="F243" s="154">
        <v>1465861</v>
      </c>
      <c r="G243" s="154"/>
    </row>
    <row r="244" spans="1:7">
      <c r="A244" s="151" t="s">
        <v>568</v>
      </c>
      <c r="B244" s="154">
        <v>-124569273</v>
      </c>
      <c r="C244" s="154">
        <v>-124559262</v>
      </c>
      <c r="D244" s="154">
        <v>-10011</v>
      </c>
      <c r="E244" s="154">
        <v>-131189567</v>
      </c>
      <c r="F244" s="154">
        <v>6620294</v>
      </c>
      <c r="G244" s="154"/>
    </row>
    <row r="245" spans="1:7" ht="27" customHeight="1">
      <c r="A245" s="145" t="s">
        <v>569</v>
      </c>
      <c r="B245" s="154"/>
      <c r="C245" s="154"/>
      <c r="D245" s="154"/>
      <c r="E245" s="154"/>
      <c r="F245" s="154"/>
      <c r="G245" s="154"/>
    </row>
    <row r="246" spans="1:7">
      <c r="A246" s="151" t="s">
        <v>570</v>
      </c>
      <c r="B246" s="154">
        <v>-5500482</v>
      </c>
      <c r="C246" s="154">
        <v>-5499311</v>
      </c>
      <c r="D246" s="154">
        <v>-1171</v>
      </c>
      <c r="E246" s="154">
        <v>-18748915</v>
      </c>
      <c r="F246" s="154">
        <v>13248433</v>
      </c>
      <c r="G246" s="154"/>
    </row>
    <row r="247" spans="1:7">
      <c r="A247" s="151" t="s">
        <v>571</v>
      </c>
      <c r="B247" s="154">
        <v>74117091</v>
      </c>
      <c r="C247" s="154">
        <v>74119600</v>
      </c>
      <c r="D247" s="154">
        <v>-2509</v>
      </c>
      <c r="E247" s="154">
        <v>82315060</v>
      </c>
      <c r="F247" s="154">
        <v>-8197969</v>
      </c>
      <c r="G247" s="154"/>
    </row>
    <row r="248" spans="1:7">
      <c r="A248" s="151" t="s">
        <v>572</v>
      </c>
      <c r="B248" s="154">
        <v>34548510</v>
      </c>
      <c r="C248" s="154">
        <v>34550454</v>
      </c>
      <c r="D248" s="154">
        <v>-1944</v>
      </c>
      <c r="E248" s="154">
        <v>32407756</v>
      </c>
      <c r="F248" s="154">
        <v>2140754</v>
      </c>
      <c r="G248" s="154"/>
    </row>
    <row r="249" spans="1:7">
      <c r="A249" s="151" t="s">
        <v>573</v>
      </c>
      <c r="B249" s="154">
        <v>3661323</v>
      </c>
      <c r="C249" s="154">
        <v>3661780</v>
      </c>
      <c r="D249" s="154">
        <v>-457</v>
      </c>
      <c r="E249" s="154">
        <v>1457680</v>
      </c>
      <c r="F249" s="154">
        <v>2203643</v>
      </c>
      <c r="G249" s="154"/>
    </row>
    <row r="250" spans="1:7">
      <c r="A250" s="151" t="s">
        <v>574</v>
      </c>
      <c r="B250" s="154">
        <v>10301811</v>
      </c>
      <c r="C250" s="154">
        <v>10302755</v>
      </c>
      <c r="D250" s="154">
        <v>-944</v>
      </c>
      <c r="E250" s="154">
        <v>14593784</v>
      </c>
      <c r="F250" s="154">
        <v>-4291973</v>
      </c>
      <c r="G250" s="154"/>
    </row>
    <row r="251" spans="1:7">
      <c r="A251" s="151" t="s">
        <v>575</v>
      </c>
      <c r="B251" s="154">
        <v>-41750909</v>
      </c>
      <c r="C251" s="154">
        <v>-41749360</v>
      </c>
      <c r="D251" s="154">
        <v>-1549</v>
      </c>
      <c r="E251" s="154">
        <v>-42377069</v>
      </c>
      <c r="F251" s="154">
        <v>626160</v>
      </c>
      <c r="G251" s="154"/>
    </row>
    <row r="252" spans="1:7">
      <c r="A252" s="151" t="s">
        <v>576</v>
      </c>
      <c r="B252" s="154">
        <v>21416071</v>
      </c>
      <c r="C252" s="154">
        <v>21417199</v>
      </c>
      <c r="D252" s="154">
        <v>-1128</v>
      </c>
      <c r="E252" s="154">
        <v>12632706</v>
      </c>
      <c r="F252" s="154">
        <v>8783365</v>
      </c>
      <c r="G252" s="154"/>
    </row>
    <row r="253" spans="1:7">
      <c r="A253" s="151" t="s">
        <v>577</v>
      </c>
      <c r="B253" s="154">
        <v>-2297487</v>
      </c>
      <c r="C253" s="154">
        <v>-2243220</v>
      </c>
      <c r="D253" s="154">
        <v>-54267</v>
      </c>
      <c r="E253" s="154">
        <v>-75535</v>
      </c>
      <c r="F253" s="154">
        <v>-2221952</v>
      </c>
      <c r="G253" s="154"/>
    </row>
    <row r="254" spans="1:7">
      <c r="A254" s="151" t="s">
        <v>578</v>
      </c>
      <c r="B254" s="154">
        <v>40461320</v>
      </c>
      <c r="C254" s="154">
        <v>40461590</v>
      </c>
      <c r="D254" s="154">
        <v>-270</v>
      </c>
      <c r="E254" s="154">
        <v>35359201</v>
      </c>
      <c r="F254" s="154">
        <v>5102119</v>
      </c>
      <c r="G254" s="154"/>
    </row>
    <row r="255" spans="1:7">
      <c r="A255" s="151" t="s">
        <v>579</v>
      </c>
      <c r="B255" s="154">
        <v>-7023878</v>
      </c>
      <c r="C255" s="154">
        <v>-7023335</v>
      </c>
      <c r="D255" s="154">
        <v>-543</v>
      </c>
      <c r="E255" s="154">
        <v>-4106430</v>
      </c>
      <c r="F255" s="154">
        <v>-2917448</v>
      </c>
      <c r="G255" s="154"/>
    </row>
    <row r="256" spans="1:7">
      <c r="A256" s="151" t="s">
        <v>580</v>
      </c>
      <c r="B256" s="154">
        <v>7569503</v>
      </c>
      <c r="C256" s="154">
        <v>7569802</v>
      </c>
      <c r="D256" s="154">
        <v>-299</v>
      </c>
      <c r="E256" s="154">
        <v>5879398</v>
      </c>
      <c r="F256" s="154">
        <v>1690105</v>
      </c>
      <c r="G256" s="154"/>
    </row>
    <row r="257" spans="1:7">
      <c r="A257" s="151" t="s">
        <v>581</v>
      </c>
      <c r="B257" s="154">
        <v>-3809366</v>
      </c>
      <c r="C257" s="154">
        <v>-3808913</v>
      </c>
      <c r="D257" s="154">
        <v>-453</v>
      </c>
      <c r="E257" s="154">
        <v>-5475403</v>
      </c>
      <c r="F257" s="154">
        <v>1666037</v>
      </c>
      <c r="G257" s="154"/>
    </row>
    <row r="258" spans="1:7">
      <c r="A258" s="151" t="s">
        <v>582</v>
      </c>
      <c r="B258" s="154">
        <v>-4540579</v>
      </c>
      <c r="C258" s="154">
        <v>-4539935</v>
      </c>
      <c r="D258" s="154">
        <v>-644</v>
      </c>
      <c r="E258" s="154">
        <v>-983309</v>
      </c>
      <c r="F258" s="154">
        <v>-3557270</v>
      </c>
      <c r="G258" s="154"/>
    </row>
    <row r="259" spans="1:7">
      <c r="A259" s="151" t="s">
        <v>583</v>
      </c>
      <c r="B259" s="154">
        <v>6700127</v>
      </c>
      <c r="C259" s="154">
        <v>6700451</v>
      </c>
      <c r="D259" s="154">
        <v>-324</v>
      </c>
      <c r="E259" s="154">
        <v>6094507</v>
      </c>
      <c r="F259" s="154">
        <v>605620</v>
      </c>
      <c r="G259" s="154"/>
    </row>
    <row r="260" spans="1:7">
      <c r="A260" s="151" t="s">
        <v>584</v>
      </c>
      <c r="B260" s="154">
        <v>-13558736</v>
      </c>
      <c r="C260" s="154">
        <v>-13558157</v>
      </c>
      <c r="D260" s="154">
        <v>-579</v>
      </c>
      <c r="E260" s="154">
        <v>-11157871</v>
      </c>
      <c r="F260" s="154">
        <v>-2400865</v>
      </c>
      <c r="G260" s="154"/>
    </row>
    <row r="261" spans="1:7" ht="27" customHeight="1">
      <c r="A261" s="145" t="s">
        <v>585</v>
      </c>
      <c r="B261" s="154"/>
      <c r="C261" s="154"/>
      <c r="D261" s="154"/>
      <c r="E261" s="154"/>
      <c r="F261" s="154"/>
      <c r="G261" s="154"/>
    </row>
    <row r="262" spans="1:7">
      <c r="A262" s="151" t="s">
        <v>586</v>
      </c>
      <c r="B262" s="154">
        <v>17914000</v>
      </c>
      <c r="C262" s="154">
        <v>17914823</v>
      </c>
      <c r="D262" s="154">
        <v>-823</v>
      </c>
      <c r="E262" s="154">
        <v>18759215</v>
      </c>
      <c r="F262" s="154">
        <v>-845215</v>
      </c>
      <c r="G262" s="154"/>
    </row>
    <row r="263" spans="1:7">
      <c r="A263" s="151" t="s">
        <v>587</v>
      </c>
      <c r="B263" s="154">
        <v>6232412</v>
      </c>
      <c r="C263" s="154">
        <v>6236771</v>
      </c>
      <c r="D263" s="154">
        <v>-4359</v>
      </c>
      <c r="E263" s="154">
        <v>-6213319</v>
      </c>
      <c r="F263" s="154">
        <v>12445731</v>
      </c>
      <c r="G263" s="154"/>
    </row>
    <row r="264" spans="1:7">
      <c r="A264" s="151" t="s">
        <v>588</v>
      </c>
      <c r="B264" s="154">
        <v>8194782</v>
      </c>
      <c r="C264" s="154">
        <v>8195455</v>
      </c>
      <c r="D264" s="154">
        <v>-673</v>
      </c>
      <c r="E264" s="154">
        <v>9682376</v>
      </c>
      <c r="F264" s="154">
        <v>-1487594</v>
      </c>
      <c r="G264" s="154"/>
    </row>
    <row r="265" spans="1:7">
      <c r="A265" s="151" t="s">
        <v>589</v>
      </c>
      <c r="B265" s="154">
        <v>74484987</v>
      </c>
      <c r="C265" s="154">
        <v>74485290</v>
      </c>
      <c r="D265" s="154">
        <v>-303</v>
      </c>
      <c r="E265" s="154">
        <v>90560577</v>
      </c>
      <c r="F265" s="154">
        <v>-16075590</v>
      </c>
      <c r="G265" s="154"/>
    </row>
    <row r="266" spans="1:7">
      <c r="A266" s="151" t="s">
        <v>590</v>
      </c>
      <c r="B266" s="154">
        <v>22694778</v>
      </c>
      <c r="C266" s="154">
        <v>22695195</v>
      </c>
      <c r="D266" s="154">
        <v>-417</v>
      </c>
      <c r="E266" s="154">
        <v>18091439</v>
      </c>
      <c r="F266" s="154">
        <v>4603339</v>
      </c>
      <c r="G266" s="154"/>
    </row>
    <row r="267" spans="1:7">
      <c r="A267" s="151" t="s">
        <v>591</v>
      </c>
      <c r="B267" s="154">
        <v>-928319</v>
      </c>
      <c r="C267" s="154">
        <v>-927710</v>
      </c>
      <c r="D267" s="154">
        <v>-609</v>
      </c>
      <c r="E267" s="154">
        <v>-8478660</v>
      </c>
      <c r="F267" s="154">
        <v>7550341</v>
      </c>
      <c r="G267" s="154"/>
    </row>
    <row r="268" spans="1:7">
      <c r="A268" s="151" t="s">
        <v>592</v>
      </c>
      <c r="B268" s="154">
        <v>4599598</v>
      </c>
      <c r="C268" s="154">
        <v>4599940</v>
      </c>
      <c r="D268" s="154">
        <v>-342</v>
      </c>
      <c r="E268" s="154">
        <v>4613777</v>
      </c>
      <c r="F268" s="154">
        <v>-14179</v>
      </c>
      <c r="G268" s="154"/>
    </row>
    <row r="269" spans="1:7">
      <c r="A269" s="151" t="s">
        <v>593</v>
      </c>
      <c r="B269" s="154">
        <v>2669850</v>
      </c>
      <c r="C269" s="154">
        <v>2670147</v>
      </c>
      <c r="D269" s="154">
        <v>-297</v>
      </c>
      <c r="E269" s="154">
        <v>2423741</v>
      </c>
      <c r="F269" s="154">
        <v>246109</v>
      </c>
      <c r="G269" s="154"/>
    </row>
    <row r="270" spans="1:7">
      <c r="A270" s="151" t="s">
        <v>594</v>
      </c>
      <c r="B270" s="154">
        <v>-47394616</v>
      </c>
      <c r="C270" s="154">
        <v>-47391856</v>
      </c>
      <c r="D270" s="154">
        <v>-2760</v>
      </c>
      <c r="E270" s="154">
        <v>-42941861</v>
      </c>
      <c r="F270" s="154">
        <v>-4452755</v>
      </c>
      <c r="G270" s="154"/>
    </row>
    <row r="271" spans="1:7">
      <c r="A271" s="151" t="s">
        <v>595</v>
      </c>
      <c r="B271" s="154">
        <v>35270790</v>
      </c>
      <c r="C271" s="154">
        <v>35270996</v>
      </c>
      <c r="D271" s="154">
        <v>-206</v>
      </c>
      <c r="E271" s="154">
        <v>34606538</v>
      </c>
      <c r="F271" s="154">
        <v>664252</v>
      </c>
      <c r="G271" s="154"/>
    </row>
    <row r="272" spans="1:7" ht="27" customHeight="1">
      <c r="A272" s="145" t="s">
        <v>596</v>
      </c>
      <c r="B272" s="154"/>
      <c r="C272" s="154"/>
      <c r="D272" s="154"/>
      <c r="E272" s="154"/>
      <c r="F272" s="154"/>
      <c r="G272" s="154"/>
    </row>
    <row r="273" spans="1:7">
      <c r="A273" s="151" t="s">
        <v>597</v>
      </c>
      <c r="B273" s="154">
        <v>69546350</v>
      </c>
      <c r="C273" s="154">
        <v>69546227</v>
      </c>
      <c r="D273" s="154">
        <v>123</v>
      </c>
      <c r="E273" s="154">
        <v>73920756</v>
      </c>
      <c r="F273" s="154">
        <v>-4374406</v>
      </c>
      <c r="G273" s="154"/>
    </row>
    <row r="274" spans="1:7">
      <c r="A274" s="151" t="s">
        <v>598</v>
      </c>
      <c r="B274" s="154">
        <v>40903874</v>
      </c>
      <c r="C274" s="154">
        <v>40903789</v>
      </c>
      <c r="D274" s="154">
        <v>85</v>
      </c>
      <c r="E274" s="154">
        <v>42856468</v>
      </c>
      <c r="F274" s="154">
        <v>-1952594</v>
      </c>
      <c r="G274" s="154"/>
    </row>
    <row r="275" spans="1:7">
      <c r="A275" s="151" t="s">
        <v>599</v>
      </c>
      <c r="B275" s="154">
        <v>33090941</v>
      </c>
      <c r="C275" s="154">
        <v>33091188</v>
      </c>
      <c r="D275" s="154">
        <v>-247</v>
      </c>
      <c r="E275" s="154">
        <v>35246380</v>
      </c>
      <c r="F275" s="154">
        <v>-2155439</v>
      </c>
      <c r="G275" s="154"/>
    </row>
    <row r="276" spans="1:7">
      <c r="A276" s="151" t="s">
        <v>600</v>
      </c>
      <c r="B276" s="154">
        <v>15048114</v>
      </c>
      <c r="C276" s="154">
        <v>15052430</v>
      </c>
      <c r="D276" s="154">
        <v>-4316</v>
      </c>
      <c r="E276" s="154">
        <v>20891903</v>
      </c>
      <c r="F276" s="154">
        <v>-5843789</v>
      </c>
      <c r="G276" s="154"/>
    </row>
    <row r="277" spans="1:7">
      <c r="A277" s="151" t="s">
        <v>601</v>
      </c>
      <c r="B277" s="154">
        <v>-16753933</v>
      </c>
      <c r="C277" s="154">
        <v>-16752783</v>
      </c>
      <c r="D277" s="154">
        <v>-1150</v>
      </c>
      <c r="E277" s="154">
        <v>-17464332</v>
      </c>
      <c r="F277" s="154">
        <v>710399</v>
      </c>
      <c r="G277" s="154"/>
    </row>
    <row r="278" spans="1:7">
      <c r="A278" s="151" t="s">
        <v>602</v>
      </c>
      <c r="B278" s="154">
        <v>4207382</v>
      </c>
      <c r="C278" s="154">
        <v>4207643</v>
      </c>
      <c r="D278" s="154">
        <v>-261</v>
      </c>
      <c r="E278" s="154">
        <v>5493921</v>
      </c>
      <c r="F278" s="154">
        <v>-1286539</v>
      </c>
      <c r="G278" s="154"/>
    </row>
    <row r="279" spans="1:7">
      <c r="A279" s="151" t="s">
        <v>603</v>
      </c>
      <c r="B279" s="154">
        <v>65487454</v>
      </c>
      <c r="C279" s="154">
        <v>65489122</v>
      </c>
      <c r="D279" s="154">
        <v>-1668</v>
      </c>
      <c r="E279" s="154">
        <v>41704810</v>
      </c>
      <c r="F279" s="154">
        <v>23782644</v>
      </c>
      <c r="G279" s="154"/>
    </row>
    <row r="280" spans="1:7" ht="27" customHeight="1">
      <c r="A280" s="145" t="s">
        <v>604</v>
      </c>
      <c r="B280" s="154"/>
      <c r="C280" s="154"/>
      <c r="D280" s="154"/>
      <c r="E280" s="154"/>
      <c r="F280" s="154"/>
      <c r="G280" s="154"/>
    </row>
    <row r="281" spans="1:7">
      <c r="A281" s="151" t="s">
        <v>605</v>
      </c>
      <c r="B281" s="154">
        <v>12879054</v>
      </c>
      <c r="C281" s="154">
        <v>12879198</v>
      </c>
      <c r="D281" s="154">
        <v>-144</v>
      </c>
      <c r="E281" s="154">
        <v>15030265</v>
      </c>
      <c r="F281" s="154">
        <v>-2151211</v>
      </c>
      <c r="G281" s="154"/>
    </row>
    <row r="282" spans="1:7">
      <c r="A282" s="151" t="s">
        <v>606</v>
      </c>
      <c r="B282" s="154">
        <v>-2669170</v>
      </c>
      <c r="C282" s="154">
        <v>-2668772</v>
      </c>
      <c r="D282" s="154">
        <v>-398</v>
      </c>
      <c r="E282" s="154">
        <v>-1398122</v>
      </c>
      <c r="F282" s="154">
        <v>-1271048</v>
      </c>
      <c r="G282" s="154"/>
    </row>
    <row r="283" spans="1:7">
      <c r="A283" s="151" t="s">
        <v>607</v>
      </c>
      <c r="B283" s="154">
        <v>4654936</v>
      </c>
      <c r="C283" s="154">
        <v>4655067</v>
      </c>
      <c r="D283" s="154">
        <v>-131</v>
      </c>
      <c r="E283" s="154">
        <v>5663072</v>
      </c>
      <c r="F283" s="154">
        <v>-1008136</v>
      </c>
      <c r="G283" s="154"/>
    </row>
    <row r="284" spans="1:7">
      <c r="A284" s="151" t="s">
        <v>608</v>
      </c>
      <c r="B284" s="154">
        <v>12502296</v>
      </c>
      <c r="C284" s="154">
        <v>11200152</v>
      </c>
      <c r="D284" s="154">
        <v>1302144</v>
      </c>
      <c r="E284" s="154">
        <v>18718411</v>
      </c>
      <c r="F284" s="154">
        <v>-6216115</v>
      </c>
      <c r="G284" s="154"/>
    </row>
    <row r="285" spans="1:7">
      <c r="A285" s="151" t="s">
        <v>609</v>
      </c>
      <c r="B285" s="154">
        <v>-28643400</v>
      </c>
      <c r="C285" s="154">
        <v>-28642620</v>
      </c>
      <c r="D285" s="154">
        <v>-780</v>
      </c>
      <c r="E285" s="154">
        <v>-27875461</v>
      </c>
      <c r="F285" s="154">
        <v>-767939</v>
      </c>
      <c r="G285" s="154"/>
    </row>
    <row r="286" spans="1:7">
      <c r="A286" s="151" t="s">
        <v>610</v>
      </c>
      <c r="B286" s="154">
        <v>11582282</v>
      </c>
      <c r="C286" s="154">
        <v>11582391</v>
      </c>
      <c r="D286" s="154">
        <v>-109</v>
      </c>
      <c r="E286" s="154">
        <v>18859625</v>
      </c>
      <c r="F286" s="154">
        <v>-7277343</v>
      </c>
      <c r="G286" s="154"/>
    </row>
    <row r="287" spans="1:7">
      <c r="A287" s="151" t="s">
        <v>611</v>
      </c>
      <c r="B287" s="154">
        <v>-35295645</v>
      </c>
      <c r="C287" s="154">
        <v>-35294459</v>
      </c>
      <c r="D287" s="154">
        <v>-1186</v>
      </c>
      <c r="E287" s="154">
        <v>-37987047</v>
      </c>
      <c r="F287" s="154">
        <v>2691402</v>
      </c>
      <c r="G287" s="154"/>
    </row>
    <row r="288" spans="1:7">
      <c r="A288" s="151" t="s">
        <v>612</v>
      </c>
      <c r="B288" s="154">
        <v>429514450</v>
      </c>
      <c r="C288" s="154">
        <v>429506582</v>
      </c>
      <c r="D288" s="154">
        <v>7868</v>
      </c>
      <c r="E288" s="154">
        <v>437621682</v>
      </c>
      <c r="F288" s="154">
        <v>-8107232</v>
      </c>
      <c r="G288" s="154"/>
    </row>
    <row r="289" spans="1:7" ht="27" customHeight="1">
      <c r="A289" s="145" t="s">
        <v>613</v>
      </c>
      <c r="B289" s="154"/>
      <c r="C289" s="154"/>
      <c r="D289" s="154"/>
      <c r="E289" s="154"/>
      <c r="F289" s="154"/>
      <c r="G289" s="154"/>
    </row>
    <row r="290" spans="1:7">
      <c r="A290" s="151" t="s">
        <v>614</v>
      </c>
      <c r="B290" s="154">
        <v>-11404321</v>
      </c>
      <c r="C290" s="154">
        <v>-11404049</v>
      </c>
      <c r="D290" s="154">
        <v>-272</v>
      </c>
      <c r="E290" s="154">
        <v>-12096950</v>
      </c>
      <c r="F290" s="154">
        <v>692629</v>
      </c>
      <c r="G290" s="154"/>
    </row>
    <row r="291" spans="1:7">
      <c r="A291" s="151" t="s">
        <v>615</v>
      </c>
      <c r="B291" s="154">
        <v>-2078913</v>
      </c>
      <c r="C291" s="154">
        <v>-2078804</v>
      </c>
      <c r="D291" s="154">
        <v>-109</v>
      </c>
      <c r="E291" s="154">
        <v>-1278093</v>
      </c>
      <c r="F291" s="154">
        <v>-800820</v>
      </c>
      <c r="G291" s="154"/>
    </row>
    <row r="292" spans="1:7">
      <c r="A292" s="151" t="s">
        <v>616</v>
      </c>
      <c r="B292" s="154">
        <v>62257602</v>
      </c>
      <c r="C292" s="154">
        <v>62256687</v>
      </c>
      <c r="D292" s="154">
        <v>915</v>
      </c>
      <c r="E292" s="154">
        <v>59054705</v>
      </c>
      <c r="F292" s="154">
        <v>3202897</v>
      </c>
      <c r="G292" s="154"/>
    </row>
    <row r="293" spans="1:7">
      <c r="A293" s="151" t="s">
        <v>617</v>
      </c>
      <c r="B293" s="154">
        <v>-8394109</v>
      </c>
      <c r="C293" s="154">
        <v>-8393746</v>
      </c>
      <c r="D293" s="154">
        <v>-363</v>
      </c>
      <c r="E293" s="154">
        <v>-11249745</v>
      </c>
      <c r="F293" s="154">
        <v>2855636</v>
      </c>
      <c r="G293" s="154"/>
    </row>
    <row r="294" spans="1:7">
      <c r="A294" s="151" t="s">
        <v>618</v>
      </c>
      <c r="B294" s="154">
        <v>6566882</v>
      </c>
      <c r="C294" s="154">
        <v>6566863</v>
      </c>
      <c r="D294" s="154">
        <v>19</v>
      </c>
      <c r="E294" s="154">
        <v>3975351</v>
      </c>
      <c r="F294" s="154">
        <v>2591531</v>
      </c>
      <c r="G294" s="154"/>
    </row>
    <row r="295" spans="1:7">
      <c r="A295" s="151" t="s">
        <v>619</v>
      </c>
      <c r="B295" s="154">
        <v>9490067</v>
      </c>
      <c r="C295" s="154">
        <v>9490134</v>
      </c>
      <c r="D295" s="154">
        <v>-67</v>
      </c>
      <c r="E295" s="154">
        <v>7693692</v>
      </c>
      <c r="F295" s="154">
        <v>1796375</v>
      </c>
      <c r="G295" s="154"/>
    </row>
    <row r="296" spans="1:7">
      <c r="A296" s="151" t="s">
        <v>620</v>
      </c>
      <c r="B296" s="154">
        <v>-7723844</v>
      </c>
      <c r="C296" s="154">
        <v>-7723503</v>
      </c>
      <c r="D296" s="154">
        <v>-341</v>
      </c>
      <c r="E296" s="154">
        <v>-6251171</v>
      </c>
      <c r="F296" s="154">
        <v>-1472673</v>
      </c>
      <c r="G296" s="154"/>
    </row>
    <row r="297" spans="1:7">
      <c r="A297" s="151" t="s">
        <v>621</v>
      </c>
      <c r="B297" s="154">
        <v>184034787</v>
      </c>
      <c r="C297" s="154">
        <v>184033106</v>
      </c>
      <c r="D297" s="154">
        <v>1681</v>
      </c>
      <c r="E297" s="154">
        <v>206738494</v>
      </c>
      <c r="F297" s="154">
        <v>-22703707</v>
      </c>
      <c r="G297" s="154"/>
    </row>
    <row r="298" spans="1:7">
      <c r="A298" s="151" t="s">
        <v>622</v>
      </c>
      <c r="B298" s="154">
        <v>-3768260</v>
      </c>
      <c r="C298" s="154">
        <v>-3768017</v>
      </c>
      <c r="D298" s="154">
        <v>-243</v>
      </c>
      <c r="E298" s="154">
        <v>-3008230</v>
      </c>
      <c r="F298" s="154">
        <v>-760030</v>
      </c>
      <c r="G298" s="154"/>
    </row>
    <row r="299" spans="1:7">
      <c r="A299" s="151" t="s">
        <v>623</v>
      </c>
      <c r="B299" s="154">
        <v>-5131916</v>
      </c>
      <c r="C299" s="154">
        <v>-5131544</v>
      </c>
      <c r="D299" s="154">
        <v>-372</v>
      </c>
      <c r="E299" s="154">
        <v>-6536044</v>
      </c>
      <c r="F299" s="154">
        <v>1404128</v>
      </c>
      <c r="G299" s="154"/>
    </row>
    <row r="300" spans="1:7">
      <c r="A300" s="151" t="s">
        <v>624</v>
      </c>
      <c r="B300" s="154">
        <v>218144226</v>
      </c>
      <c r="C300" s="154">
        <v>218144779</v>
      </c>
      <c r="D300" s="154">
        <v>-553</v>
      </c>
      <c r="E300" s="154">
        <v>215315949</v>
      </c>
      <c r="F300" s="154">
        <v>2828277</v>
      </c>
      <c r="G300" s="154"/>
    </row>
    <row r="301" spans="1:7">
      <c r="A301" s="151" t="s">
        <v>625</v>
      </c>
      <c r="B301" s="154">
        <v>23739336</v>
      </c>
      <c r="C301" s="154">
        <v>23739170</v>
      </c>
      <c r="D301" s="154">
        <v>166</v>
      </c>
      <c r="E301" s="154">
        <v>23787519</v>
      </c>
      <c r="F301" s="154">
        <v>-48183</v>
      </c>
      <c r="G301" s="154"/>
    </row>
    <row r="302" spans="1:7">
      <c r="A302" s="151" t="s">
        <v>626</v>
      </c>
      <c r="B302" s="154">
        <v>5074669</v>
      </c>
      <c r="C302" s="154">
        <v>5074971</v>
      </c>
      <c r="D302" s="154">
        <v>-302</v>
      </c>
      <c r="E302" s="154">
        <v>5610904</v>
      </c>
      <c r="F302" s="154">
        <v>-536235</v>
      </c>
      <c r="G302" s="154"/>
    </row>
    <row r="303" spans="1:7">
      <c r="A303" s="151" t="s">
        <v>627</v>
      </c>
      <c r="B303" s="154">
        <v>40122708</v>
      </c>
      <c r="C303" s="154">
        <v>40122078</v>
      </c>
      <c r="D303" s="154">
        <v>630</v>
      </c>
      <c r="E303" s="154">
        <v>39908920</v>
      </c>
      <c r="F303" s="154">
        <v>213788</v>
      </c>
      <c r="G303" s="154"/>
    </row>
    <row r="304" spans="1:7">
      <c r="A304" s="151" t="s">
        <v>628</v>
      </c>
      <c r="B304" s="154">
        <v>4943341</v>
      </c>
      <c r="C304" s="154">
        <v>4943345</v>
      </c>
      <c r="D304" s="154">
        <v>-4</v>
      </c>
      <c r="E304" s="154">
        <v>5548514</v>
      </c>
      <c r="F304" s="154">
        <v>-605173</v>
      </c>
      <c r="G304" s="154"/>
    </row>
    <row r="305" spans="1:7" ht="27" customHeight="1">
      <c r="A305" s="145" t="s">
        <v>629</v>
      </c>
      <c r="B305" s="154"/>
      <c r="C305" s="154"/>
      <c r="D305" s="154"/>
      <c r="E305" s="154"/>
      <c r="F305" s="154"/>
      <c r="G305" s="154"/>
    </row>
    <row r="306" spans="1:7">
      <c r="A306" s="151" t="s">
        <v>630</v>
      </c>
      <c r="B306" s="154">
        <v>-1218787</v>
      </c>
      <c r="C306" s="154">
        <v>-1218552</v>
      </c>
      <c r="D306" s="154">
        <v>-235</v>
      </c>
      <c r="E306" s="154">
        <v>-2614151</v>
      </c>
      <c r="F306" s="154">
        <v>1395364</v>
      </c>
      <c r="G306" s="154"/>
    </row>
    <row r="307" spans="1:7">
      <c r="A307" s="151" t="s">
        <v>631</v>
      </c>
      <c r="B307" s="154">
        <v>9101014</v>
      </c>
      <c r="C307" s="154">
        <v>9101164</v>
      </c>
      <c r="D307" s="154">
        <v>-150</v>
      </c>
      <c r="E307" s="154">
        <v>14691261</v>
      </c>
      <c r="F307" s="154">
        <v>-5590247</v>
      </c>
      <c r="G307" s="154"/>
    </row>
    <row r="308" spans="1:7">
      <c r="A308" s="151" t="s">
        <v>632</v>
      </c>
      <c r="B308" s="154">
        <v>85335139</v>
      </c>
      <c r="C308" s="154">
        <v>85335665</v>
      </c>
      <c r="D308" s="154">
        <v>-526</v>
      </c>
      <c r="E308" s="154">
        <v>84047417</v>
      </c>
      <c r="F308" s="154">
        <v>1287722</v>
      </c>
      <c r="G308" s="154"/>
    </row>
    <row r="309" spans="1:7">
      <c r="A309" s="151" t="s">
        <v>633</v>
      </c>
      <c r="B309" s="154">
        <v>11934207</v>
      </c>
      <c r="C309" s="154">
        <v>11935005</v>
      </c>
      <c r="D309" s="154">
        <v>-798</v>
      </c>
      <c r="E309" s="154">
        <v>9853078</v>
      </c>
      <c r="F309" s="154">
        <v>2081129</v>
      </c>
      <c r="G309" s="154"/>
    </row>
    <row r="310" spans="1:7">
      <c r="A310" s="151" t="s">
        <v>634</v>
      </c>
      <c r="B310" s="154">
        <v>26195734</v>
      </c>
      <c r="C310" s="154">
        <v>26195803</v>
      </c>
      <c r="D310" s="154">
        <v>-69</v>
      </c>
      <c r="E310" s="154">
        <v>23365265</v>
      </c>
      <c r="F310" s="154">
        <v>2830469</v>
      </c>
      <c r="G310" s="154"/>
    </row>
    <row r="311" spans="1:7">
      <c r="A311" s="151" t="s">
        <v>635</v>
      </c>
      <c r="B311" s="154">
        <v>-9027156</v>
      </c>
      <c r="C311" s="154">
        <v>-9026754</v>
      </c>
      <c r="D311" s="154">
        <v>-402</v>
      </c>
      <c r="E311" s="154">
        <v>-9359861</v>
      </c>
      <c r="F311" s="154">
        <v>332705</v>
      </c>
      <c r="G311" s="154"/>
    </row>
    <row r="312" spans="1:7">
      <c r="A312" s="151" t="s">
        <v>636</v>
      </c>
      <c r="B312" s="154">
        <v>6219596</v>
      </c>
      <c r="C312" s="154">
        <v>6220197</v>
      </c>
      <c r="D312" s="154">
        <v>-601</v>
      </c>
      <c r="E312" s="154">
        <v>6069953</v>
      </c>
      <c r="F312" s="154">
        <v>149643</v>
      </c>
      <c r="G312" s="154"/>
    </row>
    <row r="313" spans="1:7">
      <c r="A313" s="151" t="s">
        <v>637</v>
      </c>
      <c r="B313" s="154">
        <v>-3302670</v>
      </c>
      <c r="C313" s="154">
        <v>-3301333</v>
      </c>
      <c r="D313" s="154">
        <v>-1337</v>
      </c>
      <c r="E313" s="154">
        <v>-5801620</v>
      </c>
      <c r="F313" s="154">
        <v>2498950</v>
      </c>
      <c r="G313" s="154"/>
    </row>
    <row r="314" spans="1:7">
      <c r="A314" s="151" t="s">
        <v>638</v>
      </c>
      <c r="B314" s="154">
        <v>78078496</v>
      </c>
      <c r="C314" s="154">
        <v>78080975</v>
      </c>
      <c r="D314" s="154">
        <v>-2479</v>
      </c>
      <c r="E314" s="154">
        <v>58711584</v>
      </c>
      <c r="F314" s="154">
        <v>19366912</v>
      </c>
      <c r="G314" s="154"/>
    </row>
    <row r="315" spans="1:7">
      <c r="A315" s="151" t="s">
        <v>639</v>
      </c>
      <c r="B315" s="154">
        <v>862321</v>
      </c>
      <c r="C315" s="154">
        <v>862787</v>
      </c>
      <c r="D315" s="154">
        <v>-466</v>
      </c>
      <c r="E315" s="154">
        <v>-952246</v>
      </c>
      <c r="F315" s="154">
        <v>1814567</v>
      </c>
      <c r="G315" s="154"/>
    </row>
    <row r="316" spans="1:7">
      <c r="A316" s="151" t="s">
        <v>640</v>
      </c>
      <c r="B316" s="154">
        <v>29152903</v>
      </c>
      <c r="C316" s="154">
        <v>29154843</v>
      </c>
      <c r="D316" s="154">
        <v>-1940</v>
      </c>
      <c r="E316" s="154">
        <v>21648257</v>
      </c>
      <c r="F316" s="154">
        <v>7504646</v>
      </c>
      <c r="G316" s="154"/>
    </row>
    <row r="317" spans="1:7">
      <c r="A317" s="151" t="s">
        <v>641</v>
      </c>
      <c r="B317" s="154">
        <v>14198343</v>
      </c>
      <c r="C317" s="154">
        <v>14198510</v>
      </c>
      <c r="D317" s="154">
        <v>-167</v>
      </c>
      <c r="E317" s="154">
        <v>15987825</v>
      </c>
      <c r="F317" s="154">
        <v>-1789482</v>
      </c>
      <c r="G317" s="154"/>
    </row>
    <row r="318" spans="1:7">
      <c r="A318" s="151" t="s">
        <v>642</v>
      </c>
      <c r="B318" s="154">
        <v>4337029</v>
      </c>
      <c r="C318" s="154">
        <v>4337157</v>
      </c>
      <c r="D318" s="154">
        <v>-128</v>
      </c>
      <c r="E318" s="154">
        <v>9403592</v>
      </c>
      <c r="F318" s="154">
        <v>-5066563</v>
      </c>
      <c r="G318" s="154"/>
    </row>
    <row r="319" spans="1:7" ht="13.8" thickBot="1">
      <c r="A319" s="153" t="s">
        <v>643</v>
      </c>
      <c r="B319" s="156">
        <v>11692164</v>
      </c>
      <c r="C319" s="156">
        <v>11692118</v>
      </c>
      <c r="D319" s="156">
        <v>46</v>
      </c>
      <c r="E319" s="156">
        <v>14118256</v>
      </c>
      <c r="F319" s="156">
        <v>-2426092</v>
      </c>
      <c r="G319" s="154"/>
    </row>
    <row r="320" spans="1:7">
      <c r="A320" s="151"/>
      <c r="B320" s="154"/>
      <c r="C320" s="154"/>
      <c r="D320" s="155"/>
      <c r="E320" s="154"/>
      <c r="F320" s="154"/>
      <c r="G320" s="154"/>
    </row>
    <row r="321" spans="1:7">
      <c r="A321" s="151"/>
      <c r="B321" s="154"/>
      <c r="C321" s="154"/>
      <c r="D321" s="155"/>
      <c r="E321" s="154"/>
      <c r="F321" s="154"/>
      <c r="G321" s="154"/>
    </row>
    <row r="322" spans="1:7">
      <c r="A322" s="151"/>
      <c r="B322" s="154"/>
      <c r="C322" s="154"/>
      <c r="D322" s="155"/>
      <c r="E322" s="154"/>
      <c r="F322" s="154"/>
      <c r="G322" s="154"/>
    </row>
    <row r="323" spans="1:7">
      <c r="A323" s="151"/>
      <c r="B323" s="154"/>
      <c r="C323" s="154"/>
      <c r="D323" s="155"/>
      <c r="E323" s="154"/>
      <c r="F323" s="154"/>
      <c r="G323" s="154"/>
    </row>
    <row r="324" spans="1:7">
      <c r="A324" s="151"/>
      <c r="B324" s="154"/>
      <c r="C324" s="154"/>
      <c r="D324" s="155"/>
      <c r="E324" s="154"/>
      <c r="F324" s="154"/>
      <c r="G324" s="154"/>
    </row>
    <row r="325" spans="1:7">
      <c r="A325" s="151"/>
      <c r="B325" s="154"/>
      <c r="C325" s="154"/>
      <c r="D325" s="155"/>
      <c r="E325" s="154"/>
      <c r="F325" s="154"/>
      <c r="G325" s="154"/>
    </row>
    <row r="326" spans="1:7">
      <c r="A326" s="151"/>
      <c r="B326" s="154"/>
      <c r="C326" s="154"/>
      <c r="D326" s="155"/>
      <c r="E326" s="154"/>
      <c r="F326" s="154"/>
      <c r="G326" s="154"/>
    </row>
    <row r="327" spans="1:7">
      <c r="A327" s="151"/>
      <c r="B327" s="154"/>
      <c r="C327" s="154"/>
      <c r="D327" s="155"/>
      <c r="E327" s="154"/>
      <c r="F327" s="154"/>
      <c r="G327" s="154"/>
    </row>
    <row r="328" spans="1:7">
      <c r="A328" s="151"/>
      <c r="B328" s="154"/>
      <c r="C328" s="154"/>
      <c r="D328" s="155"/>
      <c r="E328" s="154"/>
      <c r="F328" s="154"/>
      <c r="G328" s="154"/>
    </row>
    <row r="329" spans="1:7">
      <c r="A329" s="151"/>
      <c r="B329" s="154"/>
      <c r="C329" s="154"/>
      <c r="D329" s="155"/>
      <c r="E329" s="154"/>
      <c r="F329" s="154"/>
      <c r="G329" s="154"/>
    </row>
    <row r="330" spans="1:7">
      <c r="A330" s="151"/>
      <c r="B330" s="154"/>
      <c r="C330" s="154"/>
      <c r="D330" s="155"/>
      <c r="E330" s="154"/>
      <c r="F330" s="154"/>
      <c r="G330" s="154"/>
    </row>
    <row r="331" spans="1:7">
      <c r="A331" s="151"/>
      <c r="B331" s="154"/>
      <c r="C331" s="154"/>
      <c r="D331" s="155"/>
      <c r="E331" s="154"/>
      <c r="F331" s="154"/>
      <c r="G331" s="154"/>
    </row>
    <row r="332" spans="1:7">
      <c r="A332" s="151"/>
      <c r="B332" s="154"/>
      <c r="C332" s="154"/>
      <c r="D332" s="155"/>
      <c r="E332" s="154"/>
      <c r="F332" s="154"/>
      <c r="G332" s="154"/>
    </row>
    <row r="333" spans="1:7">
      <c r="A333" s="151"/>
      <c r="B333" s="154"/>
      <c r="C333" s="154"/>
      <c r="D333" s="155"/>
      <c r="E333" s="154"/>
      <c r="F333" s="154"/>
      <c r="G333" s="154"/>
    </row>
    <row r="334" spans="1:7">
      <c r="A334" s="151"/>
      <c r="B334" s="154"/>
      <c r="C334" s="154"/>
      <c r="D334" s="155"/>
      <c r="E334" s="154"/>
      <c r="F334" s="154"/>
      <c r="G334" s="154"/>
    </row>
    <row r="335" spans="1:7">
      <c r="A335" s="151"/>
      <c r="B335" s="154"/>
      <c r="C335" s="154"/>
      <c r="D335" s="155"/>
      <c r="E335" s="154"/>
      <c r="F335" s="154"/>
      <c r="G335" s="154"/>
    </row>
    <row r="336" spans="1:7">
      <c r="A336" s="151"/>
      <c r="B336" s="154"/>
      <c r="C336" s="154"/>
      <c r="D336" s="155"/>
      <c r="E336" s="154"/>
      <c r="F336" s="154"/>
      <c r="G336" s="154"/>
    </row>
    <row r="337" spans="1:7">
      <c r="A337" s="151"/>
      <c r="B337" s="154"/>
      <c r="C337" s="154"/>
      <c r="D337" s="155"/>
      <c r="E337" s="154"/>
      <c r="F337" s="154"/>
      <c r="G337" s="154"/>
    </row>
    <row r="338" spans="1:7">
      <c r="A338" s="151"/>
      <c r="B338" s="154"/>
      <c r="C338" s="154"/>
      <c r="D338" s="155"/>
      <c r="E338" s="154"/>
      <c r="F338" s="154"/>
      <c r="G338" s="154"/>
    </row>
    <row r="339" spans="1:7">
      <c r="A339" s="151"/>
      <c r="B339" s="154"/>
      <c r="C339" s="154"/>
      <c r="D339" s="155"/>
      <c r="E339" s="154"/>
      <c r="F339" s="154"/>
      <c r="G339" s="154"/>
    </row>
    <row r="340" spans="1:7">
      <c r="A340" s="151"/>
      <c r="B340" s="154"/>
      <c r="C340" s="154"/>
      <c r="D340" s="155"/>
      <c r="E340" s="154"/>
      <c r="F340" s="154"/>
      <c r="G340" s="154"/>
    </row>
    <row r="341" spans="1:7">
      <c r="A341" s="151"/>
      <c r="B341" s="154"/>
      <c r="C341" s="154"/>
      <c r="D341" s="155"/>
      <c r="E341" s="154"/>
      <c r="F341" s="154"/>
      <c r="G341" s="154"/>
    </row>
    <row r="342" spans="1:7">
      <c r="A342" s="151"/>
      <c r="B342" s="154"/>
      <c r="C342" s="154"/>
      <c r="D342" s="155"/>
      <c r="E342" s="154"/>
      <c r="F342" s="154"/>
      <c r="G342" s="154"/>
    </row>
    <row r="343" spans="1:7">
      <c r="A343" s="151"/>
      <c r="B343" s="154"/>
      <c r="C343" s="154"/>
      <c r="D343" s="155"/>
      <c r="E343" s="154"/>
      <c r="F343" s="154"/>
      <c r="G343" s="154"/>
    </row>
    <row r="344" spans="1:7">
      <c r="A344" s="151"/>
      <c r="B344" s="154"/>
      <c r="C344" s="154"/>
      <c r="D344" s="155"/>
      <c r="E344" s="154"/>
      <c r="F344" s="154"/>
      <c r="G344" s="154"/>
    </row>
    <row r="345" spans="1:7">
      <c r="A345" s="151"/>
      <c r="B345" s="154"/>
      <c r="C345" s="154"/>
      <c r="D345" s="155"/>
      <c r="E345" s="154"/>
      <c r="F345" s="154"/>
      <c r="G345" s="154"/>
    </row>
    <row r="346" spans="1:7">
      <c r="A346" s="151"/>
      <c r="B346" s="154"/>
      <c r="C346" s="154"/>
      <c r="D346" s="155"/>
      <c r="E346" s="154"/>
      <c r="F346" s="154"/>
      <c r="G346" s="154"/>
    </row>
    <row r="347" spans="1:7">
      <c r="A347" s="151"/>
      <c r="B347" s="154"/>
      <c r="C347" s="154"/>
      <c r="D347" s="155"/>
      <c r="E347" s="154"/>
      <c r="F347" s="154"/>
      <c r="G347" s="154"/>
    </row>
    <row r="348" spans="1:7">
      <c r="A348" s="151"/>
      <c r="B348" s="154"/>
      <c r="C348" s="154"/>
      <c r="D348" s="155"/>
      <c r="E348" s="154"/>
      <c r="F348" s="154"/>
      <c r="G348" s="154"/>
    </row>
    <row r="349" spans="1:7">
      <c r="A349" s="151"/>
      <c r="B349" s="154"/>
      <c r="C349" s="154"/>
      <c r="D349" s="155"/>
      <c r="E349" s="154"/>
      <c r="F349" s="154"/>
      <c r="G349" s="154"/>
    </row>
    <row r="350" spans="1:7">
      <c r="A350" s="151"/>
      <c r="B350" s="154"/>
      <c r="C350" s="154"/>
      <c r="D350" s="155"/>
      <c r="E350" s="154"/>
      <c r="F350" s="154"/>
      <c r="G350" s="154"/>
    </row>
    <row r="351" spans="1:7">
      <c r="A351" s="151"/>
      <c r="B351" s="154"/>
      <c r="C351" s="154"/>
      <c r="D351" s="155"/>
      <c r="E351" s="154"/>
      <c r="F351" s="154"/>
      <c r="G351" s="154"/>
    </row>
    <row r="352" spans="1:7">
      <c r="A352" s="151"/>
      <c r="B352" s="154"/>
      <c r="C352" s="154"/>
      <c r="D352" s="155"/>
      <c r="E352" s="154"/>
      <c r="F352" s="154"/>
      <c r="G352" s="154"/>
    </row>
    <row r="353" spans="1:7">
      <c r="A353" s="151"/>
      <c r="B353" s="154"/>
      <c r="C353" s="154"/>
      <c r="D353" s="155"/>
      <c r="E353" s="154"/>
      <c r="F353" s="154"/>
      <c r="G353" s="154"/>
    </row>
    <row r="354" spans="1:7">
      <c r="A354" s="151"/>
      <c r="B354" s="154"/>
      <c r="C354" s="154"/>
      <c r="D354" s="155"/>
      <c r="E354" s="154"/>
      <c r="F354" s="154"/>
      <c r="G354" s="154"/>
    </row>
    <row r="355" spans="1:7">
      <c r="A355" s="151"/>
      <c r="B355" s="154"/>
      <c r="C355" s="154"/>
      <c r="D355" s="155"/>
      <c r="E355" s="154"/>
      <c r="F355" s="154"/>
      <c r="G355" s="154"/>
    </row>
    <row r="356" spans="1:7">
      <c r="A356" s="151"/>
      <c r="B356" s="154"/>
      <c r="C356" s="154"/>
      <c r="D356" s="155"/>
      <c r="E356" s="154"/>
      <c r="F356" s="154"/>
      <c r="G356" s="154"/>
    </row>
    <row r="357" spans="1:7">
      <c r="A357" s="151"/>
      <c r="B357" s="154"/>
      <c r="C357" s="154"/>
      <c r="D357" s="155"/>
      <c r="E357" s="154"/>
      <c r="F357" s="154"/>
      <c r="G357" s="154"/>
    </row>
    <row r="358" spans="1:7">
      <c r="A358" s="151"/>
      <c r="B358" s="154"/>
      <c r="C358" s="154"/>
      <c r="D358" s="155"/>
      <c r="E358" s="154"/>
      <c r="F358" s="154"/>
      <c r="G358" s="154"/>
    </row>
    <row r="359" spans="1:7">
      <c r="A359" s="151"/>
      <c r="B359" s="154"/>
      <c r="C359" s="154"/>
      <c r="D359" s="155"/>
      <c r="E359" s="154"/>
      <c r="F359" s="154"/>
      <c r="G359" s="154"/>
    </row>
    <row r="360" spans="1:7">
      <c r="A360" s="151"/>
      <c r="B360" s="154"/>
      <c r="C360" s="154"/>
      <c r="D360" s="155"/>
      <c r="E360" s="154"/>
      <c r="F360" s="154"/>
      <c r="G360" s="154"/>
    </row>
    <row r="361" spans="1:7">
      <c r="A361" s="151"/>
      <c r="B361" s="154"/>
      <c r="C361" s="154"/>
      <c r="D361" s="155"/>
      <c r="E361" s="154"/>
      <c r="F361" s="154"/>
      <c r="G361" s="154"/>
    </row>
    <row r="362" spans="1:7">
      <c r="A362" s="151"/>
      <c r="B362" s="154"/>
      <c r="C362" s="154"/>
      <c r="D362" s="155"/>
      <c r="E362" s="154"/>
      <c r="F362" s="154"/>
      <c r="G362" s="154"/>
    </row>
    <row r="363" spans="1:7">
      <c r="A363" s="151"/>
      <c r="B363" s="154"/>
      <c r="C363" s="154"/>
      <c r="D363" s="155"/>
      <c r="E363" s="154"/>
      <c r="F363" s="154"/>
      <c r="G363" s="154"/>
    </row>
    <row r="364" spans="1:7">
      <c r="A364" s="151"/>
      <c r="B364" s="154"/>
      <c r="C364" s="154"/>
      <c r="D364" s="155"/>
      <c r="E364" s="154"/>
      <c r="F364" s="154"/>
      <c r="G364" s="154"/>
    </row>
    <row r="365" spans="1:7">
      <c r="A365" s="151"/>
      <c r="B365" s="154"/>
      <c r="C365" s="154"/>
      <c r="D365" s="155"/>
      <c r="E365" s="154"/>
      <c r="F365" s="154"/>
      <c r="G365" s="154"/>
    </row>
    <row r="366" spans="1:7">
      <c r="A366" s="151"/>
      <c r="B366" s="154"/>
      <c r="C366" s="154"/>
      <c r="D366" s="155"/>
      <c r="E366" s="154"/>
      <c r="F366" s="154"/>
      <c r="G366" s="154"/>
    </row>
    <row r="367" spans="1:7">
      <c r="A367" s="151"/>
      <c r="B367" s="154"/>
      <c r="C367" s="154"/>
      <c r="D367" s="155"/>
      <c r="E367" s="154"/>
      <c r="F367" s="154"/>
      <c r="G367" s="154"/>
    </row>
    <row r="368" spans="1:7">
      <c r="A368" s="151"/>
      <c r="B368" s="154"/>
      <c r="C368" s="154"/>
      <c r="D368" s="155"/>
      <c r="E368" s="154"/>
      <c r="F368" s="154"/>
      <c r="G368" s="154"/>
    </row>
    <row r="369" spans="1:7">
      <c r="A369" s="151"/>
      <c r="B369" s="154"/>
      <c r="C369" s="154"/>
      <c r="D369" s="155"/>
      <c r="E369" s="154"/>
      <c r="F369" s="154"/>
      <c r="G369" s="154"/>
    </row>
    <row r="370" spans="1:7">
      <c r="A370" s="151"/>
      <c r="B370" s="154"/>
      <c r="C370" s="154"/>
      <c r="D370" s="155"/>
      <c r="E370" s="154"/>
      <c r="F370" s="154"/>
      <c r="G370" s="154"/>
    </row>
    <row r="371" spans="1:7">
      <c r="A371" s="151"/>
      <c r="B371" s="154"/>
      <c r="C371" s="154"/>
      <c r="D371" s="155"/>
      <c r="E371" s="154"/>
      <c r="F371" s="154"/>
      <c r="G371" s="154"/>
    </row>
    <row r="372" spans="1:7">
      <c r="A372" s="151"/>
      <c r="B372" s="154"/>
      <c r="C372" s="154"/>
      <c r="D372" s="155"/>
      <c r="E372" s="154"/>
      <c r="F372" s="154"/>
      <c r="G372" s="154"/>
    </row>
    <row r="373" spans="1:7">
      <c r="A373" s="151"/>
      <c r="B373" s="154"/>
      <c r="C373" s="154"/>
      <c r="D373" s="155"/>
      <c r="E373" s="154"/>
      <c r="F373" s="154"/>
      <c r="G373" s="154"/>
    </row>
    <row r="374" spans="1:7">
      <c r="A374" s="151"/>
      <c r="B374" s="154"/>
      <c r="C374" s="154"/>
      <c r="D374" s="155"/>
      <c r="E374" s="154"/>
      <c r="F374" s="154"/>
      <c r="G374" s="154"/>
    </row>
    <row r="375" spans="1:7">
      <c r="A375" s="151"/>
      <c r="B375" s="154"/>
      <c r="C375" s="154"/>
      <c r="D375" s="155"/>
      <c r="E375" s="154"/>
      <c r="F375" s="154"/>
      <c r="G375" s="154"/>
    </row>
    <row r="376" spans="1:7">
      <c r="A376" s="151"/>
      <c r="B376" s="154"/>
      <c r="C376" s="154"/>
      <c r="D376" s="155"/>
      <c r="E376" s="154"/>
      <c r="F376" s="154"/>
      <c r="G376" s="154"/>
    </row>
    <row r="377" spans="1:7">
      <c r="A377" s="151"/>
      <c r="B377" s="154"/>
      <c r="C377" s="154"/>
      <c r="D377" s="155"/>
      <c r="E377" s="154"/>
      <c r="F377" s="154"/>
      <c r="G377" s="154"/>
    </row>
    <row r="378" spans="1:7">
      <c r="A378" s="151"/>
      <c r="B378" s="154"/>
      <c r="C378" s="154"/>
      <c r="D378" s="155"/>
      <c r="E378" s="154"/>
      <c r="F378" s="154"/>
      <c r="G378" s="154"/>
    </row>
    <row r="379" spans="1:7">
      <c r="A379" s="151"/>
      <c r="B379" s="154"/>
      <c r="C379" s="154"/>
      <c r="D379" s="155"/>
      <c r="E379" s="154"/>
      <c r="F379" s="154"/>
      <c r="G379" s="154"/>
    </row>
    <row r="380" spans="1:7">
      <c r="A380" s="151"/>
      <c r="B380" s="154"/>
      <c r="C380" s="154"/>
      <c r="D380" s="155"/>
      <c r="E380" s="154"/>
      <c r="F380" s="154"/>
      <c r="G380" s="154"/>
    </row>
    <row r="381" spans="1:7">
      <c r="A381" s="151"/>
      <c r="B381" s="154"/>
      <c r="C381" s="154"/>
      <c r="D381" s="155"/>
      <c r="E381" s="154"/>
      <c r="F381" s="154"/>
      <c r="G381" s="154"/>
    </row>
    <row r="382" spans="1:7">
      <c r="A382" s="151"/>
      <c r="B382" s="154"/>
      <c r="C382" s="154"/>
      <c r="D382" s="155"/>
      <c r="E382" s="154"/>
      <c r="F382" s="154"/>
      <c r="G382" s="154"/>
    </row>
    <row r="383" spans="1:7">
      <c r="A383" s="151"/>
      <c r="B383" s="154"/>
      <c r="C383" s="154"/>
      <c r="D383" s="155"/>
      <c r="E383" s="154"/>
      <c r="F383" s="154"/>
      <c r="G383" s="154"/>
    </row>
    <row r="384" spans="1:7">
      <c r="A384" s="151"/>
      <c r="B384" s="154"/>
      <c r="C384" s="154"/>
      <c r="D384" s="155"/>
      <c r="E384" s="154"/>
      <c r="F384" s="154"/>
      <c r="G384" s="154"/>
    </row>
    <row r="385" spans="1:7">
      <c r="A385" s="151"/>
      <c r="B385" s="154"/>
      <c r="C385" s="154"/>
      <c r="D385" s="155"/>
      <c r="E385" s="154"/>
      <c r="F385" s="154"/>
      <c r="G385" s="154"/>
    </row>
    <row r="386" spans="1:7">
      <c r="A386" s="151"/>
      <c r="B386" s="154"/>
      <c r="C386" s="154"/>
      <c r="D386" s="155"/>
      <c r="E386" s="154"/>
      <c r="F386" s="154"/>
      <c r="G386" s="154"/>
    </row>
    <row r="387" spans="1:7">
      <c r="A387" s="151"/>
      <c r="B387" s="154"/>
      <c r="C387" s="154"/>
      <c r="D387" s="155"/>
      <c r="E387" s="154"/>
      <c r="F387" s="154"/>
      <c r="G387" s="154"/>
    </row>
    <row r="388" spans="1:7">
      <c r="A388" s="151"/>
      <c r="B388" s="154"/>
      <c r="C388" s="154"/>
      <c r="D388" s="155"/>
      <c r="E388" s="154"/>
      <c r="F388" s="154"/>
      <c r="G388" s="154"/>
    </row>
    <row r="389" spans="1:7">
      <c r="A389" s="151"/>
      <c r="B389" s="154"/>
      <c r="C389" s="154"/>
      <c r="D389" s="155"/>
      <c r="E389" s="154"/>
      <c r="F389" s="154"/>
      <c r="G389" s="154"/>
    </row>
    <row r="390" spans="1:7">
      <c r="A390" s="151"/>
      <c r="B390" s="154"/>
      <c r="C390" s="154"/>
      <c r="D390" s="155"/>
      <c r="E390" s="154"/>
      <c r="F390" s="154"/>
      <c r="G390" s="154"/>
    </row>
    <row r="391" spans="1:7">
      <c r="A391" s="151"/>
      <c r="B391" s="154"/>
      <c r="C391" s="154"/>
      <c r="D391" s="155"/>
      <c r="E391" s="154"/>
      <c r="F391" s="154"/>
      <c r="G391" s="154"/>
    </row>
    <row r="392" spans="1:7">
      <c r="A392" s="151"/>
      <c r="B392" s="154"/>
      <c r="C392" s="154"/>
      <c r="D392" s="155"/>
      <c r="E392" s="154"/>
      <c r="F392" s="154"/>
      <c r="G392" s="154"/>
    </row>
    <row r="393" spans="1:7">
      <c r="A393" s="151"/>
      <c r="B393" s="154"/>
      <c r="C393" s="154"/>
      <c r="D393" s="155"/>
      <c r="E393" s="154"/>
      <c r="F393" s="154"/>
      <c r="G393" s="154"/>
    </row>
    <row r="394" spans="1:7">
      <c r="A394" s="151"/>
      <c r="B394" s="154"/>
      <c r="C394" s="154"/>
      <c r="D394" s="155"/>
      <c r="E394" s="154"/>
      <c r="F394" s="154"/>
      <c r="G394" s="154"/>
    </row>
    <row r="395" spans="1:7">
      <c r="A395" s="151"/>
      <c r="B395" s="154"/>
      <c r="C395" s="154"/>
      <c r="D395" s="155"/>
      <c r="E395" s="154"/>
      <c r="F395" s="154"/>
      <c r="G395" s="154"/>
    </row>
    <row r="396" spans="1:7">
      <c r="A396" s="151"/>
      <c r="B396" s="154"/>
      <c r="C396" s="154"/>
      <c r="D396" s="155"/>
      <c r="E396" s="154"/>
      <c r="F396" s="154"/>
      <c r="G396" s="154"/>
    </row>
    <row r="397" spans="1:7">
      <c r="A397" s="151"/>
      <c r="B397" s="154"/>
      <c r="C397" s="154"/>
      <c r="D397" s="155"/>
      <c r="E397" s="154"/>
      <c r="F397" s="154"/>
      <c r="G397" s="154"/>
    </row>
    <row r="398" spans="1:7">
      <c r="A398" s="151"/>
      <c r="B398" s="154"/>
      <c r="C398" s="154"/>
      <c r="D398" s="155"/>
      <c r="E398" s="154"/>
      <c r="F398" s="154"/>
      <c r="G398" s="154"/>
    </row>
    <row r="399" spans="1:7">
      <c r="A399" s="151"/>
      <c r="B399" s="154"/>
      <c r="C399" s="154"/>
      <c r="D399" s="155"/>
      <c r="E399" s="154"/>
      <c r="F399" s="154"/>
      <c r="G399" s="154"/>
    </row>
    <row r="400" spans="1:7">
      <c r="A400" s="151"/>
      <c r="B400" s="154"/>
      <c r="C400" s="154"/>
      <c r="D400" s="155"/>
      <c r="E400" s="154"/>
      <c r="F400" s="154"/>
      <c r="G400" s="154"/>
    </row>
    <row r="401" spans="1:7">
      <c r="A401" s="151"/>
      <c r="B401" s="154"/>
      <c r="C401" s="154"/>
      <c r="D401" s="155"/>
      <c r="E401" s="154"/>
      <c r="F401" s="154"/>
      <c r="G401" s="154"/>
    </row>
    <row r="402" spans="1:7">
      <c r="A402" s="151"/>
      <c r="B402" s="154"/>
      <c r="C402" s="154"/>
      <c r="D402" s="155"/>
      <c r="E402" s="154"/>
      <c r="F402" s="154"/>
      <c r="G402" s="154"/>
    </row>
    <row r="403" spans="1:7">
      <c r="A403" s="151"/>
      <c r="B403" s="154"/>
      <c r="C403" s="154"/>
      <c r="D403" s="155"/>
      <c r="E403" s="154"/>
      <c r="F403" s="154"/>
      <c r="G403" s="154"/>
    </row>
    <row r="404" spans="1:7">
      <c r="A404" s="151"/>
      <c r="B404" s="154"/>
      <c r="C404" s="154"/>
      <c r="D404" s="155"/>
      <c r="E404" s="154"/>
      <c r="F404" s="154"/>
      <c r="G404" s="154"/>
    </row>
    <row r="405" spans="1:7">
      <c r="A405" s="151"/>
      <c r="B405" s="154"/>
      <c r="C405" s="154"/>
      <c r="D405" s="155"/>
      <c r="E405" s="154"/>
      <c r="F405" s="154"/>
      <c r="G405" s="154"/>
    </row>
    <row r="406" spans="1:7">
      <c r="A406" s="151"/>
      <c r="B406" s="154"/>
      <c r="C406" s="154"/>
      <c r="D406" s="155"/>
      <c r="E406" s="154"/>
      <c r="F406" s="154"/>
      <c r="G406" s="154"/>
    </row>
    <row r="407" spans="1:7">
      <c r="A407" s="151"/>
      <c r="B407" s="154"/>
      <c r="C407" s="154"/>
      <c r="D407" s="155"/>
      <c r="E407" s="154"/>
      <c r="F407" s="154"/>
      <c r="G407" s="154"/>
    </row>
    <row r="408" spans="1:7">
      <c r="A408" s="151"/>
      <c r="B408" s="154"/>
      <c r="C408" s="154"/>
      <c r="D408" s="155"/>
      <c r="E408" s="154"/>
      <c r="F408" s="154"/>
      <c r="G408" s="154"/>
    </row>
    <row r="409" spans="1:7">
      <c r="A409" s="151"/>
      <c r="B409" s="154"/>
      <c r="C409" s="154"/>
      <c r="D409" s="155"/>
      <c r="E409" s="154"/>
      <c r="F409" s="154"/>
      <c r="G409" s="154"/>
    </row>
    <row r="410" spans="1:7">
      <c r="A410" s="151"/>
      <c r="B410" s="154"/>
      <c r="C410" s="154"/>
      <c r="D410" s="155"/>
      <c r="E410" s="154"/>
      <c r="F410" s="154"/>
      <c r="G410" s="154"/>
    </row>
    <row r="411" spans="1:7">
      <c r="A411" s="151"/>
      <c r="B411" s="154"/>
      <c r="C411" s="154"/>
      <c r="D411" s="155"/>
      <c r="E411" s="154"/>
      <c r="F411" s="154"/>
      <c r="G411" s="154"/>
    </row>
    <row r="412" spans="1:7">
      <c r="B412" s="187"/>
      <c r="C412" s="188"/>
      <c r="D412" s="189"/>
      <c r="E412" s="190"/>
      <c r="F412" s="191"/>
    </row>
    <row r="413" spans="1:7">
      <c r="B413" s="187"/>
      <c r="C413" s="188"/>
      <c r="D413" s="189"/>
      <c r="E413" s="190"/>
      <c r="F413" s="191"/>
    </row>
    <row r="414" spans="1:7">
      <c r="B414" s="187"/>
      <c r="C414" s="188"/>
      <c r="D414" s="189"/>
      <c r="E414" s="190"/>
      <c r="F414" s="191"/>
    </row>
    <row r="415" spans="1:7">
      <c r="B415" s="187"/>
      <c r="C415" s="188"/>
      <c r="D415" s="189"/>
      <c r="E415" s="190"/>
      <c r="F415" s="191"/>
    </row>
    <row r="416" spans="1:7">
      <c r="B416" s="187"/>
      <c r="C416" s="188"/>
      <c r="D416" s="189"/>
      <c r="E416" s="190"/>
      <c r="F416" s="191"/>
    </row>
    <row r="417" spans="2:6">
      <c r="B417" s="187"/>
      <c r="C417" s="188"/>
      <c r="D417" s="189"/>
      <c r="E417" s="190"/>
      <c r="F417" s="191"/>
    </row>
    <row r="418" spans="2:6">
      <c r="B418" s="187"/>
      <c r="C418" s="188"/>
      <c r="D418" s="189"/>
      <c r="E418" s="190"/>
      <c r="F418" s="191"/>
    </row>
    <row r="419" spans="2:6">
      <c r="B419" s="187"/>
      <c r="C419" s="188"/>
      <c r="D419" s="189"/>
      <c r="E419" s="190"/>
      <c r="F419" s="191"/>
    </row>
    <row r="420" spans="2:6">
      <c r="B420" s="187"/>
      <c r="C420" s="188"/>
      <c r="D420" s="189"/>
      <c r="E420" s="190"/>
      <c r="F420" s="191"/>
    </row>
    <row r="421" spans="2:6">
      <c r="B421" s="187"/>
      <c r="C421" s="188"/>
      <c r="D421" s="189"/>
      <c r="E421" s="190"/>
      <c r="F421" s="191"/>
    </row>
    <row r="422" spans="2:6">
      <c r="B422" s="187"/>
      <c r="C422" s="188"/>
      <c r="D422" s="189"/>
      <c r="E422" s="190"/>
      <c r="F422" s="191"/>
    </row>
    <row r="423" spans="2:6">
      <c r="B423" s="187"/>
      <c r="C423" s="188"/>
      <c r="D423" s="189"/>
      <c r="E423" s="190"/>
      <c r="F423" s="191"/>
    </row>
    <row r="424" spans="2:6">
      <c r="B424" s="187"/>
      <c r="C424" s="188"/>
      <c r="D424" s="189"/>
      <c r="E424" s="190"/>
      <c r="F424" s="191"/>
    </row>
    <row r="425" spans="2:6">
      <c r="B425" s="187"/>
      <c r="C425" s="188"/>
      <c r="D425" s="189"/>
      <c r="E425" s="190"/>
      <c r="F425" s="191"/>
    </row>
    <row r="426" spans="2:6">
      <c r="B426" s="187"/>
      <c r="C426" s="188"/>
      <c r="D426" s="189"/>
      <c r="E426" s="190"/>
      <c r="F426" s="191"/>
    </row>
    <row r="427" spans="2:6">
      <c r="B427" s="187"/>
      <c r="C427" s="188"/>
      <c r="D427" s="189"/>
      <c r="E427" s="190"/>
      <c r="F427" s="191"/>
    </row>
    <row r="428" spans="2:6">
      <c r="B428" s="187"/>
      <c r="C428" s="188"/>
      <c r="D428" s="189"/>
      <c r="E428" s="190"/>
      <c r="F428" s="191"/>
    </row>
    <row r="429" spans="2:6">
      <c r="B429" s="187"/>
      <c r="C429" s="188"/>
      <c r="D429" s="189"/>
      <c r="E429" s="190"/>
      <c r="F429" s="191"/>
    </row>
    <row r="430" spans="2:6">
      <c r="B430" s="187"/>
      <c r="C430" s="188"/>
      <c r="D430" s="189"/>
      <c r="E430" s="190"/>
      <c r="F430" s="191"/>
    </row>
    <row r="431" spans="2:6">
      <c r="B431" s="187"/>
      <c r="C431" s="188"/>
      <c r="D431" s="189"/>
      <c r="E431" s="190"/>
      <c r="F431" s="191"/>
    </row>
    <row r="432" spans="2:6">
      <c r="B432" s="187"/>
      <c r="C432" s="188"/>
      <c r="D432" s="189"/>
      <c r="E432" s="190"/>
      <c r="F432" s="191"/>
    </row>
    <row r="433" spans="2:6">
      <c r="B433" s="187"/>
      <c r="C433" s="188"/>
      <c r="D433" s="189"/>
      <c r="E433" s="190"/>
      <c r="F433" s="191"/>
    </row>
    <row r="434" spans="2:6">
      <c r="B434" s="187"/>
      <c r="C434" s="188"/>
      <c r="D434" s="189"/>
      <c r="E434" s="190"/>
      <c r="F434" s="191"/>
    </row>
    <row r="435" spans="2:6">
      <c r="B435" s="187"/>
      <c r="C435" s="188"/>
      <c r="D435" s="189"/>
      <c r="E435" s="190"/>
      <c r="F435" s="191"/>
    </row>
    <row r="436" spans="2:6">
      <c r="B436" s="187"/>
      <c r="C436" s="188"/>
      <c r="D436" s="189"/>
      <c r="E436" s="190"/>
      <c r="F436" s="191"/>
    </row>
    <row r="437" spans="2:6">
      <c r="B437" s="187"/>
      <c r="C437" s="188"/>
      <c r="D437" s="189"/>
      <c r="E437" s="190"/>
      <c r="F437" s="191"/>
    </row>
    <row r="438" spans="2:6">
      <c r="B438" s="187"/>
      <c r="C438" s="188"/>
      <c r="D438" s="189"/>
      <c r="E438" s="190"/>
      <c r="F438" s="191"/>
    </row>
    <row r="439" spans="2:6">
      <c r="B439" s="187"/>
      <c r="C439" s="188"/>
      <c r="D439" s="189"/>
      <c r="E439" s="190"/>
      <c r="F439" s="191"/>
    </row>
    <row r="440" spans="2:6">
      <c r="B440" s="187"/>
      <c r="C440" s="188"/>
      <c r="D440" s="189"/>
      <c r="E440" s="190"/>
      <c r="F440" s="191"/>
    </row>
    <row r="441" spans="2:6">
      <c r="B441" s="187"/>
      <c r="C441" s="188"/>
      <c r="D441" s="189"/>
      <c r="E441" s="190"/>
      <c r="F441" s="191"/>
    </row>
    <row r="442" spans="2:6">
      <c r="B442" s="187"/>
      <c r="C442" s="188"/>
      <c r="D442" s="189"/>
      <c r="E442" s="190"/>
      <c r="F442" s="191"/>
    </row>
    <row r="443" spans="2:6">
      <c r="B443" s="187"/>
      <c r="C443" s="188"/>
      <c r="D443" s="189"/>
      <c r="E443" s="190"/>
      <c r="F443" s="191"/>
    </row>
    <row r="444" spans="2:6">
      <c r="B444" s="187"/>
      <c r="C444" s="188"/>
      <c r="D444" s="189"/>
      <c r="E444" s="190"/>
      <c r="F444" s="191"/>
    </row>
    <row r="445" spans="2:6">
      <c r="B445" s="187"/>
      <c r="C445" s="188"/>
      <c r="D445" s="189"/>
      <c r="E445" s="190"/>
      <c r="F445" s="191"/>
    </row>
    <row r="446" spans="2:6">
      <c r="B446" s="187"/>
      <c r="C446" s="188"/>
      <c r="D446" s="189"/>
      <c r="E446" s="190"/>
      <c r="F446" s="191"/>
    </row>
    <row r="447" spans="2:6">
      <c r="B447" s="187"/>
      <c r="C447" s="188"/>
      <c r="D447" s="189"/>
      <c r="E447" s="190"/>
      <c r="F447" s="191"/>
    </row>
    <row r="448" spans="2:6">
      <c r="B448" s="187"/>
      <c r="C448" s="188"/>
      <c r="D448" s="189"/>
      <c r="E448" s="190"/>
      <c r="F448" s="191"/>
    </row>
    <row r="449" spans="2:6">
      <c r="B449" s="187"/>
      <c r="C449" s="188"/>
      <c r="D449" s="189"/>
      <c r="E449" s="190"/>
      <c r="F449" s="191"/>
    </row>
    <row r="450" spans="2:6">
      <c r="B450" s="187"/>
      <c r="C450" s="188"/>
      <c r="D450" s="189"/>
      <c r="E450" s="190"/>
      <c r="F450" s="191"/>
    </row>
    <row r="451" spans="2:6">
      <c r="B451" s="187"/>
      <c r="C451" s="188"/>
      <c r="D451" s="189"/>
      <c r="E451" s="190"/>
      <c r="F451" s="191"/>
    </row>
    <row r="452" spans="2:6">
      <c r="B452" s="187"/>
      <c r="C452" s="188"/>
      <c r="D452" s="189"/>
      <c r="E452" s="190"/>
      <c r="F452" s="191"/>
    </row>
    <row r="453" spans="2:6">
      <c r="B453" s="187"/>
      <c r="C453" s="188"/>
      <c r="D453" s="189"/>
      <c r="E453" s="190"/>
      <c r="F453" s="191"/>
    </row>
    <row r="454" spans="2:6">
      <c r="B454" s="187"/>
      <c r="C454" s="188"/>
      <c r="D454" s="189"/>
      <c r="E454" s="190"/>
      <c r="F454" s="191"/>
    </row>
    <row r="455" spans="2:6">
      <c r="B455" s="187"/>
      <c r="C455" s="188"/>
      <c r="D455" s="189"/>
      <c r="E455" s="190"/>
      <c r="F455" s="191"/>
    </row>
    <row r="456" spans="2:6">
      <c r="B456" s="187"/>
      <c r="C456" s="188"/>
      <c r="D456" s="189"/>
      <c r="E456" s="190"/>
      <c r="F456" s="191"/>
    </row>
    <row r="457" spans="2:6">
      <c r="B457" s="187"/>
      <c r="C457" s="188"/>
      <c r="D457" s="189"/>
      <c r="E457" s="190"/>
      <c r="F457" s="191"/>
    </row>
    <row r="458" spans="2:6">
      <c r="B458" s="187"/>
      <c r="C458" s="188"/>
      <c r="D458" s="189"/>
      <c r="E458" s="190"/>
      <c r="F458" s="191"/>
    </row>
    <row r="459" spans="2:6">
      <c r="B459" s="187"/>
      <c r="C459" s="188"/>
      <c r="D459" s="189"/>
      <c r="E459" s="190"/>
      <c r="F459" s="191"/>
    </row>
    <row r="460" spans="2:6">
      <c r="B460" s="187"/>
      <c r="C460" s="188"/>
      <c r="D460" s="189"/>
      <c r="E460" s="190"/>
      <c r="F460" s="191"/>
    </row>
    <row r="461" spans="2:6">
      <c r="B461" s="187"/>
      <c r="C461" s="188"/>
      <c r="D461" s="189"/>
      <c r="E461" s="190"/>
      <c r="F461" s="191"/>
    </row>
    <row r="462" spans="2:6">
      <c r="B462" s="187"/>
      <c r="C462" s="188"/>
      <c r="D462" s="189"/>
      <c r="E462" s="190"/>
      <c r="F462" s="191"/>
    </row>
    <row r="463" spans="2:6">
      <c r="B463" s="187"/>
      <c r="C463" s="188"/>
      <c r="D463" s="189"/>
      <c r="E463" s="190"/>
      <c r="F463" s="191"/>
    </row>
    <row r="464" spans="2:6">
      <c r="B464" s="187"/>
      <c r="C464" s="188"/>
      <c r="D464" s="189"/>
      <c r="E464" s="190"/>
      <c r="F464" s="191"/>
    </row>
    <row r="465" spans="2:6">
      <c r="B465" s="187"/>
      <c r="C465" s="188"/>
      <c r="D465" s="189"/>
      <c r="E465" s="190"/>
      <c r="F465" s="191"/>
    </row>
    <row r="466" spans="2:6">
      <c r="B466" s="187"/>
      <c r="C466" s="188"/>
      <c r="D466" s="189"/>
      <c r="E466" s="190"/>
      <c r="F466" s="191"/>
    </row>
    <row r="467" spans="2:6">
      <c r="B467" s="187"/>
      <c r="C467" s="188"/>
      <c r="D467" s="189"/>
      <c r="E467" s="190"/>
      <c r="F467" s="191"/>
    </row>
    <row r="468" spans="2:6">
      <c r="B468" s="187"/>
      <c r="C468" s="188"/>
      <c r="D468" s="189"/>
      <c r="E468" s="190"/>
      <c r="F468" s="191"/>
    </row>
    <row r="469" spans="2:6">
      <c r="B469" s="187"/>
      <c r="C469" s="188"/>
      <c r="D469" s="189"/>
      <c r="E469" s="190"/>
      <c r="F469" s="191"/>
    </row>
    <row r="470" spans="2:6">
      <c r="B470" s="187"/>
      <c r="C470" s="188"/>
      <c r="D470" s="189"/>
      <c r="E470" s="190"/>
      <c r="F470" s="191"/>
    </row>
    <row r="471" spans="2:6">
      <c r="B471" s="187"/>
      <c r="C471" s="188"/>
      <c r="D471" s="189"/>
      <c r="E471" s="190"/>
      <c r="F471" s="191"/>
    </row>
    <row r="472" spans="2:6">
      <c r="B472" s="187"/>
      <c r="C472" s="188"/>
      <c r="D472" s="189"/>
      <c r="E472" s="190"/>
      <c r="F472" s="191"/>
    </row>
    <row r="473" spans="2:6">
      <c r="B473" s="187"/>
      <c r="C473" s="188"/>
      <c r="D473" s="189"/>
      <c r="E473" s="190"/>
      <c r="F473" s="191"/>
    </row>
    <row r="474" spans="2:6">
      <c r="B474" s="187"/>
      <c r="C474" s="188"/>
      <c r="D474" s="189"/>
      <c r="E474" s="190"/>
      <c r="F474" s="191"/>
    </row>
    <row r="475" spans="2:6">
      <c r="B475" s="187"/>
      <c r="C475" s="188"/>
      <c r="D475" s="189"/>
      <c r="E475" s="190"/>
      <c r="F475" s="191"/>
    </row>
    <row r="476" spans="2:6">
      <c r="B476" s="187"/>
      <c r="C476" s="188"/>
      <c r="D476" s="189"/>
      <c r="E476" s="190"/>
      <c r="F476" s="191"/>
    </row>
    <row r="477" spans="2:6">
      <c r="B477" s="187"/>
      <c r="C477" s="188"/>
      <c r="D477" s="189"/>
      <c r="E477" s="190"/>
      <c r="F477" s="191"/>
    </row>
    <row r="478" spans="2:6">
      <c r="B478" s="187"/>
      <c r="C478" s="188"/>
      <c r="D478" s="189"/>
      <c r="E478" s="190"/>
      <c r="F478" s="191"/>
    </row>
    <row r="479" spans="2:6">
      <c r="B479" s="187"/>
      <c r="C479" s="188"/>
      <c r="D479" s="189"/>
      <c r="E479" s="190"/>
      <c r="F479" s="191"/>
    </row>
    <row r="480" spans="2:6">
      <c r="B480" s="187"/>
      <c r="C480" s="188"/>
      <c r="D480" s="189"/>
      <c r="E480" s="190"/>
      <c r="F480" s="191"/>
    </row>
    <row r="481" spans="2:6">
      <c r="B481" s="187"/>
      <c r="C481" s="188"/>
      <c r="D481" s="189"/>
      <c r="E481" s="190"/>
      <c r="F481" s="191"/>
    </row>
    <row r="482" spans="2:6">
      <c r="B482" s="187"/>
      <c r="C482" s="188"/>
      <c r="D482" s="189"/>
      <c r="E482" s="190"/>
      <c r="F482" s="191"/>
    </row>
    <row r="483" spans="2:6">
      <c r="B483" s="187"/>
      <c r="C483" s="188"/>
      <c r="D483" s="189"/>
      <c r="E483" s="190"/>
      <c r="F483" s="191"/>
    </row>
    <row r="484" spans="2:6">
      <c r="B484" s="187"/>
      <c r="C484" s="188"/>
      <c r="D484" s="189"/>
      <c r="E484" s="190"/>
      <c r="F484" s="191"/>
    </row>
    <row r="485" spans="2:6">
      <c r="B485" s="187"/>
      <c r="C485" s="188"/>
      <c r="D485" s="189"/>
      <c r="E485" s="190"/>
      <c r="F485" s="191"/>
    </row>
    <row r="486" spans="2:6">
      <c r="B486" s="187"/>
      <c r="C486" s="188"/>
      <c r="D486" s="189"/>
      <c r="E486" s="190"/>
      <c r="F486" s="191"/>
    </row>
    <row r="487" spans="2:6">
      <c r="B487" s="187"/>
      <c r="C487" s="188"/>
      <c r="D487" s="189"/>
      <c r="E487" s="190"/>
      <c r="F487" s="191"/>
    </row>
    <row r="488" spans="2:6">
      <c r="B488" s="187"/>
      <c r="C488" s="188"/>
      <c r="D488" s="189"/>
      <c r="E488" s="190"/>
      <c r="F488" s="191"/>
    </row>
    <row r="489" spans="2:6">
      <c r="B489" s="187"/>
      <c r="C489" s="188"/>
      <c r="D489" s="189"/>
      <c r="E489" s="190"/>
      <c r="F489" s="191"/>
    </row>
    <row r="490" spans="2:6">
      <c r="B490" s="187"/>
      <c r="C490" s="188"/>
      <c r="D490" s="189"/>
      <c r="E490" s="190"/>
      <c r="F490" s="191"/>
    </row>
    <row r="491" spans="2:6">
      <c r="B491" s="187"/>
      <c r="C491" s="188"/>
      <c r="D491" s="189"/>
      <c r="E491" s="190"/>
      <c r="F491" s="191"/>
    </row>
    <row r="492" spans="2:6">
      <c r="B492" s="187"/>
      <c r="C492" s="188"/>
      <c r="D492" s="189"/>
      <c r="E492" s="190"/>
      <c r="F492" s="191"/>
    </row>
    <row r="493" spans="2:6">
      <c r="B493" s="187"/>
      <c r="C493" s="188"/>
      <c r="D493" s="189"/>
      <c r="E493" s="190"/>
      <c r="F493" s="191"/>
    </row>
    <row r="494" spans="2:6">
      <c r="B494" s="187"/>
      <c r="C494" s="188"/>
      <c r="D494" s="189"/>
      <c r="E494" s="190"/>
      <c r="F494" s="191"/>
    </row>
    <row r="495" spans="2:6">
      <c r="B495" s="187"/>
      <c r="C495" s="188"/>
      <c r="D495" s="189"/>
      <c r="E495" s="190"/>
      <c r="F495" s="191"/>
    </row>
    <row r="496" spans="2:6">
      <c r="B496" s="187"/>
      <c r="C496" s="188"/>
      <c r="D496" s="189"/>
      <c r="E496" s="190"/>
      <c r="F496" s="191"/>
    </row>
    <row r="497" spans="2:6">
      <c r="B497" s="187"/>
      <c r="C497" s="188"/>
      <c r="D497" s="189"/>
      <c r="E497" s="190"/>
      <c r="F497" s="191"/>
    </row>
    <row r="498" spans="2:6">
      <c r="B498" s="187"/>
      <c r="C498" s="188"/>
      <c r="D498" s="189"/>
      <c r="E498" s="190"/>
      <c r="F498" s="191"/>
    </row>
    <row r="499" spans="2:6">
      <c r="B499" s="187"/>
      <c r="C499" s="188"/>
      <c r="D499" s="189"/>
      <c r="E499" s="190"/>
      <c r="F499" s="191"/>
    </row>
    <row r="500" spans="2:6">
      <c r="B500" s="187"/>
      <c r="C500" s="188"/>
      <c r="D500" s="189"/>
      <c r="E500" s="190"/>
      <c r="F500" s="191"/>
    </row>
    <row r="501" spans="2:6">
      <c r="B501" s="187"/>
      <c r="C501" s="188"/>
      <c r="D501" s="189"/>
      <c r="E501" s="190"/>
      <c r="F501" s="191"/>
    </row>
    <row r="502" spans="2:6">
      <c r="B502" s="187"/>
      <c r="C502" s="188"/>
      <c r="D502" s="189"/>
      <c r="E502" s="190"/>
      <c r="F502" s="191"/>
    </row>
    <row r="503" spans="2:6">
      <c r="B503" s="187"/>
      <c r="C503" s="188"/>
      <c r="D503" s="189"/>
      <c r="E503" s="190"/>
      <c r="F503" s="191"/>
    </row>
    <row r="504" spans="2:6">
      <c r="B504" s="187"/>
      <c r="C504" s="188"/>
      <c r="D504" s="189"/>
      <c r="E504" s="190"/>
      <c r="F504" s="191"/>
    </row>
    <row r="505" spans="2:6">
      <c r="B505" s="187"/>
      <c r="C505" s="188"/>
      <c r="D505" s="189"/>
      <c r="E505" s="190"/>
      <c r="F505" s="191"/>
    </row>
    <row r="506" spans="2:6">
      <c r="B506" s="187"/>
      <c r="C506" s="188"/>
      <c r="D506" s="189"/>
      <c r="E506" s="190"/>
      <c r="F506" s="191"/>
    </row>
    <row r="507" spans="2:6">
      <c r="B507" s="187"/>
      <c r="C507" s="188"/>
      <c r="D507" s="189"/>
      <c r="E507" s="190"/>
      <c r="F507" s="191"/>
    </row>
    <row r="508" spans="2:6">
      <c r="B508" s="187"/>
      <c r="C508" s="188"/>
      <c r="D508" s="189"/>
      <c r="E508" s="190"/>
      <c r="F508" s="191"/>
    </row>
    <row r="509" spans="2:6">
      <c r="B509" s="187"/>
      <c r="C509" s="188"/>
      <c r="D509" s="189"/>
      <c r="E509" s="190"/>
      <c r="F509" s="191"/>
    </row>
    <row r="510" spans="2:6">
      <c r="B510" s="187"/>
      <c r="C510" s="188"/>
      <c r="D510" s="189"/>
      <c r="E510" s="190"/>
      <c r="F510" s="191"/>
    </row>
    <row r="511" spans="2:6">
      <c r="B511" s="187"/>
      <c r="C511" s="188"/>
      <c r="D511" s="189"/>
      <c r="E511" s="190"/>
      <c r="F511" s="191"/>
    </row>
    <row r="512" spans="2:6">
      <c r="B512" s="187"/>
      <c r="C512" s="188"/>
      <c r="D512" s="189"/>
      <c r="E512" s="190"/>
      <c r="F512" s="191"/>
    </row>
    <row r="513" spans="2:6">
      <c r="B513" s="187"/>
      <c r="C513" s="188"/>
      <c r="D513" s="189"/>
      <c r="E513" s="190"/>
      <c r="F513" s="191"/>
    </row>
    <row r="514" spans="2:6">
      <c r="B514" s="187"/>
      <c r="C514" s="188"/>
      <c r="D514" s="189"/>
      <c r="E514" s="190"/>
      <c r="F514" s="191"/>
    </row>
    <row r="515" spans="2:6">
      <c r="B515" s="187"/>
      <c r="C515" s="188"/>
      <c r="D515" s="189"/>
      <c r="E515" s="190"/>
      <c r="F515" s="191"/>
    </row>
    <row r="516" spans="2:6">
      <c r="B516" s="187"/>
      <c r="C516" s="188"/>
      <c r="D516" s="189"/>
      <c r="E516" s="190"/>
      <c r="F516" s="191"/>
    </row>
    <row r="517" spans="2:6">
      <c r="B517" s="187"/>
      <c r="C517" s="188"/>
      <c r="D517" s="189"/>
      <c r="E517" s="190"/>
      <c r="F517" s="191"/>
    </row>
    <row r="518" spans="2:6">
      <c r="B518" s="187"/>
      <c r="C518" s="188"/>
      <c r="D518" s="189"/>
      <c r="E518" s="190"/>
      <c r="F518" s="191"/>
    </row>
    <row r="519" spans="2:6">
      <c r="B519" s="187"/>
      <c r="C519" s="188"/>
      <c r="D519" s="189"/>
      <c r="E519" s="190"/>
      <c r="F519" s="191"/>
    </row>
    <row r="520" spans="2:6">
      <c r="B520" s="187"/>
      <c r="C520" s="188"/>
      <c r="D520" s="189"/>
      <c r="E520" s="190"/>
      <c r="F520" s="191"/>
    </row>
    <row r="521" spans="2:6">
      <c r="B521" s="187"/>
      <c r="C521" s="188"/>
      <c r="D521" s="189"/>
      <c r="E521" s="190"/>
      <c r="F521" s="191"/>
    </row>
    <row r="522" spans="2:6">
      <c r="B522" s="187"/>
      <c r="C522" s="188"/>
      <c r="D522" s="189"/>
      <c r="E522" s="190"/>
      <c r="F522" s="191"/>
    </row>
    <row r="523" spans="2:6">
      <c r="B523" s="187"/>
      <c r="C523" s="188"/>
      <c r="D523" s="189"/>
      <c r="E523" s="190"/>
      <c r="F523" s="191"/>
    </row>
    <row r="524" spans="2:6">
      <c r="B524" s="187"/>
      <c r="C524" s="188"/>
      <c r="D524" s="189"/>
      <c r="E524" s="190"/>
      <c r="F524" s="191"/>
    </row>
    <row r="525" spans="2:6">
      <c r="B525" s="187"/>
      <c r="C525" s="188"/>
      <c r="D525" s="189"/>
      <c r="E525" s="190"/>
      <c r="F525" s="191"/>
    </row>
    <row r="526" spans="2:6">
      <c r="B526" s="187"/>
      <c r="C526" s="188"/>
      <c r="D526" s="189"/>
      <c r="E526" s="190"/>
      <c r="F526" s="191"/>
    </row>
    <row r="527" spans="2:6">
      <c r="B527" s="187"/>
      <c r="C527" s="188"/>
      <c r="D527" s="189"/>
      <c r="E527" s="190"/>
      <c r="F527" s="191"/>
    </row>
    <row r="528" spans="2:6">
      <c r="B528" s="187"/>
      <c r="C528" s="188"/>
      <c r="D528" s="189"/>
      <c r="E528" s="190"/>
      <c r="F528" s="191"/>
    </row>
    <row r="529" spans="2:6">
      <c r="B529" s="187"/>
      <c r="C529" s="188"/>
      <c r="D529" s="189"/>
      <c r="E529" s="190"/>
      <c r="F529" s="191"/>
    </row>
    <row r="530" spans="2:6">
      <c r="B530" s="187"/>
      <c r="C530" s="188"/>
      <c r="D530" s="189"/>
      <c r="E530" s="190"/>
      <c r="F530" s="191"/>
    </row>
    <row r="531" spans="2:6">
      <c r="B531" s="187"/>
      <c r="C531" s="188"/>
      <c r="D531" s="189"/>
      <c r="E531" s="190"/>
      <c r="F531" s="191"/>
    </row>
    <row r="532" spans="2:6">
      <c r="B532" s="187"/>
      <c r="C532" s="188"/>
      <c r="D532" s="189"/>
      <c r="E532" s="190"/>
      <c r="F532" s="191"/>
    </row>
    <row r="533" spans="2:6">
      <c r="B533" s="187"/>
      <c r="C533" s="188"/>
      <c r="D533" s="189"/>
      <c r="E533" s="190"/>
      <c r="F533" s="191"/>
    </row>
    <row r="534" spans="2:6">
      <c r="B534" s="187"/>
      <c r="C534" s="188"/>
      <c r="D534" s="189"/>
      <c r="E534" s="190"/>
      <c r="F534" s="191"/>
    </row>
    <row r="535" spans="2:6">
      <c r="B535" s="187"/>
      <c r="C535" s="188"/>
      <c r="D535" s="189"/>
      <c r="E535" s="190"/>
      <c r="F535" s="191"/>
    </row>
    <row r="536" spans="2:6">
      <c r="B536" s="187"/>
      <c r="C536" s="188"/>
      <c r="D536" s="189"/>
      <c r="E536" s="190"/>
      <c r="F536" s="191"/>
    </row>
    <row r="537" spans="2:6">
      <c r="B537" s="187"/>
      <c r="C537" s="188"/>
      <c r="D537" s="189"/>
      <c r="E537" s="190"/>
      <c r="F537" s="191"/>
    </row>
    <row r="538" spans="2:6">
      <c r="B538" s="187"/>
      <c r="C538" s="188"/>
      <c r="D538" s="189"/>
      <c r="E538" s="190"/>
      <c r="F538" s="191"/>
    </row>
    <row r="539" spans="2:6">
      <c r="B539" s="187"/>
      <c r="C539" s="188"/>
      <c r="D539" s="189"/>
      <c r="E539" s="190"/>
      <c r="F539" s="191"/>
    </row>
    <row r="540" spans="2:6">
      <c r="B540" s="187"/>
      <c r="C540" s="188"/>
      <c r="D540" s="189"/>
      <c r="E540" s="190"/>
      <c r="F540" s="191"/>
    </row>
    <row r="541" spans="2:6">
      <c r="B541" s="187"/>
      <c r="C541" s="188"/>
      <c r="D541" s="189"/>
      <c r="E541" s="190"/>
      <c r="F541" s="191"/>
    </row>
    <row r="542" spans="2:6">
      <c r="B542" s="187"/>
      <c r="C542" s="188"/>
      <c r="D542" s="189"/>
      <c r="E542" s="190"/>
      <c r="F542" s="191"/>
    </row>
    <row r="543" spans="2:6">
      <c r="B543" s="187"/>
      <c r="C543" s="188"/>
      <c r="D543" s="189"/>
      <c r="E543" s="190"/>
      <c r="F543" s="191"/>
    </row>
    <row r="544" spans="2:6">
      <c r="B544" s="187"/>
      <c r="C544" s="188"/>
      <c r="D544" s="189"/>
      <c r="E544" s="190"/>
      <c r="F544" s="191"/>
    </row>
    <row r="545" spans="2:6">
      <c r="B545" s="187"/>
      <c r="C545" s="188"/>
      <c r="D545" s="189"/>
      <c r="E545" s="190"/>
      <c r="F545" s="191"/>
    </row>
    <row r="546" spans="2:6">
      <c r="B546" s="187"/>
      <c r="C546" s="188"/>
      <c r="D546" s="189"/>
      <c r="E546" s="190"/>
      <c r="F546" s="191"/>
    </row>
    <row r="547" spans="2:6">
      <c r="B547" s="187"/>
      <c r="C547" s="188"/>
      <c r="D547" s="189"/>
      <c r="E547" s="190"/>
      <c r="F547" s="191"/>
    </row>
    <row r="548" spans="2:6">
      <c r="B548" s="187"/>
      <c r="C548" s="188"/>
      <c r="D548" s="189"/>
      <c r="E548" s="190"/>
      <c r="F548" s="191"/>
    </row>
    <row r="549" spans="2:6">
      <c r="B549" s="187"/>
      <c r="C549" s="188"/>
      <c r="D549" s="189"/>
      <c r="E549" s="190"/>
      <c r="F549" s="191"/>
    </row>
    <row r="550" spans="2:6">
      <c r="B550" s="187"/>
      <c r="C550" s="188"/>
      <c r="D550" s="189"/>
      <c r="E550" s="190"/>
      <c r="F550" s="191"/>
    </row>
    <row r="551" spans="2:6">
      <c r="B551" s="187"/>
      <c r="C551" s="188"/>
      <c r="D551" s="189"/>
      <c r="E551" s="190"/>
      <c r="F551" s="191"/>
    </row>
    <row r="552" spans="2:6">
      <c r="B552" s="187"/>
      <c r="C552" s="188"/>
      <c r="D552" s="189"/>
      <c r="E552" s="190"/>
      <c r="F552" s="191"/>
    </row>
    <row r="553" spans="2:6">
      <c r="B553" s="187"/>
      <c r="C553" s="188"/>
      <c r="D553" s="189"/>
      <c r="E553" s="190"/>
      <c r="F553" s="191"/>
    </row>
    <row r="554" spans="2:6">
      <c r="B554" s="187"/>
      <c r="C554" s="188"/>
      <c r="D554" s="189"/>
      <c r="E554" s="190"/>
      <c r="F554" s="191"/>
    </row>
    <row r="555" spans="2:6">
      <c r="B555" s="187"/>
      <c r="C555" s="188"/>
      <c r="D555" s="189"/>
      <c r="E555" s="190"/>
      <c r="F555" s="191"/>
    </row>
    <row r="556" spans="2:6">
      <c r="B556" s="187"/>
      <c r="C556" s="188"/>
      <c r="D556" s="189"/>
      <c r="E556" s="190"/>
      <c r="F556" s="191"/>
    </row>
    <row r="557" spans="2:6">
      <c r="B557" s="187"/>
      <c r="C557" s="188"/>
      <c r="D557" s="189"/>
      <c r="E557" s="190"/>
      <c r="F557" s="191"/>
    </row>
    <row r="558" spans="2:6">
      <c r="B558" s="187"/>
      <c r="C558" s="188"/>
      <c r="D558" s="189"/>
      <c r="E558" s="190"/>
      <c r="F558" s="191"/>
    </row>
    <row r="559" spans="2:6">
      <c r="B559" s="187"/>
      <c r="C559" s="188"/>
      <c r="D559" s="189"/>
      <c r="E559" s="190"/>
      <c r="F559" s="191"/>
    </row>
    <row r="560" spans="2:6">
      <c r="B560" s="187"/>
      <c r="C560" s="188"/>
      <c r="D560" s="189"/>
      <c r="E560" s="190"/>
      <c r="F560" s="191"/>
    </row>
    <row r="561" spans="2:6">
      <c r="B561" s="187"/>
      <c r="C561" s="188"/>
      <c r="D561" s="189"/>
      <c r="E561" s="190"/>
      <c r="F561" s="191"/>
    </row>
    <row r="562" spans="2:6">
      <c r="B562" s="187"/>
      <c r="C562" s="188"/>
      <c r="D562" s="189"/>
      <c r="E562" s="190"/>
      <c r="F562" s="191"/>
    </row>
    <row r="563" spans="2:6">
      <c r="B563" s="187"/>
      <c r="C563" s="188"/>
      <c r="D563" s="189"/>
      <c r="E563" s="190"/>
      <c r="F563" s="191"/>
    </row>
    <row r="564" spans="2:6">
      <c r="B564" s="187"/>
      <c r="C564" s="188"/>
      <c r="D564" s="189"/>
      <c r="E564" s="190"/>
      <c r="F564" s="191"/>
    </row>
    <row r="565" spans="2:6">
      <c r="B565" s="187"/>
      <c r="C565" s="188"/>
      <c r="D565" s="189"/>
      <c r="E565" s="190"/>
      <c r="F565" s="191"/>
    </row>
    <row r="566" spans="2:6">
      <c r="B566" s="187"/>
      <c r="C566" s="188"/>
      <c r="D566" s="189"/>
      <c r="E566" s="190"/>
      <c r="F566" s="191"/>
    </row>
    <row r="567" spans="2:6">
      <c r="B567" s="187"/>
      <c r="C567" s="188"/>
      <c r="D567" s="189"/>
      <c r="E567" s="190"/>
      <c r="F567" s="191"/>
    </row>
    <row r="568" spans="2:6">
      <c r="B568" s="187"/>
      <c r="C568" s="188"/>
      <c r="D568" s="189"/>
      <c r="E568" s="190"/>
      <c r="F568" s="191"/>
    </row>
    <row r="569" spans="2:6">
      <c r="B569" s="187"/>
      <c r="C569" s="188"/>
      <c r="D569" s="189"/>
      <c r="E569" s="190"/>
      <c r="F569" s="191"/>
    </row>
    <row r="570" spans="2:6">
      <c r="B570" s="187"/>
      <c r="C570" s="188"/>
      <c r="D570" s="189"/>
      <c r="E570" s="190"/>
      <c r="F570" s="191"/>
    </row>
    <row r="571" spans="2:6">
      <c r="B571" s="187"/>
      <c r="C571" s="188"/>
      <c r="D571" s="189"/>
      <c r="E571" s="190"/>
      <c r="F571" s="191"/>
    </row>
    <row r="572" spans="2:6">
      <c r="B572" s="187"/>
      <c r="C572" s="188"/>
      <c r="D572" s="189"/>
      <c r="E572" s="190"/>
      <c r="F572" s="191"/>
    </row>
    <row r="573" spans="2:6">
      <c r="B573" s="187"/>
      <c r="C573" s="188"/>
      <c r="D573" s="189"/>
      <c r="E573" s="190"/>
      <c r="F573" s="191"/>
    </row>
    <row r="574" spans="2:6">
      <c r="B574" s="187"/>
      <c r="C574" s="188"/>
      <c r="D574" s="189"/>
      <c r="E574" s="190"/>
      <c r="F574" s="191"/>
    </row>
    <row r="575" spans="2:6">
      <c r="B575" s="187"/>
      <c r="C575" s="188"/>
      <c r="D575" s="189"/>
      <c r="E575" s="190"/>
      <c r="F575" s="191"/>
    </row>
    <row r="576" spans="2:6">
      <c r="B576" s="187"/>
      <c r="C576" s="188"/>
      <c r="D576" s="189"/>
      <c r="E576" s="190"/>
      <c r="F576" s="191"/>
    </row>
    <row r="577" spans="2:6">
      <c r="B577" s="187"/>
      <c r="C577" s="188"/>
      <c r="D577" s="189"/>
      <c r="E577" s="190"/>
      <c r="F577" s="191"/>
    </row>
    <row r="578" spans="2:6">
      <c r="B578" s="187"/>
      <c r="C578" s="188"/>
      <c r="D578" s="189"/>
      <c r="E578" s="190"/>
      <c r="F578" s="191"/>
    </row>
    <row r="579" spans="2:6">
      <c r="B579" s="187"/>
      <c r="C579" s="188"/>
      <c r="D579" s="189"/>
      <c r="E579" s="190"/>
      <c r="F579" s="191"/>
    </row>
    <row r="580" spans="2:6">
      <c r="B580" s="187"/>
      <c r="C580" s="188"/>
      <c r="D580" s="189"/>
      <c r="E580" s="190"/>
      <c r="F580" s="191"/>
    </row>
    <row r="581" spans="2:6">
      <c r="B581" s="187"/>
      <c r="C581" s="188"/>
      <c r="D581" s="189"/>
      <c r="E581" s="190"/>
      <c r="F581" s="191"/>
    </row>
    <row r="582" spans="2:6">
      <c r="B582" s="187"/>
      <c r="C582" s="188"/>
      <c r="D582" s="189"/>
      <c r="E582" s="190"/>
      <c r="F582" s="191"/>
    </row>
    <row r="583" spans="2:6">
      <c r="B583" s="187"/>
      <c r="C583" s="188"/>
      <c r="D583" s="189"/>
      <c r="E583" s="190"/>
      <c r="F583" s="191"/>
    </row>
    <row r="584" spans="2:6">
      <c r="B584" s="187"/>
      <c r="C584" s="188"/>
      <c r="D584" s="189"/>
      <c r="E584" s="190"/>
      <c r="F584" s="191"/>
    </row>
    <row r="585" spans="2:6">
      <c r="B585" s="187"/>
      <c r="C585" s="188"/>
      <c r="D585" s="189"/>
      <c r="E585" s="190"/>
      <c r="F585" s="191"/>
    </row>
    <row r="586" spans="2:6">
      <c r="B586" s="187"/>
      <c r="C586" s="188"/>
      <c r="D586" s="189"/>
      <c r="E586" s="190"/>
      <c r="F586" s="191"/>
    </row>
    <row r="587" spans="2:6">
      <c r="B587" s="187"/>
      <c r="C587" s="188"/>
      <c r="D587" s="189"/>
      <c r="E587" s="190"/>
      <c r="F587" s="191"/>
    </row>
    <row r="588" spans="2:6">
      <c r="B588" s="187"/>
      <c r="C588" s="188"/>
      <c r="D588" s="189"/>
      <c r="E588" s="190"/>
      <c r="F588" s="191"/>
    </row>
    <row r="589" spans="2:6">
      <c r="B589" s="187"/>
      <c r="C589" s="188"/>
      <c r="D589" s="189"/>
      <c r="E589" s="190"/>
      <c r="F589" s="191"/>
    </row>
    <row r="590" spans="2:6">
      <c r="B590" s="187"/>
      <c r="C590" s="188"/>
      <c r="D590" s="189"/>
      <c r="E590" s="190"/>
      <c r="F590" s="191"/>
    </row>
    <row r="591" spans="2:6">
      <c r="B591" s="187"/>
      <c r="C591" s="188"/>
      <c r="D591" s="189"/>
      <c r="E591" s="190"/>
      <c r="F591" s="191"/>
    </row>
    <row r="592" spans="2:6">
      <c r="B592" s="187"/>
      <c r="C592" s="188"/>
      <c r="D592" s="189"/>
      <c r="E592" s="190"/>
      <c r="F592" s="191"/>
    </row>
    <row r="593" spans="2:6">
      <c r="B593" s="187"/>
      <c r="C593" s="188"/>
      <c r="D593" s="189"/>
      <c r="E593" s="190"/>
      <c r="F593" s="191"/>
    </row>
    <row r="594" spans="2:6">
      <c r="B594" s="187"/>
      <c r="C594" s="188"/>
      <c r="D594" s="189"/>
      <c r="E594" s="190"/>
      <c r="F594" s="191"/>
    </row>
    <row r="595" spans="2:6">
      <c r="B595" s="187"/>
      <c r="C595" s="188"/>
      <c r="D595" s="189"/>
      <c r="E595" s="190"/>
      <c r="F595" s="191"/>
    </row>
    <row r="596" spans="2:6">
      <c r="B596" s="187"/>
      <c r="C596" s="188"/>
      <c r="D596" s="189"/>
      <c r="E596" s="190"/>
      <c r="F596" s="191"/>
    </row>
    <row r="597" spans="2:6">
      <c r="B597" s="187"/>
      <c r="C597" s="188"/>
      <c r="D597" s="189"/>
      <c r="E597" s="190"/>
      <c r="F597" s="191"/>
    </row>
    <row r="598" spans="2:6">
      <c r="B598" s="187"/>
      <c r="C598" s="188"/>
      <c r="D598" s="189"/>
      <c r="E598" s="190"/>
      <c r="F598" s="191"/>
    </row>
    <row r="599" spans="2:6">
      <c r="B599" s="187"/>
      <c r="C599" s="188"/>
      <c r="D599" s="189"/>
      <c r="E599" s="190"/>
      <c r="F599" s="191"/>
    </row>
    <row r="600" spans="2:6">
      <c r="B600" s="187"/>
      <c r="C600" s="188"/>
      <c r="D600" s="189"/>
      <c r="E600" s="190"/>
      <c r="F600" s="191"/>
    </row>
    <row r="601" spans="2:6">
      <c r="B601" s="187"/>
      <c r="C601" s="188"/>
      <c r="D601" s="189"/>
      <c r="E601" s="190"/>
      <c r="F601" s="191"/>
    </row>
    <row r="602" spans="2:6">
      <c r="B602" s="187"/>
      <c r="C602" s="188"/>
      <c r="D602" s="189"/>
      <c r="E602" s="190"/>
      <c r="F602" s="191"/>
    </row>
    <row r="603" spans="2:6">
      <c r="B603" s="187"/>
      <c r="C603" s="188"/>
      <c r="D603" s="189"/>
      <c r="E603" s="190"/>
      <c r="F603" s="191"/>
    </row>
    <row r="604" spans="2:6">
      <c r="B604" s="187"/>
      <c r="C604" s="188"/>
      <c r="D604" s="189"/>
      <c r="E604" s="190"/>
      <c r="F604" s="191"/>
    </row>
    <row r="605" spans="2:6">
      <c r="B605" s="187"/>
      <c r="C605" s="188"/>
      <c r="D605" s="189"/>
      <c r="E605" s="190"/>
      <c r="F605" s="191"/>
    </row>
    <row r="606" spans="2:6">
      <c r="B606" s="187"/>
      <c r="C606" s="188"/>
      <c r="D606" s="189"/>
      <c r="E606" s="190"/>
      <c r="F606" s="191"/>
    </row>
    <row r="607" spans="2:6">
      <c r="B607" s="187"/>
      <c r="C607" s="188"/>
      <c r="D607" s="189"/>
      <c r="E607" s="190"/>
      <c r="F607" s="191"/>
    </row>
    <row r="608" spans="2:6">
      <c r="B608" s="187"/>
      <c r="C608" s="188"/>
      <c r="D608" s="189"/>
      <c r="E608" s="190"/>
      <c r="F608" s="191"/>
    </row>
    <row r="609" spans="2:6">
      <c r="B609" s="187"/>
      <c r="C609" s="188"/>
      <c r="D609" s="189"/>
      <c r="E609" s="190"/>
      <c r="F609" s="191"/>
    </row>
    <row r="610" spans="2:6">
      <c r="B610" s="187"/>
      <c r="C610" s="188"/>
      <c r="D610" s="189"/>
      <c r="E610" s="190"/>
      <c r="F610" s="191"/>
    </row>
    <row r="611" spans="2:6">
      <c r="B611" s="187"/>
      <c r="C611" s="188"/>
      <c r="D611" s="189"/>
      <c r="E611" s="190"/>
      <c r="F611" s="191"/>
    </row>
    <row r="612" spans="2:6">
      <c r="B612" s="187"/>
      <c r="C612" s="188"/>
      <c r="D612" s="189"/>
      <c r="E612" s="190"/>
      <c r="F612" s="191"/>
    </row>
    <row r="613" spans="2:6">
      <c r="B613" s="187"/>
      <c r="C613" s="188"/>
      <c r="D613" s="189"/>
      <c r="E613" s="190"/>
      <c r="F613" s="191"/>
    </row>
    <row r="614" spans="2:6">
      <c r="B614" s="187"/>
      <c r="C614" s="188"/>
      <c r="D614" s="189"/>
      <c r="E614" s="190"/>
      <c r="F614" s="191"/>
    </row>
    <row r="615" spans="2:6">
      <c r="B615" s="187"/>
      <c r="C615" s="188"/>
      <c r="D615" s="189"/>
      <c r="E615" s="190"/>
      <c r="F615" s="191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6</vt:i4>
      </vt:variant>
    </vt:vector>
  </HeadingPairs>
  <TitlesOfParts>
    <vt:vector size="15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Tabell 7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2024-03-11T14:50:06Z</dcterms:modified>
</cp:coreProperties>
</file>