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16" windowWidth="23250" windowHeight="12810" tabRatio="869" activeTab="0"/>
  </bookViews>
  <sheets>
    <sheet name="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Data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fn.AGGREGATE" hidden="1">#NAME?</definedName>
    <definedName name="_xlfn.PERCENTILE.EXC" hidden="1">#NAME?</definedName>
    <definedName name="_xlfn.RANK.AVG" hidden="1">#NAME?</definedName>
    <definedName name="_xlfn.RANK.EQ" hidden="1">#NAME?</definedName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 localSheetId="5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4'!$A$1:$T$307</definedName>
    <definedName name="_xlnm.Print_Area" localSheetId="6">'Tabell 6'!$A$1:$Y$40</definedName>
    <definedName name="_xlnm.Print_Area" localSheetId="7">'Tabell 7'!$A$1:$D$44</definedName>
    <definedName name="_xlnm.Print_Titles" localSheetId="8">'Data'!$C:$C</definedName>
    <definedName name="_xlnm.Print_Titles" localSheetId="1">'Tabell 1'!$1:$8</definedName>
    <definedName name="_xlnm.Print_Titles" localSheetId="2">'Tabell 2'!$1:$8</definedName>
    <definedName name="_xlnm.Print_Titles" localSheetId="3">'Tabell 3'!$1:$10</definedName>
    <definedName name="_xlnm.Print_Titles" localSheetId="4">'Tabell 4'!$1:$10</definedName>
    <definedName name="_xlnm.Print_Titles" localSheetId="5">'Tabell 5'!$1:$8</definedName>
  </definedNames>
  <calcPr fullCalcOnLoad="1"/>
</workbook>
</file>

<file path=xl/sharedStrings.xml><?xml version="1.0" encoding="utf-8"?>
<sst xmlns="http://schemas.openxmlformats.org/spreadsheetml/2006/main" count="3317" uniqueCount="981">
  <si>
    <t>Avdelning för nationalräkenskaper</t>
  </si>
  <si>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</si>
  <si>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</si>
  <si>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</si>
  <si>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</si>
  <si>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</si>
  <si>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</si>
  <si>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</si>
  <si>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</si>
  <si>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</si>
  <si>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</si>
  <si>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</si>
  <si>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</si>
  <si>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</si>
  <si>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</si>
  <si>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</si>
  <si>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</si>
  <si>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</si>
  <si>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</si>
  <si>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</si>
  <si>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</si>
  <si>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</si>
  <si>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</si>
  <si>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-avgift(-)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</si>
  <si>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</si>
  <si>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</si>
  <si>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</si>
  <si>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</si>
  <si>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</si>
  <si>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</si>
  <si>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</si>
  <si>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</si>
  <si>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</si>
  <si>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</si>
  <si>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</si>
  <si>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</si>
  <si>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</si>
  <si>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</si>
  <si>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</si>
  <si>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</si>
  <si>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</si>
  <si>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</si>
  <si>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</si>
  <si>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</si>
  <si>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</si>
  <si>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</si>
  <si>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</si>
  <si>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</si>
  <si>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</si>
  <si>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</si>
  <si>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</si>
  <si>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</si>
  <si>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</si>
  <si>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</si>
  <si>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</si>
  <si>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</si>
  <si>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</si>
  <si>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</si>
  <si>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</si>
  <si>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</si>
  <si>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</si>
  <si>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</si>
  <si>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</si>
  <si>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</si>
  <si>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</si>
  <si>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</si>
  <si>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</si>
  <si>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</si>
  <si>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</si>
  <si>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</si>
  <si>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</si>
  <si>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</si>
  <si>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</si>
  <si>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</si>
  <si>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</si>
  <si>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</si>
  <si>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</si>
  <si>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</si>
  <si>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</si>
  <si>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</si>
  <si>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</si>
  <si>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</si>
  <si>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</si>
  <si>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</si>
  <si>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</si>
  <si>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</si>
  <si>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</si>
  <si>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</si>
  <si>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</si>
  <si>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</si>
  <si>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</si>
  <si>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</si>
  <si>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</si>
  <si>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</si>
  <si>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</si>
  <si>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</si>
  <si>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</si>
  <si>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</si>
  <si>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</si>
  <si>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</si>
  <si>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</si>
  <si>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</si>
  <si>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</si>
  <si>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</si>
  <si>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</si>
  <si>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</si>
  <si>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</si>
  <si>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</si>
  <si>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</si>
  <si>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</si>
  <si>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</si>
  <si>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</si>
  <si>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</si>
  <si>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</si>
  <si>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</si>
  <si>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</si>
  <si>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</si>
  <si>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</si>
  <si>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</si>
  <si>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</si>
  <si>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</si>
  <si>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</si>
  <si>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</si>
  <si>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</si>
  <si>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</si>
  <si>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</si>
  <si>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</si>
  <si>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</si>
  <si>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</si>
  <si>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</si>
  <si>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</si>
  <si>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</si>
  <si>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</si>
  <si>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</si>
  <si>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</si>
  <si>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</si>
  <si>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</si>
  <si>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</si>
  <si>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</si>
  <si>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</si>
  <si>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</si>
  <si>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</si>
  <si>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</si>
  <si>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</si>
  <si>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</si>
  <si>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</si>
  <si>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</si>
  <si>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</si>
  <si>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</si>
  <si>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</si>
  <si>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</si>
  <si>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</si>
  <si>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</si>
  <si>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</si>
  <si>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</si>
  <si>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</si>
  <si>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</si>
  <si>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</si>
  <si>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</si>
  <si>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r>
      <t xml:space="preserve">V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</si>
  <si>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</si>
  <si>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</si>
  <si>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</si>
  <si>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</si>
  <si>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</si>
  <si>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</si>
  <si>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</si>
  <si>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</si>
  <si>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</si>
  <si>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</si>
  <si>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</si>
  <si>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</si>
  <si>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</si>
  <si>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</si>
  <si>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</si>
  <si>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</si>
  <si>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</si>
  <si>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</si>
  <si>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</si>
  <si>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</si>
  <si>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</si>
  <si>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</si>
  <si>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</si>
  <si>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</si>
  <si>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</si>
  <si>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</si>
  <si>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</si>
  <si>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</si>
  <si>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</si>
  <si>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</si>
  <si>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</si>
  <si>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</si>
  <si>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</si>
  <si>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</si>
  <si>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</si>
  <si>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</si>
  <si>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</si>
  <si>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</si>
  <si>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</si>
  <si>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</si>
  <si>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</si>
  <si>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</si>
  <si>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</si>
  <si>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</si>
  <si>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</si>
  <si>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</si>
  <si>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</si>
  <si>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</si>
  <si>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</si>
  <si>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</si>
  <si>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</si>
  <si>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</si>
  <si>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</si>
  <si>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</si>
  <si>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</si>
  <si>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</si>
  <si>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</si>
  <si>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</si>
  <si>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</si>
  <si>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</si>
  <si>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</si>
  <si>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</si>
  <si>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</si>
  <si>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</si>
  <si>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</si>
  <si>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</si>
  <si>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</si>
  <si>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</si>
  <si>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</si>
  <si>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</si>
  <si>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</si>
  <si>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</si>
  <si>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</si>
  <si>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</si>
  <si>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</si>
  <si>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</si>
  <si>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</si>
  <si>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</si>
  <si>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</si>
  <si>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</si>
  <si>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</si>
  <si>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</si>
  <si>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</si>
  <si>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</si>
  <si>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</si>
  <si>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</si>
  <si>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</si>
  <si>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</si>
  <si>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</si>
  <si>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</si>
  <si>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</si>
  <si>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</si>
  <si>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</si>
  <si>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</si>
  <si>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</si>
  <si>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</si>
  <si>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</si>
  <si>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</si>
  <si>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</si>
  <si>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</si>
  <si>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</si>
  <si>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</si>
  <si>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</si>
  <si>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</si>
  <si>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</si>
  <si>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</si>
  <si>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</si>
  <si>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</si>
  <si>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</si>
  <si>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</si>
  <si>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</si>
  <si>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</si>
  <si>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</si>
  <si>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</si>
  <si>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</si>
  <si>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</si>
  <si>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</si>
  <si>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</si>
  <si>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</si>
  <si>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</si>
  <si>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</si>
  <si>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</si>
  <si>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</si>
  <si>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</si>
  <si>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</si>
  <si>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</si>
  <si>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</si>
  <si>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</si>
  <si>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</si>
  <si>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</si>
  <si>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</si>
  <si>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</si>
  <si>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</si>
  <si>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</si>
  <si>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</si>
  <si>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</si>
  <si>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</si>
  <si>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</si>
  <si>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</si>
  <si>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</si>
  <si>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</si>
  <si>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</si>
  <si>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</si>
  <si>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</si>
  <si>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</si>
  <si>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</si>
  <si>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</si>
  <si>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</si>
  <si>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</si>
  <si>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</si>
  <si>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</si>
  <si>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</si>
  <si>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</si>
  <si>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</si>
  <si>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</si>
  <si>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</si>
  <si>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</si>
  <si>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</si>
  <si>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</si>
  <si>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</si>
  <si>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</si>
  <si>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</si>
  <si>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</si>
  <si>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</si>
  <si>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</si>
  <si>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</si>
  <si>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</si>
  <si>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</si>
  <si>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</si>
  <si>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</si>
  <si>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</si>
  <si>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</si>
  <si>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</si>
  <si>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</si>
  <si>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</si>
  <si>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</si>
  <si>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</si>
  <si>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</si>
  <si>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</si>
  <si>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</si>
  <si>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</si>
  <si>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</si>
  <si>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</si>
  <si>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</si>
  <si>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</si>
  <si>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</si>
  <si>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</si>
  <si>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</si>
  <si>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</si>
  <si>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</si>
  <si>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</si>
  <si>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</si>
  <si>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</si>
  <si>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</si>
  <si>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</si>
  <si>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t>x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</si>
  <si>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</si>
  <si>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</si>
  <si>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</si>
  <si>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</si>
  <si>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</si>
  <si>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</si>
  <si>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</si>
  <si>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</si>
  <si>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</si>
  <si>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</si>
  <si>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</si>
  <si>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</si>
  <si>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</si>
  <si>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</si>
  <si>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38,46 %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</si>
  <si>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</si>
  <si>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</si>
  <si>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</si>
  <si>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</si>
  <si>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</si>
  <si>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</si>
  <si>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</si>
  <si>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</si>
  <si>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</si>
  <si>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</si>
  <si>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</si>
  <si>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</si>
  <si>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</si>
  <si>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</si>
  <si>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</si>
  <si>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>(F=(B+E)/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</si>
  <si>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</si>
  <si>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</si>
  <si>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</si>
  <si>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</si>
  <si>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</si>
  <si>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</si>
  <si>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</si>
  <si>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</si>
  <si>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</si>
  <si>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</si>
  <si>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</si>
  <si>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</si>
  <si>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</si>
  <si>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</si>
  <si>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</si>
  <si>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</si>
  <si>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</si>
  <si>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</si>
  <si>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</si>
  <si>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</si>
  <si>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</si>
  <si>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</si>
  <si>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</si>
  <si>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</si>
  <si>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</si>
  <si>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</si>
  <si>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</si>
  <si>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</si>
  <si>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</si>
  <si>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</si>
  <si>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</si>
  <si>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</si>
  <si>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</si>
  <si>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</si>
  <si>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</si>
  <si>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</si>
  <si>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</si>
  <si>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</si>
  <si>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</si>
  <si>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</si>
  <si>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</si>
  <si>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</si>
  <si>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</si>
  <si>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</si>
  <si>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</si>
  <si>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</si>
  <si>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</si>
  <si>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</si>
  <si>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</si>
  <si>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</si>
  <si>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</si>
  <si>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</si>
  <si>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</si>
  <si>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</si>
  <si>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</si>
  <si>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</si>
  <si>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</si>
  <si>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</si>
  <si>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</si>
  <si>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beslut,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</si>
  <si>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</si>
  <si>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</si>
  <si>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</si>
  <si>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</si>
  <si>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</si>
  <si>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</si>
  <si>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</si>
  <si>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</si>
  <si>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</si>
  <si>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</si>
  <si>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</si>
  <si>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</si>
  <si>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</si>
  <si>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</si>
  <si>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</si>
  <si>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</si>
  <si>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</si>
  <si>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</si>
  <si>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</si>
  <si>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</si>
  <si>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</si>
  <si>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</si>
  <si>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r>
      <t>Omräkningsfaktor (NPI)</t>
    </r>
    <r>
      <rPr>
        <vertAlign val="superscript"/>
        <sz val="10"/>
        <rFont val="Arial"/>
        <family val="2"/>
      </rPr>
      <t>2</t>
    </r>
  </si>
  <si>
    <t>Bruttokostnader</t>
  </si>
  <si>
    <t>Bruttointäkter</t>
  </si>
  <si>
    <t xml:space="preserve">Nettokostnader </t>
  </si>
  <si>
    <t>Ange kommun:</t>
  </si>
  <si>
    <t>Ale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</si>
  <si>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</si>
  <si>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</si>
  <si>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</si>
  <si>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</si>
  <si>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</si>
  <si>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</si>
  <si>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</si>
  <si>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t>Lönekostnader inkl 38,46 % PO-påslag (A x 1,3846)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</si>
  <si>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</si>
  <si>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</si>
  <si>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</si>
  <si>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</si>
  <si>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</si>
  <si>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</si>
  <si>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</si>
  <si>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</si>
  <si>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</si>
  <si>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Utjämningsbidrag/utjämningsavgift</t>
  </si>
  <si>
    <t>Utjämningsbidrag, kronor</t>
  </si>
  <si>
    <t>Utjämningsavgift, kronor</t>
  </si>
  <si>
    <t>Namn</t>
  </si>
  <si>
    <t>Ersättning</t>
  </si>
  <si>
    <t>Beräknade belopp i tkr</t>
  </si>
  <si>
    <t>Folkmängd</t>
  </si>
  <si>
    <t>Beräknat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</si>
  <si>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</si>
  <si>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</si>
  <si>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</si>
  <si>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</si>
  <si>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</si>
  <si>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</si>
  <si>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belopp för</t>
  </si>
  <si>
    <t>bidrag,</t>
  </si>
  <si>
    <t>avgift,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</si>
  <si>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</si>
  <si>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</si>
  <si>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</si>
  <si>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</si>
  <si>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</si>
  <si>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</si>
  <si>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</si>
  <si>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</si>
  <si>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</si>
  <si>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</si>
  <si>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</si>
  <si>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</si>
  <si>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</si>
  <si>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</si>
  <si>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</si>
  <si>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</si>
  <si>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</si>
  <si>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</si>
  <si>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</si>
  <si>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</si>
  <si>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</si>
  <si>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</si>
  <si>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</si>
  <si>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</si>
  <si>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</si>
  <si>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</si>
  <si>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</si>
  <si>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</si>
  <si>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</si>
  <si>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</si>
  <si>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</si>
  <si>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</si>
  <si>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</si>
  <si>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</si>
  <si>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</si>
  <si>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</si>
  <si>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1440</t>
  </si>
  <si>
    <t>1489</t>
  </si>
  <si>
    <t>0764</t>
  </si>
  <si>
    <t>Alvesta</t>
  </si>
  <si>
    <t>0604</t>
  </si>
  <si>
    <t>Aneby</t>
  </si>
  <si>
    <t>1984</t>
  </si>
  <si>
    <t>Arboga</t>
  </si>
  <si>
    <t>2506</t>
  </si>
  <si>
    <t>Arjeplog</t>
  </si>
  <si>
    <t>2505</t>
  </si>
  <si>
    <t>1784</t>
  </si>
  <si>
    <t>Arvika</t>
  </si>
  <si>
    <t>1882</t>
  </si>
  <si>
    <t>Askersund</t>
  </si>
  <si>
    <t>2084</t>
  </si>
  <si>
    <t>Avesta</t>
  </si>
  <si>
    <t>1460</t>
  </si>
  <si>
    <t>2326</t>
  </si>
  <si>
    <t>Berg</t>
  </si>
  <si>
    <t>2403</t>
  </si>
  <si>
    <t>Bjurholm</t>
  </si>
  <si>
    <t>1260</t>
  </si>
  <si>
    <t>Bjuv</t>
  </si>
  <si>
    <t>2582</t>
  </si>
  <si>
    <t>1443</t>
  </si>
  <si>
    <t>2183</t>
  </si>
  <si>
    <t>Bollnäs</t>
  </si>
  <si>
    <t>0885</t>
  </si>
  <si>
    <t>Borgholm</t>
  </si>
  <si>
    <t>2081</t>
  </si>
  <si>
    <t>1490</t>
  </si>
  <si>
    <t>0127</t>
  </si>
  <si>
    <t>Botkyrka</t>
  </si>
  <si>
    <t>0560</t>
  </si>
  <si>
    <t>Boxholm</t>
  </si>
  <si>
    <t>1272</t>
  </si>
  <si>
    <t>2305</t>
  </si>
  <si>
    <t>1231</t>
  </si>
  <si>
    <t>1278</t>
  </si>
  <si>
    <t>1438</t>
  </si>
  <si>
    <t>0162</t>
  </si>
  <si>
    <t>1862</t>
  </si>
  <si>
    <t>2425</t>
  </si>
  <si>
    <t>1730</t>
  </si>
  <si>
    <t>0125</t>
  </si>
  <si>
    <t>0686</t>
  </si>
  <si>
    <t>0862</t>
  </si>
  <si>
    <t>0381</t>
  </si>
  <si>
    <t>Enköping</t>
  </si>
  <si>
    <t>0484</t>
  </si>
  <si>
    <t>Eskilstuna</t>
  </si>
  <si>
    <t>1285</t>
  </si>
  <si>
    <t>1445</t>
  </si>
  <si>
    <t>1982</t>
  </si>
  <si>
    <t>1382</t>
  </si>
  <si>
    <t>Falkenberg</t>
  </si>
  <si>
    <t>1499</t>
  </si>
  <si>
    <t>2080</t>
  </si>
  <si>
    <t>1782</t>
  </si>
  <si>
    <t>0562</t>
  </si>
  <si>
    <t>0482</t>
  </si>
  <si>
    <t>1763</t>
  </si>
  <si>
    <t>1439</t>
  </si>
  <si>
    <t>2026</t>
  </si>
  <si>
    <t>0662</t>
  </si>
  <si>
    <t>0461</t>
  </si>
  <si>
    <t>0617</t>
  </si>
  <si>
    <t>0980</t>
  </si>
  <si>
    <t>Gotland</t>
  </si>
  <si>
    <t>1764</t>
  </si>
  <si>
    <t>1444</t>
  </si>
  <si>
    <t>1447</t>
  </si>
  <si>
    <t>2523</t>
  </si>
  <si>
    <t>2180</t>
  </si>
  <si>
    <t>1480</t>
  </si>
  <si>
    <t>1471</t>
  </si>
  <si>
    <t>0643</t>
  </si>
  <si>
    <t>1783</t>
  </si>
  <si>
    <t>1861</t>
  </si>
  <si>
    <t>1961</t>
  </si>
  <si>
    <t>1380</t>
  </si>
  <si>
    <t>1761</t>
  </si>
  <si>
    <t>0136</t>
  </si>
  <si>
    <t>2583</t>
  </si>
  <si>
    <t>0331</t>
  </si>
  <si>
    <t>2083</t>
  </si>
  <si>
    <t>1283</t>
  </si>
  <si>
    <t>1466</t>
  </si>
  <si>
    <t>1497</t>
  </si>
  <si>
    <t>2104</t>
  </si>
  <si>
    <t>0126</t>
  </si>
  <si>
    <t>2184</t>
  </si>
  <si>
    <t>0860</t>
  </si>
  <si>
    <t>1315</t>
  </si>
  <si>
    <t>0305</t>
  </si>
  <si>
    <t>1863</t>
  </si>
  <si>
    <t>2361</t>
  </si>
  <si>
    <t>2280</t>
  </si>
  <si>
    <t>Härnösand</t>
  </si>
  <si>
    <t>1401</t>
  </si>
  <si>
    <t>1293</t>
  </si>
  <si>
    <t>1284</t>
  </si>
  <si>
    <t>0821</t>
  </si>
  <si>
    <t>1266</t>
  </si>
  <si>
    <t>1267</t>
  </si>
  <si>
    <t>2510</t>
  </si>
  <si>
    <t>0123</t>
  </si>
  <si>
    <t>0680</t>
  </si>
  <si>
    <t>2514</t>
  </si>
  <si>
    <t>0880</t>
  </si>
  <si>
    <t>1446</t>
  </si>
  <si>
    <t>1082</t>
  </si>
  <si>
    <t>Karlshamn</t>
  </si>
  <si>
    <t>1883</t>
  </si>
  <si>
    <t>1080</t>
  </si>
  <si>
    <t>1780</t>
  </si>
  <si>
    <t>0483</t>
  </si>
  <si>
    <t>1715</t>
  </si>
  <si>
    <t>0513</t>
  </si>
  <si>
    <t>2584</t>
  </si>
  <si>
    <t>1276</t>
  </si>
  <si>
    <t>0330</t>
  </si>
  <si>
    <t>2282</t>
  </si>
  <si>
    <t>1290</t>
  </si>
  <si>
    <t>1781</t>
  </si>
  <si>
    <t>2309</t>
  </si>
  <si>
    <t>1881</t>
  </si>
  <si>
    <t>1384</t>
  </si>
  <si>
    <t>1960</t>
  </si>
  <si>
    <t>1482</t>
  </si>
  <si>
    <t>1261</t>
  </si>
  <si>
    <t>1983</t>
  </si>
  <si>
    <t>1381</t>
  </si>
  <si>
    <t>1282</t>
  </si>
  <si>
    <t>1860</t>
  </si>
  <si>
    <t>1814</t>
  </si>
  <si>
    <t>2029</t>
  </si>
  <si>
    <t>1441</t>
  </si>
  <si>
    <t>0761</t>
  </si>
  <si>
    <t>0186</t>
  </si>
  <si>
    <t>1494</t>
  </si>
  <si>
    <t>1462</t>
  </si>
  <si>
    <t>1885</t>
  </si>
  <si>
    <t>0580</t>
  </si>
  <si>
    <t>0781</t>
  </si>
  <si>
    <t>2161</t>
  </si>
  <si>
    <t>1864</t>
  </si>
  <si>
    <t>1262</t>
  </si>
  <si>
    <t>2085</t>
  </si>
  <si>
    <t>2580</t>
  </si>
  <si>
    <t>1281</t>
  </si>
  <si>
    <t>2481</t>
  </si>
  <si>
    <t>1484</t>
  </si>
  <si>
    <t>1280</t>
  </si>
  <si>
    <t>2023</t>
  </si>
  <si>
    <t>2418</t>
  </si>
  <si>
    <t>1493</t>
  </si>
  <si>
    <t>1463</t>
  </si>
  <si>
    <t>0767</t>
  </si>
  <si>
    <t>1461</t>
  </si>
  <si>
    <t>0586</t>
  </si>
  <si>
    <t>2062</t>
  </si>
  <si>
    <t>0583</t>
  </si>
  <si>
    <t>0642</t>
  </si>
  <si>
    <t>1430</t>
  </si>
  <si>
    <t>1762</t>
  </si>
  <si>
    <t>1481</t>
  </si>
  <si>
    <t>0861</t>
  </si>
  <si>
    <t>0840</t>
  </si>
  <si>
    <t>0182</t>
  </si>
  <si>
    <t>1884</t>
  </si>
  <si>
    <t>1962</t>
  </si>
  <si>
    <t>2132</t>
  </si>
  <si>
    <t>2401</t>
  </si>
  <si>
    <t>0581</t>
  </si>
  <si>
    <t>0188</t>
  </si>
  <si>
    <t>2417</t>
  </si>
  <si>
    <t>0881</t>
  </si>
  <si>
    <t>0140</t>
  </si>
  <si>
    <t>0480</t>
  </si>
  <si>
    <t>0192</t>
  </si>
  <si>
    <t>0682</t>
  </si>
  <si>
    <t>2101</t>
  </si>
  <si>
    <t>1060</t>
  </si>
  <si>
    <t>2034</t>
  </si>
  <si>
    <t>1421</t>
  </si>
  <si>
    <t>1273</t>
  </si>
  <si>
    <t>0882</t>
  </si>
  <si>
    <t>2121</t>
  </si>
  <si>
    <t>0481</t>
  </si>
  <si>
    <t>2521</t>
  </si>
  <si>
    <t>1402</t>
  </si>
  <si>
    <t>1275</t>
  </si>
  <si>
    <t>2581</t>
  </si>
  <si>
    <t>2303</t>
  </si>
  <si>
    <t>2409</t>
  </si>
  <si>
    <t>1081</t>
  </si>
  <si>
    <t>2031</t>
  </si>
  <si>
    <t>1981</t>
  </si>
  <si>
    <t>0128</t>
  </si>
  <si>
    <t>2181</t>
  </si>
  <si>
    <t>0191</t>
  </si>
  <si>
    <t>1291</t>
  </si>
  <si>
    <t>1265</t>
  </si>
  <si>
    <t>1495</t>
  </si>
  <si>
    <t>2482</t>
  </si>
  <si>
    <t>1904</t>
  </si>
  <si>
    <t>1264</t>
  </si>
  <si>
    <t>1496</t>
  </si>
  <si>
    <t>2061</t>
  </si>
  <si>
    <t>2283</t>
  </si>
  <si>
    <t>0163</t>
  </si>
  <si>
    <t>0184</t>
  </si>
  <si>
    <t>2422</t>
  </si>
  <si>
    <t>1427</t>
  </si>
  <si>
    <t>1230</t>
  </si>
  <si>
    <t>1415</t>
  </si>
  <si>
    <t>0180</t>
  </si>
  <si>
    <t>1760</t>
  </si>
  <si>
    <t>2421</t>
  </si>
  <si>
    <t>0486</t>
  </si>
  <si>
    <t>1486</t>
  </si>
  <si>
    <t>2313</t>
  </si>
  <si>
    <t>0183</t>
  </si>
  <si>
    <t>2281</t>
  </si>
  <si>
    <t>1766</t>
  </si>
  <si>
    <t>1907</t>
  </si>
  <si>
    <t>1214</t>
  </si>
  <si>
    <t>1263</t>
  </si>
  <si>
    <t>1465</t>
  </si>
  <si>
    <t>1785</t>
  </si>
  <si>
    <t>2082</t>
  </si>
  <si>
    <t>0684</t>
  </si>
  <si>
    <t>2182</t>
  </si>
  <si>
    <t>0582</t>
  </si>
  <si>
    <t>0181</t>
  </si>
  <si>
    <t>1083</t>
  </si>
  <si>
    <t>1435</t>
  </si>
  <si>
    <t>1472</t>
  </si>
  <si>
    <t>1498</t>
  </si>
  <si>
    <t>0360</t>
  </si>
  <si>
    <t>2262</t>
  </si>
  <si>
    <t>0763</t>
  </si>
  <si>
    <t>1419</t>
  </si>
  <si>
    <t>1270</t>
  </si>
  <si>
    <t>1737</t>
  </si>
  <si>
    <t>0834</t>
  </si>
  <si>
    <t>1452</t>
  </si>
  <si>
    <t>0687</t>
  </si>
  <si>
    <t>1287</t>
  </si>
  <si>
    <t>1488</t>
  </si>
  <si>
    <t>0488</t>
  </si>
  <si>
    <t>0138</t>
  </si>
  <si>
    <t>0160</t>
  </si>
  <si>
    <t>1473</t>
  </si>
  <si>
    <t>1485</t>
  </si>
  <si>
    <t>1491</t>
  </si>
  <si>
    <t>2480</t>
  </si>
  <si>
    <t>0114</t>
  </si>
  <si>
    <t>0139</t>
  </si>
  <si>
    <t>0380</t>
  </si>
  <si>
    <t>0760</t>
  </si>
  <si>
    <t>0584</t>
  </si>
  <si>
    <t>0665</t>
  </si>
  <si>
    <t>0563</t>
  </si>
  <si>
    <t>0115</t>
  </si>
  <si>
    <t>2021</t>
  </si>
  <si>
    <t>1470</t>
  </si>
  <si>
    <t>1383</t>
  </si>
  <si>
    <t>0187</t>
  </si>
  <si>
    <t>1233</t>
  </si>
  <si>
    <t>0685</t>
  </si>
  <si>
    <t>2462</t>
  </si>
  <si>
    <t>0884</t>
  </si>
  <si>
    <t>2404</t>
  </si>
  <si>
    <t>0428</t>
  </si>
  <si>
    <t>1442</t>
  </si>
  <si>
    <t>1487</t>
  </si>
  <si>
    <t>2460</t>
  </si>
  <si>
    <t>0120</t>
  </si>
  <si>
    <t>0683</t>
  </si>
  <si>
    <t>0883</t>
  </si>
  <si>
    <t>1980</t>
  </si>
  <si>
    <t>0780</t>
  </si>
  <si>
    <t>0512</t>
  </si>
  <si>
    <t>1286</t>
  </si>
  <si>
    <t>1492</t>
  </si>
  <si>
    <t>2260</t>
  </si>
  <si>
    <t>2321</t>
  </si>
  <si>
    <t>1765</t>
  </si>
  <si>
    <t>2463</t>
  </si>
  <si>
    <t>1277</t>
  </si>
  <si>
    <t>0561</t>
  </si>
  <si>
    <t>0765</t>
  </si>
  <si>
    <t>2039</t>
  </si>
  <si>
    <t>0319</t>
  </si>
  <si>
    <t>2560</t>
  </si>
  <si>
    <t>1292</t>
  </si>
  <si>
    <t>1407</t>
  </si>
  <si>
    <t>0509</t>
  </si>
  <si>
    <t>1880</t>
  </si>
  <si>
    <t>1257</t>
  </si>
  <si>
    <t>2284</t>
  </si>
  <si>
    <t>2380</t>
  </si>
  <si>
    <t>0117</t>
  </si>
  <si>
    <t>0382</t>
  </si>
  <si>
    <t>1256</t>
  </si>
  <si>
    <t>2513</t>
  </si>
  <si>
    <t>2518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</si>
  <si>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</si>
  <si>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</si>
  <si>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</si>
  <si>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</si>
  <si>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</si>
  <si>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</si>
  <si>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14</t>
  </si>
  <si>
    <t>07</t>
  </si>
  <si>
    <t>06</t>
  </si>
  <si>
    <t>19</t>
  </si>
  <si>
    <t>25</t>
  </si>
  <si>
    <t>17</t>
  </si>
  <si>
    <t>18</t>
  </si>
  <si>
    <t>20</t>
  </si>
  <si>
    <t>23</t>
  </si>
  <si>
    <t>24</t>
  </si>
  <si>
    <t>12</t>
  </si>
  <si>
    <t>21</t>
  </si>
  <si>
    <t>08</t>
  </si>
  <si>
    <t>01</t>
  </si>
  <si>
    <t>05</t>
  </si>
  <si>
    <t>03</t>
  </si>
  <si>
    <t>04</t>
  </si>
  <si>
    <t>13</t>
  </si>
  <si>
    <t>09</t>
  </si>
  <si>
    <t>22</t>
  </si>
  <si>
    <t>10</t>
  </si>
  <si>
    <t>Kostnad, kr (Tab. 6):</t>
  </si>
  <si>
    <t>Detaljerat underlag för beräkning av personalkostnadsindex baserad på RS</t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</si>
  <si>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</si>
  <si>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Kalmar län
</t>
    </r>
    <r>
      <rPr>
        <sz val="10"/>
        <rFont val="Arial"/>
        <family val="2"/>
      </rPr>
      <t>Borgholm</t>
    </r>
  </si>
  <si>
    <r>
      <t xml:space="preserve">Blekinge län
</t>
    </r>
    <r>
      <rPr>
        <sz val="10"/>
        <rFont val="Arial"/>
        <family val="2"/>
      </rPr>
      <t>Karlshamn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</si>
  <si>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</si>
  <si>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</si>
  <si>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</si>
  <si>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</si>
  <si>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</si>
  <si>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</si>
  <si>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</si>
  <si>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</si>
  <si>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</si>
  <si>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</si>
  <si>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r>
      <t xml:space="preserve">Stockholms län
</t>
    </r>
    <r>
      <rPr>
        <sz val="10"/>
        <rFont val="Arial"/>
        <family val="2"/>
      </rPr>
      <t>Botkyrka</t>
    </r>
  </si>
  <si>
    <r>
      <t xml:space="preserve">Uppsala län
</t>
    </r>
    <r>
      <rPr>
        <sz val="10"/>
        <rFont val="Arial"/>
        <family val="2"/>
      </rPr>
      <t>Enköping</t>
    </r>
  </si>
  <si>
    <r>
      <t xml:space="preserve">Södermanlands län
</t>
    </r>
    <r>
      <rPr>
        <sz val="10"/>
        <rFont val="Arial"/>
        <family val="2"/>
      </rPr>
      <t>Eskilstuna</t>
    </r>
  </si>
  <si>
    <r>
      <t xml:space="preserve">Jönköpings län
</t>
    </r>
    <r>
      <rPr>
        <sz val="10"/>
        <rFont val="Arial"/>
        <family val="2"/>
      </rPr>
      <t>Aneby</t>
    </r>
  </si>
  <si>
    <r>
      <t xml:space="preserve">Kronobergs län
</t>
    </r>
    <r>
      <rPr>
        <sz val="10"/>
        <rFont val="Arial"/>
        <family val="2"/>
      </rPr>
      <t>Alvesta</t>
    </r>
  </si>
  <si>
    <r>
      <t xml:space="preserve">Gotland
</t>
    </r>
    <r>
      <rPr>
        <sz val="10"/>
        <rFont val="Arial"/>
        <family val="2"/>
      </rPr>
      <t>Gotland</t>
    </r>
  </si>
  <si>
    <r>
      <t xml:space="preserve">V Götaland
</t>
    </r>
    <r>
      <rPr>
        <sz val="10"/>
        <rFont val="Arial"/>
        <family val="2"/>
      </rPr>
      <t>Ale</t>
    </r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</si>
  <si>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</si>
  <si>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</si>
  <si>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</si>
  <si>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</si>
  <si>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</si>
  <si>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</si>
  <si>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</si>
  <si>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</si>
  <si>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</si>
  <si>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</si>
  <si>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</si>
  <si>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r>
      <t xml:space="preserve">F. </t>
    </r>
    <r>
      <rPr>
        <i/>
        <sz val="10"/>
        <rFont val="Arial"/>
        <family val="2"/>
      </rPr>
      <t>Personalkostnadsindex 2014</t>
    </r>
    <r>
      <rPr>
        <sz val="10"/>
        <rFont val="Arial"/>
        <family val="2"/>
      </rPr>
      <t xml:space="preserve"> (PK-IX, (B + E) / B) </t>
    </r>
  </si>
  <si>
    <t>.</t>
  </si>
  <si>
    <t>Tabell 7</t>
  </si>
  <si>
    <t>Förändring</t>
  </si>
  <si>
    <t>2016, kronor</t>
  </si>
  <si>
    <r>
      <t xml:space="preserve">Stockholms
</t>
    </r>
    <r>
      <rPr>
        <sz val="10"/>
        <rFont val="Arial"/>
        <family val="2"/>
      </rPr>
      <t>Botkyrka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</si>
  <si>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</si>
  <si>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</si>
  <si>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</si>
  <si>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</si>
  <si>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</si>
  <si>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</si>
  <si>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</si>
  <si>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</si>
  <si>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</si>
  <si>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</si>
  <si>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</si>
  <si>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</si>
  <si>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</si>
  <si>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</si>
  <si>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</si>
  <si>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</si>
  <si>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1. Grundläggande standardkostnad 2015, tkr</t>
  </si>
  <si>
    <r>
      <t xml:space="preserve">Beräkningsunderlag från </t>
    </r>
    <r>
      <rPr>
        <b/>
        <i/>
        <sz val="10"/>
        <rFont val="Arial"/>
        <family val="2"/>
      </rPr>
      <t>RS 2015</t>
    </r>
    <r>
      <rPr>
        <i/>
        <sz val="10"/>
        <rFont val="Arial"/>
        <family val="2"/>
      </rPr>
      <t>, tkr (tabell 4):</t>
    </r>
  </si>
  <si>
    <t>Mats Rönnbacka 010 - 479 61 84</t>
  </si>
  <si>
    <t>Nina Grönborg  010 - 479 68 41</t>
  </si>
  <si>
    <t>2015, tkr</t>
  </si>
  <si>
    <t>2015</t>
  </si>
  <si>
    <t>omräkning till 2017</t>
  </si>
  <si>
    <t>2017,</t>
  </si>
  <si>
    <t>bidrag 2017,</t>
  </si>
  <si>
    <t>avgift 2017,</t>
  </si>
  <si>
    <t>Tabell 2   Underlag för och beräkning av grundläggande standardkostnad år 2015</t>
  </si>
  <si>
    <r>
      <t>Antal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personer med beslut om insats enligt LSS (exkl. råd och stöd) efter typ av insats den 1 oktober 2015</t>
    </r>
  </si>
  <si>
    <t>okt. 2015</t>
  </si>
  <si>
    <t>Tabell 3   Beräkning av personalkostnadsindex baserad på RS 2015, belopp i 1000-tal kronor</t>
  </si>
  <si>
    <t xml:space="preserve">                RS 2015, belopp i 1000-tal kronor</t>
  </si>
  <si>
    <t xml:space="preserve">Tabell 5   LSS-utjämning 2016–2017, förändring av bidrag/avgift </t>
  </si>
  <si>
    <t>2017, kronor</t>
  </si>
  <si>
    <t>2016–2017,</t>
  </si>
  <si>
    <t>Tabell 6   Riksgenomsnittliga kostnader för LSS-insatser 2015</t>
  </si>
  <si>
    <t>Uppgifterna om 2015 års LSS-kostnader har hämtats från kommunernas räkenskapssammandrag (RS).</t>
  </si>
  <si>
    <r>
      <t xml:space="preserve">1) Bruttokostnad för LSS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bruttointäkter. Källa: SCB, RS 2015.   </t>
    </r>
  </si>
  <si>
    <t xml:space="preserve">1) Källa: SCB, RS 2015.   </t>
  </si>
  <si>
    <t>2) Enligt budgetpropositionen för 2017 (Volym 1, bilaga 2 tabell 17)</t>
  </si>
  <si>
    <t>Standardkostnad inklusive PK-IX (2015 års nivå), tkr</t>
  </si>
  <si>
    <t>Standardkostnad korrigerad och omräknad till 2017 års nivå</t>
  </si>
  <si>
    <t>Riksgenomsnittliga kostnader för LSS-insatser 2015</t>
  </si>
  <si>
    <t xml:space="preserve">LSS-utjämning 2016–2017, förändring av bidrag/avgift </t>
  </si>
  <si>
    <r>
      <t>2015</t>
    </r>
    <r>
      <rPr>
        <vertAlign val="superscript"/>
        <sz val="10"/>
        <rFont val="Arial"/>
        <family val="2"/>
      </rPr>
      <t>2</t>
    </r>
  </si>
  <si>
    <t>år 2015,</t>
  </si>
  <si>
    <r>
      <t>år 2015</t>
    </r>
    <r>
      <rPr>
        <vertAlign val="superscript"/>
        <sz val="10"/>
        <rFont val="Arial"/>
        <family val="2"/>
      </rPr>
      <t>1</t>
    </r>
  </si>
  <si>
    <t>år 2017</t>
  </si>
  <si>
    <t>den 1</t>
  </si>
  <si>
    <t>november</t>
  </si>
  <si>
    <t>2016</t>
  </si>
  <si>
    <t>utfall,</t>
  </si>
  <si>
    <t>rev utfall</t>
  </si>
  <si>
    <t>Folkmängd den 1 november 2016</t>
  </si>
  <si>
    <t>- kronor per invånare (riksmedelvärde: 4 581)</t>
  </si>
  <si>
    <t>Utjämningsår 2017, reviderat utfall mars</t>
  </si>
  <si>
    <t>Reviderat utfall, valfri kommun</t>
  </si>
  <si>
    <t>Tabell 1   Utjämning av LSS-kostnader mellan kommuner utjämningsåret 2017, reviderat utfall</t>
  </si>
  <si>
    <t>rev utfall  -</t>
  </si>
  <si>
    <t>rev utfall,</t>
  </si>
  <si>
    <t>Tabell 7  Reviderat utfall, valfri kommun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</si>
</sst>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&quot;$&quot;* #,##0_);_(&quot;$&quot;* \(#,##0\);_(&quot;$&quot;* &quot;-&quot;_);_(@_)"/>
    <numFmt numFmtId="166" formatCode="0.000"/>
    <numFmt numFmtId="167" formatCode="0.0000"/>
    <numFmt numFmtId="168" formatCode="0.00000"/>
    <numFmt numFmtId="169" formatCode="0.0"/>
    <numFmt numFmtId="170" formatCode="00"/>
    <numFmt numFmtId="171" formatCode="#,##0.000"/>
    <numFmt numFmtId="172" formatCode="0.0%"/>
    <numFmt numFmtId="173" formatCode="#,##0.0"/>
    <numFmt numFmtId="174" formatCode="#,##0.0000"/>
    <numFmt numFmtId="175" formatCode="#,##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Helvetica-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3" fontId="4" fillId="0" borderId="0" xfId="52" applyNumberFormat="1" applyFont="1" applyAlignment="1">
      <alignment horizontal="right"/>
      <protection/>
    </xf>
    <xf numFmtId="0" fontId="4" fillId="0" borderId="0" xfId="52">
      <alignment/>
      <protection/>
    </xf>
    <xf numFmtId="0" fontId="8" fillId="0" borderId="11" xfId="52" applyFont="1" applyBorder="1">
      <alignment/>
      <protection/>
    </xf>
    <xf numFmtId="0" fontId="4" fillId="0" borderId="11" xfId="52" applyFont="1" applyBorder="1" applyAlignment="1">
      <alignment horizontal="right"/>
      <protection/>
    </xf>
    <xf numFmtId="3" fontId="4" fillId="0" borderId="11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4" fillId="0" borderId="0" xfId="52" applyBorder="1" applyAlignment="1" quotePrefix="1">
      <alignment horizontal="right"/>
      <protection/>
    </xf>
    <xf numFmtId="0" fontId="4" fillId="0" borderId="10" xfId="52" applyFont="1" applyBorder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8" fillId="0" borderId="0" xfId="52" applyFont="1" applyAlignment="1">
      <alignment wrapText="1"/>
      <protection/>
    </xf>
    <xf numFmtId="3" fontId="4" fillId="0" borderId="0" xfId="52" applyNumberFormat="1">
      <alignment/>
      <protection/>
    </xf>
    <xf numFmtId="166" fontId="4" fillId="0" borderId="0" xfId="52" applyNumberFormat="1">
      <alignment/>
      <protection/>
    </xf>
    <xf numFmtId="0" fontId="4" fillId="0" borderId="12" xfId="52" applyFont="1" applyBorder="1">
      <alignment/>
      <protection/>
    </xf>
    <xf numFmtId="3" fontId="4" fillId="0" borderId="12" xfId="52" applyNumberFormat="1" applyBorder="1">
      <alignment/>
      <protection/>
    </xf>
    <xf numFmtId="166" fontId="4" fillId="0" borderId="12" xfId="52" applyNumberFormat="1" applyBorder="1">
      <alignment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3" fontId="4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horizontal="right"/>
      <protection/>
    </xf>
    <xf numFmtId="0" fontId="8" fillId="0" borderId="11" xfId="52" applyFont="1" applyFill="1" applyBorder="1">
      <alignment/>
      <protection/>
    </xf>
    <xf numFmtId="3" fontId="11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Alignment="1" quotePrefix="1">
      <alignment horizontal="right"/>
      <protection/>
    </xf>
    <xf numFmtId="3" fontId="4" fillId="0" borderId="0" xfId="52" applyNumberFormat="1" applyFill="1" applyBorder="1" applyAlignment="1" quotePrefix="1">
      <alignment horizontal="right"/>
      <protection/>
    </xf>
    <xf numFmtId="3" fontId="4" fillId="0" borderId="0" xfId="52" applyNumberFormat="1" applyFont="1" applyBorder="1">
      <alignment/>
      <protection/>
    </xf>
    <xf numFmtId="0" fontId="4" fillId="0" borderId="0" xfId="52" applyFont="1" applyBorder="1" applyAlignment="1" quotePrefix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9" fillId="0" borderId="10" xfId="52" applyFont="1" applyBorder="1">
      <alignment/>
      <protection/>
    </xf>
    <xf numFmtId="3" fontId="9" fillId="0" borderId="10" xfId="52" applyNumberFormat="1" applyFont="1" applyBorder="1">
      <alignment/>
      <protection/>
    </xf>
    <xf numFmtId="3" fontId="9" fillId="0" borderId="10" xfId="52" applyNumberFormat="1" applyFont="1" applyBorder="1" applyAlignment="1">
      <alignment horizontal="right"/>
      <protection/>
    </xf>
    <xf numFmtId="0" fontId="4" fillId="0" borderId="10" xfId="52" applyBorder="1">
      <alignment/>
      <protection/>
    </xf>
    <xf numFmtId="0" fontId="4" fillId="0" borderId="10" xfId="52" applyBorder="1" applyAlignment="1">
      <alignment horizontal="right"/>
      <protection/>
    </xf>
    <xf numFmtId="3" fontId="4" fillId="0" borderId="0" xfId="52" applyNumberFormat="1" applyAlignment="1">
      <alignment horizontal="right"/>
      <protection/>
    </xf>
    <xf numFmtId="3" fontId="4" fillId="0" borderId="12" xfId="52" applyNumberFormat="1" applyBorder="1" applyAlignment="1">
      <alignment horizontal="right"/>
      <protection/>
    </xf>
    <xf numFmtId="0" fontId="4" fillId="0" borderId="11" xfId="52" applyBorder="1" applyAlignment="1">
      <alignment horizontal="right"/>
      <protection/>
    </xf>
    <xf numFmtId="166" fontId="4" fillId="0" borderId="11" xfId="52" applyNumberFormat="1" applyBorder="1" applyAlignment="1">
      <alignment horizontal="right"/>
      <protection/>
    </xf>
    <xf numFmtId="0" fontId="4" fillId="0" borderId="0" xfId="52" applyAlignment="1">
      <alignment horizontal="right"/>
      <protection/>
    </xf>
    <xf numFmtId="0" fontId="11" fillId="0" borderId="0" xfId="52" applyFont="1" applyBorder="1" applyAlignment="1">
      <alignment horizontal="right"/>
      <protection/>
    </xf>
    <xf numFmtId="0" fontId="11" fillId="0" borderId="13" xfId="52" applyFont="1" applyFill="1" applyBorder="1" applyAlignment="1">
      <alignment horizontal="left"/>
      <protection/>
    </xf>
    <xf numFmtId="0" fontId="4" fillId="0" borderId="0" xfId="52" applyFill="1" applyBorder="1" applyAlignment="1">
      <alignment horizontal="right"/>
      <protection/>
    </xf>
    <xf numFmtId="166" fontId="4" fillId="0" borderId="0" xfId="52" applyNumberFormat="1" applyFill="1" applyBorder="1" applyAlignment="1">
      <alignment horizontal="right"/>
      <protection/>
    </xf>
    <xf numFmtId="0" fontId="4" fillId="0" borderId="0" xfId="52" applyBorder="1" applyAlignment="1">
      <alignment horizontal="right"/>
      <protection/>
    </xf>
    <xf numFmtId="0" fontId="4" fillId="0" borderId="0" xfId="52" applyFill="1" applyBorder="1" applyAlignment="1">
      <alignment horizontal="left"/>
      <protection/>
    </xf>
    <xf numFmtId="10" fontId="4" fillId="0" borderId="0" xfId="52" applyNumberFormat="1" applyFont="1" applyAlignment="1" quotePrefix="1">
      <alignment horizontal="right"/>
      <protection/>
    </xf>
    <xf numFmtId="0" fontId="4" fillId="0" borderId="0" xfId="52" applyBorder="1">
      <alignment/>
      <protection/>
    </xf>
    <xf numFmtId="0" fontId="9" fillId="0" borderId="0" xfId="52" applyFont="1" applyFill="1" applyBorder="1" applyAlignment="1">
      <alignment horizontal="right"/>
      <protection/>
    </xf>
    <xf numFmtId="166" fontId="4" fillId="0" borderId="0" xfId="52" applyNumberFormat="1" applyAlignment="1">
      <alignment horizontal="right"/>
      <protection/>
    </xf>
    <xf numFmtId="0" fontId="4" fillId="0" borderId="0" xfId="52" applyFont="1" applyFill="1" applyBorder="1" applyAlignment="1">
      <alignment horizontal="left"/>
      <protection/>
    </xf>
    <xf numFmtId="166" fontId="9" fillId="0" borderId="0" xfId="52" applyNumberFormat="1" applyFont="1" applyAlignment="1">
      <alignment horizontal="right"/>
      <protection/>
    </xf>
    <xf numFmtId="0" fontId="4" fillId="0" borderId="10" xfId="52" applyFill="1" applyBorder="1" applyAlignment="1">
      <alignment horizontal="right"/>
      <protection/>
    </xf>
    <xf numFmtId="0" fontId="4" fillId="0" borderId="10" xfId="52" applyBorder="1" applyAlignment="1">
      <alignment horizontal="left"/>
      <protection/>
    </xf>
    <xf numFmtId="0" fontId="9" fillId="0" borderId="10" xfId="52" applyFont="1" applyBorder="1" applyAlignment="1">
      <alignment horizontal="right"/>
      <protection/>
    </xf>
    <xf numFmtId="0" fontId="9" fillId="0" borderId="10" xfId="52" applyFont="1" applyFill="1" applyBorder="1" applyAlignment="1">
      <alignment horizontal="right"/>
      <protection/>
    </xf>
    <xf numFmtId="166" fontId="9" fillId="0" borderId="10" xfId="52" applyNumberFormat="1" applyFont="1" applyBorder="1" applyAlignment="1">
      <alignment horizontal="right"/>
      <protection/>
    </xf>
    <xf numFmtId="3" fontId="4" fillId="0" borderId="0" xfId="52" applyNumberFormat="1" applyBorder="1">
      <alignment/>
      <protection/>
    </xf>
    <xf numFmtId="166" fontId="4" fillId="0" borderId="0" xfId="52" applyNumberFormat="1" applyBorder="1">
      <alignment/>
      <protection/>
    </xf>
    <xf numFmtId="10" fontId="4" fillId="0" borderId="0" xfId="52" applyNumberFormat="1" applyAlignment="1" quotePrefix="1">
      <alignment horizontal="right"/>
      <protection/>
    </xf>
    <xf numFmtId="0" fontId="4" fillId="0" borderId="10" xfId="52" applyFont="1" applyFill="1" applyBorder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8" fillId="0" borderId="13" xfId="52" applyFont="1" applyBorder="1">
      <alignment/>
      <protection/>
    </xf>
    <xf numFmtId="0" fontId="4" fillId="0" borderId="13" xfId="52" applyFont="1" applyBorder="1" applyAlignment="1">
      <alignment horizontal="right"/>
      <protection/>
    </xf>
    <xf numFmtId="0" fontId="4" fillId="0" borderId="13" xfId="52" applyBorder="1" applyAlignment="1">
      <alignment horizontal="right"/>
      <protection/>
    </xf>
    <xf numFmtId="0" fontId="4" fillId="0" borderId="0" xfId="52" applyFont="1" quotePrefix="1">
      <alignment/>
      <protection/>
    </xf>
    <xf numFmtId="0" fontId="12" fillId="0" borderId="0" xfId="52" applyFont="1">
      <alignment/>
      <protection/>
    </xf>
    <xf numFmtId="0" fontId="12" fillId="0" borderId="10" xfId="52" applyFont="1" applyBorder="1">
      <alignment/>
      <protection/>
    </xf>
    <xf numFmtId="0" fontId="4" fillId="0" borderId="10" xfId="52" applyBorder="1" applyAlignment="1" quotePrefix="1">
      <alignment horizontal="right"/>
      <protection/>
    </xf>
    <xf numFmtId="0" fontId="8" fillId="0" borderId="0" xfId="52" applyFont="1" applyBorder="1">
      <alignment/>
      <protection/>
    </xf>
    <xf numFmtId="0" fontId="8" fillId="0" borderId="10" xfId="52" applyFont="1" applyBorder="1">
      <alignment/>
      <protection/>
    </xf>
    <xf numFmtId="3" fontId="4" fillId="0" borderId="10" xfId="52" applyNumberFormat="1" applyBorder="1" applyAlignment="1">
      <alignment horizontal="right"/>
      <protection/>
    </xf>
    <xf numFmtId="3" fontId="4" fillId="0" borderId="10" xfId="52" applyNumberFormat="1" applyBorder="1">
      <alignment/>
      <protection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3" xfId="52" applyFont="1" applyBorder="1">
      <alignment/>
      <protection/>
    </xf>
    <xf numFmtId="3" fontId="4" fillId="0" borderId="13" xfId="52" applyNumberFormat="1" applyFont="1" applyBorder="1" applyAlignment="1">
      <alignment horizontal="right"/>
      <protection/>
    </xf>
    <xf numFmtId="0" fontId="7" fillId="0" borderId="10" xfId="52" applyFont="1" applyBorder="1">
      <alignment/>
      <protection/>
    </xf>
    <xf numFmtId="0" fontId="4" fillId="0" borderId="10" xfId="52" applyNumberFormat="1" applyFont="1" applyBorder="1" applyAlignment="1" quotePrefix="1">
      <alignment horizontal="center"/>
      <protection/>
    </xf>
    <xf numFmtId="0" fontId="13" fillId="0" borderId="0" xfId="52" applyFont="1" applyFill="1" applyBorder="1">
      <alignment/>
      <protection/>
    </xf>
    <xf numFmtId="3" fontId="12" fillId="0" borderId="0" xfId="52" applyNumberFormat="1" applyFont="1">
      <alignment/>
      <protection/>
    </xf>
    <xf numFmtId="0" fontId="15" fillId="0" borderId="0" xfId="52" applyFont="1">
      <alignment/>
      <protection/>
    </xf>
    <xf numFmtId="0" fontId="7" fillId="0" borderId="0" xfId="52" applyFont="1" applyProtection="1">
      <alignment/>
      <protection/>
    </xf>
    <xf numFmtId="3" fontId="15" fillId="0" borderId="0" xfId="52" applyNumberFormat="1" applyFont="1" applyProtection="1">
      <alignment/>
      <protection/>
    </xf>
    <xf numFmtId="0" fontId="15" fillId="0" borderId="0" xfId="52" applyFont="1" applyBorder="1">
      <alignment/>
      <protection/>
    </xf>
    <xf numFmtId="3" fontId="15" fillId="0" borderId="0" xfId="52" applyNumberFormat="1" applyFont="1" applyBorder="1" applyProtection="1">
      <alignment/>
      <protection/>
    </xf>
    <xf numFmtId="0" fontId="4" fillId="0" borderId="0" xfId="52" applyFont="1" applyBorder="1" applyProtection="1">
      <alignment/>
      <protection/>
    </xf>
    <xf numFmtId="3" fontId="16" fillId="0" borderId="0" xfId="52" applyNumberFormat="1" applyFont="1" applyBorder="1" applyProtection="1">
      <alignment/>
      <protection/>
    </xf>
    <xf numFmtId="3" fontId="4" fillId="0" borderId="0" xfId="52" applyNumberFormat="1" applyFont="1" applyBorder="1" applyProtection="1">
      <alignment/>
      <protection locked="0"/>
    </xf>
    <xf numFmtId="0" fontId="17" fillId="0" borderId="0" xfId="52" applyFont="1" applyBorder="1" applyProtection="1">
      <alignment/>
      <protection/>
    </xf>
    <xf numFmtId="3" fontId="4" fillId="0" borderId="0" xfId="52" applyNumberFormat="1" applyFont="1" applyBorder="1" applyProtection="1">
      <alignment/>
      <protection/>
    </xf>
    <xf numFmtId="0" fontId="11" fillId="0" borderId="0" xfId="52" applyFont="1" applyBorder="1" applyProtection="1">
      <alignment/>
      <protection/>
    </xf>
    <xf numFmtId="0" fontId="8" fillId="0" borderId="0" xfId="52" applyFont="1" applyBorder="1" applyProtection="1">
      <alignment/>
      <protection/>
    </xf>
    <xf numFmtId="0" fontId="9" fillId="0" borderId="0" xfId="52" applyFont="1" applyBorder="1" applyProtection="1">
      <alignment/>
      <protection/>
    </xf>
    <xf numFmtId="3" fontId="15" fillId="0" borderId="0" xfId="52" applyNumberFormat="1" applyFont="1">
      <alignment/>
      <protection/>
    </xf>
    <xf numFmtId="0" fontId="4" fillId="0" borderId="0" xfId="52" applyFont="1" applyFill="1" applyBorder="1" applyProtection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Border="1">
      <alignment/>
      <protection/>
    </xf>
    <xf numFmtId="166" fontId="4" fillId="0" borderId="0" xfId="52" applyNumberFormat="1" applyFont="1" applyBorder="1" applyProtection="1">
      <alignment/>
      <protection/>
    </xf>
    <xf numFmtId="0" fontId="4" fillId="0" borderId="0" xfId="52" applyFont="1" applyFill="1" applyBorder="1" quotePrefix="1">
      <alignment/>
      <protection/>
    </xf>
    <xf numFmtId="0" fontId="8" fillId="0" borderId="0" xfId="52" applyFont="1" applyFill="1" applyBorder="1">
      <alignment/>
      <protection/>
    </xf>
    <xf numFmtId="3" fontId="4" fillId="0" borderId="12" xfId="52" applyNumberFormat="1" applyFont="1" applyBorder="1">
      <alignment/>
      <protection/>
    </xf>
    <xf numFmtId="0" fontId="15" fillId="0" borderId="1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 quotePrefix="1">
      <alignment horizontal="right"/>
      <protection/>
    </xf>
    <xf numFmtId="17" fontId="4" fillId="0" borderId="0" xfId="52" applyNumberFormat="1" applyFont="1" applyAlignment="1" quotePrefix="1">
      <alignment horizontal="right"/>
      <protection/>
    </xf>
    <xf numFmtId="3" fontId="4" fillId="0" borderId="0" xfId="52" applyNumberFormat="1" applyFont="1" applyAlignment="1" quotePrefix="1">
      <alignment horizontal="right"/>
      <protection/>
    </xf>
    <xf numFmtId="0" fontId="19" fillId="0" borderId="0" xfId="52" applyFont="1" applyAlignment="1">
      <alignment horizontal="right"/>
      <protection/>
    </xf>
    <xf numFmtId="1" fontId="8" fillId="0" borderId="10" xfId="52" applyNumberFormat="1" applyFont="1" applyBorder="1" applyAlignment="1">
      <alignment horizontal="left"/>
      <protection/>
    </xf>
    <xf numFmtId="1" fontId="8" fillId="0" borderId="10" xfId="52" applyNumberFormat="1" applyFont="1" applyBorder="1" applyAlignment="1">
      <alignment horizontal="right"/>
      <protection/>
    </xf>
    <xf numFmtId="3" fontId="4" fillId="0" borderId="0" xfId="52" applyNumberFormat="1" applyFont="1" applyAlignment="1" applyProtection="1" quotePrefix="1">
      <alignment horizontal="right"/>
      <protection locked="0"/>
    </xf>
    <xf numFmtId="3" fontId="4" fillId="0" borderId="0" xfId="52" applyNumberFormat="1" applyFont="1" applyFill="1" applyBorder="1">
      <alignment/>
      <protection/>
    </xf>
    <xf numFmtId="166" fontId="4" fillId="0" borderId="0" xfId="52" applyNumberFormat="1" applyFont="1" applyFill="1" applyBorder="1" applyAlignment="1">
      <alignment horizontal="right"/>
      <protection/>
    </xf>
    <xf numFmtId="3" fontId="4" fillId="0" borderId="0" xfId="83" applyNumberFormat="1" applyFont="1" applyAlignment="1">
      <alignment horizontal="right"/>
    </xf>
    <xf numFmtId="0" fontId="20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59" fillId="0" borderId="0" xfId="0" applyFont="1" applyBorder="1" applyAlignment="1">
      <alignment/>
    </xf>
    <xf numFmtId="0" fontId="21" fillId="0" borderId="0" xfId="46" applyAlignment="1" applyProtection="1">
      <alignment/>
      <protection/>
    </xf>
    <xf numFmtId="49" fontId="4" fillId="0" borderId="0" xfId="52" applyNumberFormat="1">
      <alignment/>
      <protection/>
    </xf>
    <xf numFmtId="0" fontId="7" fillId="0" borderId="0" xfId="55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8" fillId="0" borderId="11" xfId="55" applyFont="1" applyBorder="1">
      <alignment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Border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 quotePrefix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17" fontId="4" fillId="0" borderId="0" xfId="55" applyNumberFormat="1" applyFont="1" applyFill="1" applyAlignment="1">
      <alignment horizontal="right"/>
      <protection/>
    </xf>
    <xf numFmtId="0" fontId="4" fillId="0" borderId="0" xfId="55" applyFont="1" applyAlignment="1" quotePrefix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10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4" fillId="0" borderId="10" xfId="55" applyFont="1" applyBorder="1" applyAlignment="1" quotePrefix="1">
      <alignment horizontal="right"/>
      <protection/>
    </xf>
    <xf numFmtId="0" fontId="8" fillId="0" borderId="0" xfId="55" applyFont="1">
      <alignment/>
      <protection/>
    </xf>
    <xf numFmtId="3" fontId="8" fillId="0" borderId="0" xfId="55" applyNumberFormat="1" applyFont="1" applyFill="1">
      <alignment/>
      <protection/>
    </xf>
    <xf numFmtId="3" fontId="8" fillId="0" borderId="0" xfId="55" applyNumberFormat="1" applyFont="1" applyAlignment="1">
      <alignment horizontal="right"/>
      <protection/>
    </xf>
    <xf numFmtId="166" fontId="8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0" fontId="8" fillId="0" borderId="0" xfId="55" applyFont="1" applyAlignment="1">
      <alignment wrapText="1"/>
      <protection/>
    </xf>
    <xf numFmtId="3" fontId="4" fillId="0" borderId="0" xfId="55" applyNumberFormat="1" applyFont="1" applyFill="1">
      <alignment/>
      <protection/>
    </xf>
    <xf numFmtId="3" fontId="4" fillId="0" borderId="0" xfId="55" applyNumberFormat="1" applyFont="1" applyAlignment="1">
      <alignment horizontal="right"/>
      <protection/>
    </xf>
    <xf numFmtId="166" fontId="4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0" fontId="22" fillId="0" borderId="12" xfId="55" applyFont="1" applyBorder="1">
      <alignment/>
      <protection/>
    </xf>
    <xf numFmtId="3" fontId="22" fillId="0" borderId="12" xfId="55" applyNumberFormat="1" applyFont="1" applyFill="1" applyBorder="1">
      <alignment/>
      <protection/>
    </xf>
    <xf numFmtId="3" fontId="22" fillId="0" borderId="12" xfId="55" applyNumberFormat="1" applyFont="1" applyBorder="1" applyAlignment="1">
      <alignment horizontal="right"/>
      <protection/>
    </xf>
    <xf numFmtId="3" fontId="22" fillId="0" borderId="12" xfId="55" applyNumberFormat="1" applyFont="1" applyBorder="1">
      <alignment/>
      <protection/>
    </xf>
    <xf numFmtId="0" fontId="22" fillId="0" borderId="0" xfId="55" applyFont="1">
      <alignment/>
      <protection/>
    </xf>
    <xf numFmtId="3" fontId="22" fillId="0" borderId="0" xfId="55" applyNumberFormat="1" applyFont="1" applyFill="1">
      <alignment/>
      <protection/>
    </xf>
    <xf numFmtId="3" fontId="22" fillId="0" borderId="0" xfId="55" applyNumberFormat="1" applyFont="1" applyAlignment="1">
      <alignment horizontal="right"/>
      <protection/>
    </xf>
    <xf numFmtId="0" fontId="22" fillId="0" borderId="0" xfId="55" applyFont="1" applyFill="1">
      <alignment/>
      <protection/>
    </xf>
    <xf numFmtId="0" fontId="4" fillId="0" borderId="0" xfId="55">
      <alignment/>
      <protection/>
    </xf>
    <xf numFmtId="3" fontId="22" fillId="0" borderId="0" xfId="55" applyNumberFormat="1" applyFont="1">
      <alignment/>
      <protection/>
    </xf>
    <xf numFmtId="0" fontId="22" fillId="0" borderId="0" xfId="55" applyFont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7" fillId="0" borderId="0" xfId="60" applyFont="1">
      <alignment/>
      <protection/>
    </xf>
    <xf numFmtId="0" fontId="4" fillId="0" borderId="0" xfId="60">
      <alignment/>
      <protection/>
    </xf>
    <xf numFmtId="0" fontId="4" fillId="0" borderId="0" xfId="60" applyFill="1">
      <alignment/>
      <protection/>
    </xf>
    <xf numFmtId="0" fontId="8" fillId="0" borderId="11" xfId="60" applyFont="1" applyBorder="1">
      <alignment/>
      <protection/>
    </xf>
    <xf numFmtId="0" fontId="4" fillId="0" borderId="11" xfId="60" applyBorder="1" applyAlignment="1">
      <alignment horizontal="right"/>
      <protection/>
    </xf>
    <xf numFmtId="0" fontId="4" fillId="0" borderId="11" xfId="60" applyFill="1" applyBorder="1" applyAlignment="1">
      <alignment horizontal="right"/>
      <protection/>
    </xf>
    <xf numFmtId="0" fontId="4" fillId="0" borderId="11" xfId="60" applyFont="1" applyBorder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9" fillId="0" borderId="0" xfId="60" applyFont="1" applyAlignment="1">
      <alignment horizontal="right"/>
      <protection/>
    </xf>
    <xf numFmtId="0" fontId="4" fillId="0" borderId="0" xfId="60" applyFont="1" applyFill="1" applyBorder="1" applyAlignment="1" quotePrefix="1">
      <alignment horizontal="right"/>
      <protection/>
    </xf>
    <xf numFmtId="0" fontId="4" fillId="0" borderId="0" xfId="60" applyFont="1" applyBorder="1" applyAlignment="1" quotePrefix="1">
      <alignment horizontal="right"/>
      <protection/>
    </xf>
    <xf numFmtId="0" fontId="9" fillId="0" borderId="0" xfId="60" applyFont="1" applyBorder="1" applyAlignment="1">
      <alignment horizontal="right"/>
      <protection/>
    </xf>
    <xf numFmtId="0" fontId="4" fillId="0" borderId="0" xfId="60" applyFont="1" applyFill="1" applyBorder="1" applyAlignment="1">
      <alignment horizontal="right"/>
      <protection/>
    </xf>
    <xf numFmtId="0" fontId="4" fillId="0" borderId="0" xfId="60" applyFont="1" applyAlignment="1" quotePrefix="1">
      <alignment horizontal="right"/>
      <protection/>
    </xf>
    <xf numFmtId="0" fontId="4" fillId="0" borderId="0" xfId="60" applyFont="1" applyFill="1" applyAlignment="1" quotePrefix="1">
      <alignment horizontal="right"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ill="1" applyBorder="1" applyAlignment="1">
      <alignment horizontal="right"/>
      <protection/>
    </xf>
    <xf numFmtId="0" fontId="4" fillId="0" borderId="0" xfId="60" applyBorder="1">
      <alignment/>
      <protection/>
    </xf>
    <xf numFmtId="0" fontId="9" fillId="0" borderId="0" xfId="60" applyFont="1" applyFill="1" applyBorder="1" applyAlignment="1">
      <alignment horizontal="right"/>
      <protection/>
    </xf>
    <xf numFmtId="17" fontId="9" fillId="0" borderId="0" xfId="60" applyNumberFormat="1" applyFont="1" applyBorder="1" applyAlignment="1" quotePrefix="1">
      <alignment horizontal="right"/>
      <protection/>
    </xf>
    <xf numFmtId="0" fontId="4" fillId="0" borderId="10" xfId="60" applyBorder="1">
      <alignment/>
      <protection/>
    </xf>
    <xf numFmtId="17" fontId="9" fillId="0" borderId="10" xfId="60" applyNumberFormat="1" applyFont="1" applyFill="1" applyBorder="1" applyAlignment="1" quotePrefix="1">
      <alignment horizontal="right"/>
      <protection/>
    </xf>
    <xf numFmtId="0" fontId="4" fillId="0" borderId="10" xfId="60" applyFill="1" applyBorder="1" applyAlignment="1">
      <alignment horizontal="right"/>
      <protection/>
    </xf>
    <xf numFmtId="0" fontId="4" fillId="0" borderId="10" xfId="60" applyBorder="1" applyAlignment="1">
      <alignment horizontal="right"/>
      <protection/>
    </xf>
    <xf numFmtId="0" fontId="8" fillId="0" borderId="0" xfId="60" applyFont="1" applyAlignment="1">
      <alignment wrapText="1"/>
      <protection/>
    </xf>
    <xf numFmtId="3" fontId="4" fillId="0" borderId="0" xfId="60" applyNumberFormat="1">
      <alignment/>
      <protection/>
    </xf>
    <xf numFmtId="3" fontId="4" fillId="0" borderId="0" xfId="60" applyNumberFormat="1" applyFill="1">
      <alignment/>
      <protection/>
    </xf>
    <xf numFmtId="3" fontId="4" fillId="0" borderId="0" xfId="60" applyNumberFormat="1" applyFont="1" applyFill="1" applyAlignment="1" applyProtection="1">
      <alignment horizontal="right"/>
      <protection locked="0"/>
    </xf>
    <xf numFmtId="0" fontId="4" fillId="0" borderId="0" xfId="60" applyFont="1">
      <alignment/>
      <protection/>
    </xf>
    <xf numFmtId="0" fontId="4" fillId="0" borderId="0" xfId="60" applyFont="1" applyAlignment="1">
      <alignment wrapText="1"/>
      <protection/>
    </xf>
    <xf numFmtId="3" fontId="4" fillId="0" borderId="0" xfId="60" applyNumberFormat="1" applyFill="1" applyBorder="1">
      <alignment/>
      <protection/>
    </xf>
    <xf numFmtId="3" fontId="4" fillId="0" borderId="0" xfId="60" applyNumberFormat="1" applyBorder="1">
      <alignment/>
      <protection/>
    </xf>
    <xf numFmtId="3" fontId="4" fillId="0" borderId="0" xfId="60" applyNumberFormat="1" applyFont="1" applyFill="1" applyBorder="1" applyAlignment="1" applyProtection="1">
      <alignment horizontal="right"/>
      <protection locked="0"/>
    </xf>
    <xf numFmtId="0" fontId="4" fillId="0" borderId="0" xfId="60" applyFont="1" applyBorder="1">
      <alignment/>
      <protection/>
    </xf>
    <xf numFmtId="0" fontId="4" fillId="0" borderId="12" xfId="60" applyBorder="1">
      <alignment/>
      <protection/>
    </xf>
    <xf numFmtId="3" fontId="4" fillId="0" borderId="12" xfId="60" applyNumberFormat="1" applyBorder="1">
      <alignment/>
      <protection/>
    </xf>
    <xf numFmtId="3" fontId="4" fillId="0" borderId="12" xfId="60" applyNumberFormat="1" applyFill="1" applyBorder="1">
      <alignment/>
      <protection/>
    </xf>
    <xf numFmtId="3" fontId="4" fillId="0" borderId="12" xfId="60" applyNumberFormat="1" applyFont="1" applyBorder="1" quotePrefix="1">
      <alignment/>
      <protection/>
    </xf>
    <xf numFmtId="3" fontId="4" fillId="0" borderId="12" xfId="60" applyNumberFormat="1" applyFont="1" applyFill="1" applyBorder="1" quotePrefix="1">
      <alignment/>
      <protection/>
    </xf>
    <xf numFmtId="3" fontId="4" fillId="0" borderId="12" xfId="60" applyNumberFormat="1" applyFont="1" applyBorder="1">
      <alignment/>
      <protection/>
    </xf>
    <xf numFmtId="3" fontId="4" fillId="0" borderId="0" xfId="60" applyNumberFormat="1" applyFont="1" quotePrefix="1">
      <alignment/>
      <protection/>
    </xf>
    <xf numFmtId="3" fontId="4" fillId="0" borderId="0" xfId="60" applyNumberFormat="1" applyFont="1" applyFill="1" quotePrefix="1">
      <alignment/>
      <protection/>
    </xf>
    <xf numFmtId="3" fontId="4" fillId="0" borderId="0" xfId="60" applyNumberFormat="1" applyFont="1">
      <alignment/>
      <protection/>
    </xf>
    <xf numFmtId="3" fontId="4" fillId="0" borderId="0" xfId="52" applyNumberFormat="1" applyFont="1" applyAlignment="1" applyProtection="1">
      <alignment horizontal="right"/>
      <protection locked="0"/>
    </xf>
    <xf numFmtId="3" fontId="4" fillId="0" borderId="0" xfId="52" applyNumberFormat="1" applyFont="1" applyBorder="1" applyAlignment="1" applyProtection="1">
      <alignment horizontal="right"/>
      <protection locked="0"/>
    </xf>
    <xf numFmtId="3" fontId="4" fillId="0" borderId="0" xfId="52" applyNumberFormat="1" applyFont="1" applyBorder="1" applyAlignment="1" quotePrefix="1">
      <alignment horizontal="right"/>
      <protection/>
    </xf>
    <xf numFmtId="3" fontId="4" fillId="0" borderId="0" xfId="52" applyNumberFormat="1" applyFont="1" applyBorder="1" applyAlignment="1" applyProtection="1" quotePrefix="1">
      <alignment horizontal="right"/>
      <protection locked="0"/>
    </xf>
    <xf numFmtId="3" fontId="4" fillId="0" borderId="0" xfId="83" applyNumberFormat="1" applyFont="1" applyBorder="1" applyAlignment="1">
      <alignment horizontal="right"/>
    </xf>
    <xf numFmtId="17" fontId="9" fillId="0" borderId="0" xfId="60" applyNumberFormat="1" applyFont="1" applyFill="1" applyBorder="1" applyAlignment="1" quotePrefix="1">
      <alignment horizontal="right"/>
      <protection/>
    </xf>
    <xf numFmtId="0" fontId="13" fillId="0" borderId="0" xfId="54" applyFont="1" applyFill="1" applyBorder="1">
      <alignment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1" xfId="55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3" fontId="4" fillId="0" borderId="14" xfId="52" applyNumberFormat="1" applyFill="1" applyBorder="1" applyAlignment="1">
      <alignment horizontal="center"/>
      <protection/>
    </xf>
    <xf numFmtId="3" fontId="4" fillId="0" borderId="14" xfId="52" applyNumberFormat="1" applyFont="1" applyFill="1" applyBorder="1" applyAlignment="1">
      <alignment horizontal="center"/>
      <protection/>
    </xf>
    <xf numFmtId="3" fontId="4" fillId="0" borderId="15" xfId="52" applyNumberFormat="1" applyFont="1" applyFill="1" applyBorder="1" applyAlignment="1">
      <alignment horizontal="center"/>
      <protection/>
    </xf>
    <xf numFmtId="0" fontId="4" fillId="0" borderId="15" xfId="52" applyBorder="1" applyAlignment="1">
      <alignment horizontal="center"/>
      <protection/>
    </xf>
    <xf numFmtId="0" fontId="4" fillId="0" borderId="14" xfId="52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16" xfId="52" applyNumberFormat="1" applyFont="1" applyBorder="1" applyAlignment="1">
      <alignment horizontal="center"/>
      <protection/>
    </xf>
    <xf numFmtId="0" fontId="4" fillId="0" borderId="10" xfId="52" applyBorder="1" applyAlignment="1">
      <alignment horizontal="center"/>
      <protection/>
    </xf>
    <xf numFmtId="3" fontId="4" fillId="0" borderId="13" xfId="52" applyNumberFormat="1" applyFont="1" applyBorder="1" applyAlignment="1">
      <alignment horizontal="center"/>
      <protection/>
    </xf>
    <xf numFmtId="3" fontId="4" fillId="0" borderId="10" xfId="52" applyNumberFormat="1" applyFont="1" applyBorder="1" applyAlignment="1">
      <alignment horizontal="center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Hyperlänk 2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rmal 4 2 2" xfId="57"/>
    <cellStyle name="Normal 4 2 3" xfId="58"/>
    <cellStyle name="Normal 4 3" xfId="59"/>
    <cellStyle name="Normal 5" xfId="60"/>
    <cellStyle name="Normal 5 2" xfId="61"/>
    <cellStyle name="Normal 5 3" xfId="62"/>
    <cellStyle name="Normal 5 4" xfId="63"/>
    <cellStyle name="Normal 6" xfId="64"/>
    <cellStyle name="Normal 7" xfId="65"/>
    <cellStyle name="Percent" xfId="66"/>
    <cellStyle name="Procent 2" xfId="67"/>
    <cellStyle name="Procent 2 2" xfId="68"/>
    <cellStyle name="Procent 2 2 2" xfId="69"/>
    <cellStyle name="Procent 2 2 3" xfId="70"/>
    <cellStyle name="Procent 3" xfId="71"/>
    <cellStyle name="Procent 4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1999 (2)" xfId="80"/>
    <cellStyle name="Comma [0]" xfId="81"/>
    <cellStyle name="Tusental 10" xfId="82"/>
    <cellStyle name="Tusental 2" xfId="83"/>
    <cellStyle name="Tusental 2 2" xfId="84"/>
    <cellStyle name="Tusental 2 2 2" xfId="85"/>
    <cellStyle name="Tusental 2 2 3" xfId="86"/>
    <cellStyle name="Tusental 2 3" xfId="87"/>
    <cellStyle name="Tusental 3" xfId="88"/>
    <cellStyle name="Tusental 4" xfId="89"/>
    <cellStyle name="Tusental 5" xfId="90"/>
    <cellStyle name="Tusental 6" xfId="91"/>
    <cellStyle name="Tusental 6 2" xfId="92"/>
    <cellStyle name="Tusental 6 3" xfId="93"/>
    <cellStyle name="Tusental 6 4" xfId="94"/>
    <cellStyle name="Tusental 7" xfId="95"/>
    <cellStyle name="Tusental 7 2" xfId="96"/>
    <cellStyle name="Tusental 7 3" xfId="97"/>
    <cellStyle name="Tusental 8" xfId="98"/>
    <cellStyle name="Tusental 8 2" xfId="99"/>
    <cellStyle name="Tusental 8 3" xfId="100"/>
    <cellStyle name="Tusental 9" xfId="101"/>
    <cellStyle name="Utdata" xfId="102"/>
    <cellStyle name="Currency" xfId="103"/>
    <cellStyle name="Valuta (0)_1999 (2)" xfId="104"/>
    <cellStyle name="Currency [0]" xfId="105"/>
    <cellStyle name="Varningstext" xfId="106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Utj&#228;mnings&#229;r2015\Landsting\Utdata\Prelimin&#228;r\Kommunalekonomisk%20utj&#228;mning%20landsting,%20prelimin&#228;rt%20utfal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3\Ber&#228;kningar\LSS-utj&#228;mning%202013,%20prelimin&#228;rt%20utfall_September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5\Ber&#228;kningar\LSS-utj&#228;mning%202015,%20prel%20utfall_sept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6\Ber&#228;kningar\LSS-utj&#228;mning%202016,%20prel%20utfall_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SCB-logg_Juni"/>
      <sheetName val="SCB-logg_April"/>
      <sheetName val="Konstanter"/>
      <sheetName val="Sidan1"/>
      <sheetName val="Sidan2"/>
      <sheetName val="Information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Statistikdatabasen"/>
      <sheetName val="Kolada"/>
      <sheetName val="MetaPlu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Konstanter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MetaPlus"/>
      <sheetName val="granskning"/>
      <sheetName val="analy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gg_utfall"/>
      <sheetName val="Konstanter"/>
      <sheetName val="Tabell 1"/>
      <sheetName val="Tabell 2"/>
      <sheetName val="Tabell 3"/>
      <sheetName val="Tabell 4"/>
      <sheetName val="Tabell 5"/>
      <sheetName val="Bilaga1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granskning"/>
      <sheetName val="anal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workbookViewId="0" topLeftCell="A1">
      <selection activeCell="A1" sqref="A1"/>
    </sheetView>
  </sheetViews>
  <sheetFormatPr defaultColWidth="0" defaultRowHeight="15" customHeight="1" zeroHeight="1"/>
  <cols>
    <col min="1" max="1" width="8.8515625" style="0" customWidth="1"/>
    <col min="2" max="2" width="71.8515625" style="0" customWidth="1"/>
    <col min="3" max="3" width="8.8515625" style="0" customWidth="1"/>
    <col min="4" max="16384" width="8.8515625" style="0" hidden="1" customWidth="1"/>
  </cols>
  <sheetData>
    <row r="1" spans="1:3" ht="15">
      <c r="A1" s="1" t="s">
        <v>0</v>
      </c>
      <c r="B1" s="1"/>
      <c r="C1" s="1"/>
    </row>
    <row r="2" spans="1:3" ht="15">
      <c r="A2" s="1" t="s">
        <v>860</v>
      </c>
      <c r="B2" s="1"/>
      <c r="C2" s="1"/>
    </row>
    <row r="3" ht="15" customHeight="1"/>
    <row r="4" ht="26.25">
      <c r="A4" s="2" t="s">
        <v>307</v>
      </c>
    </row>
    <row r="5" ht="18.75">
      <c r="A5" s="3" t="s">
        <v>975</v>
      </c>
    </row>
    <row r="6" ht="15" customHeight="1"/>
    <row r="7" ht="15" customHeight="1"/>
    <row r="8" spans="1:2" ht="15.75">
      <c r="A8" s="4" t="s">
        <v>1</v>
      </c>
      <c r="B8" s="5"/>
    </row>
    <row r="9" spans="1:2" ht="15">
      <c r="A9" s="6" t="s">
        <v>2</v>
      </c>
      <c r="B9" s="7" t="s">
        <v>307</v>
      </c>
    </row>
    <row r="10" spans="1:2" ht="15">
      <c r="A10" s="6" t="s">
        <v>3</v>
      </c>
      <c r="B10" s="6" t="s">
        <v>430</v>
      </c>
    </row>
    <row r="11" spans="1:256" ht="15.75">
      <c r="A11" s="6" t="s">
        <v>4</v>
      </c>
      <c r="B11" s="6" t="s">
        <v>395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" ht="15">
      <c r="A12" s="6" t="s">
        <v>5</v>
      </c>
      <c r="B12" t="s">
        <v>883</v>
      </c>
    </row>
    <row r="13" spans="1:2" ht="15">
      <c r="A13" s="181" t="s">
        <v>429</v>
      </c>
      <c r="B13" s="180" t="s">
        <v>963</v>
      </c>
    </row>
    <row r="14" spans="1:2" ht="15">
      <c r="A14" s="181" t="s">
        <v>431</v>
      </c>
      <c r="B14" s="180" t="s">
        <v>962</v>
      </c>
    </row>
    <row r="15" spans="1:2" ht="15">
      <c r="A15" s="181" t="s">
        <v>917</v>
      </c>
      <c r="B15" s="180" t="s">
        <v>976</v>
      </c>
    </row>
    <row r="16" ht="15">
      <c r="A16" s="6"/>
    </row>
    <row r="17" ht="15.75">
      <c r="A17" s="8"/>
    </row>
    <row r="18" ht="15">
      <c r="A18" s="6"/>
    </row>
    <row r="19" ht="15" customHeight="1"/>
    <row r="20" ht="15" customHeight="1"/>
    <row r="21" s="7" customFormat="1" ht="15">
      <c r="A21" s="6"/>
    </row>
    <row r="22" ht="15" customHeight="1">
      <c r="A22" s="133" t="s">
        <v>859</v>
      </c>
    </row>
    <row r="23" ht="15">
      <c r="A23" t="s">
        <v>939</v>
      </c>
    </row>
    <row r="24" ht="15" customHeight="1">
      <c r="A24" t="s">
        <v>940</v>
      </c>
    </row>
    <row r="25" ht="15" customHeight="1">
      <c r="A25" t="s">
        <v>856</v>
      </c>
    </row>
    <row r="26" ht="15" customHeight="1"/>
    <row r="27" ht="15" customHeight="1">
      <c r="A27" s="133" t="s">
        <v>857</v>
      </c>
    </row>
    <row r="28" ht="15" customHeight="1">
      <c r="A28" s="134" t="s">
        <v>858</v>
      </c>
    </row>
    <row r="29" ht="15" customHeight="1"/>
    <row r="30" ht="15" customHeight="1"/>
  </sheetData>
  <sheetProtection/>
  <hyperlinks>
    <hyperlink ref="A28" r:id="rId1" display="http://www.scb.se/OE0115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r:id="rId3"/>
  <headerFooter>
    <oddHeader>&amp;L&amp;"Arial,Normal"&amp;10&amp;G
&amp;CMars 2017&amp;R&amp;"Arial,Normal"&amp;9Reviderat utfall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4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0" defaultRowHeight="15" zeroHeight="1"/>
  <cols>
    <col min="1" max="1" width="19.28125" style="173" customWidth="1"/>
    <col min="2" max="2" width="9.7109375" style="176" customWidth="1"/>
    <col min="3" max="3" width="10.7109375" style="179" customWidth="1"/>
    <col min="4" max="5" width="10.7109375" style="173" customWidth="1"/>
    <col min="6" max="6" width="13.7109375" style="173" bestFit="1" customWidth="1"/>
    <col min="7" max="7" width="6.7109375" style="173" customWidth="1"/>
    <col min="8" max="8" width="11.7109375" style="179" customWidth="1"/>
    <col min="9" max="10" width="13.7109375" style="173" customWidth="1"/>
    <col min="11" max="16384" width="0" style="173" hidden="1" customWidth="1"/>
  </cols>
  <sheetData>
    <row r="1" spans="1:8" s="139" customFormat="1" ht="16.5" thickBot="1">
      <c r="A1" s="136" t="s">
        <v>977</v>
      </c>
      <c r="B1" s="137"/>
      <c r="C1" s="138"/>
      <c r="H1" s="138"/>
    </row>
    <row r="2" spans="1:10" s="139" customFormat="1" ht="12.75">
      <c r="A2" s="140" t="s">
        <v>6</v>
      </c>
      <c r="B2" s="141" t="s">
        <v>7</v>
      </c>
      <c r="C2" s="142" t="s">
        <v>8</v>
      </c>
      <c r="D2" s="141" t="s">
        <v>9</v>
      </c>
      <c r="E2" s="141" t="s">
        <v>10</v>
      </c>
      <c r="F2" s="233" t="s">
        <v>11</v>
      </c>
      <c r="G2" s="234"/>
      <c r="H2" s="143" t="s">
        <v>12</v>
      </c>
      <c r="I2" s="141" t="s">
        <v>12</v>
      </c>
      <c r="J2" s="142" t="s">
        <v>12</v>
      </c>
    </row>
    <row r="3" spans="2:10" s="139" customFormat="1" ht="12.75">
      <c r="B3" s="144" t="s">
        <v>13</v>
      </c>
      <c r="C3" s="138" t="s">
        <v>14</v>
      </c>
      <c r="D3" s="138" t="s">
        <v>15</v>
      </c>
      <c r="E3" s="138" t="s">
        <v>16</v>
      </c>
      <c r="F3" s="235" t="s">
        <v>17</v>
      </c>
      <c r="G3" s="235"/>
      <c r="H3" s="138" t="s">
        <v>18</v>
      </c>
      <c r="I3" s="146" t="s">
        <v>945</v>
      </c>
      <c r="J3" s="146" t="s">
        <v>946</v>
      </c>
    </row>
    <row r="4" spans="1:10" s="139" customFormat="1" ht="12.75">
      <c r="A4" s="139" t="s">
        <v>19</v>
      </c>
      <c r="B4" s="144" t="s">
        <v>968</v>
      </c>
      <c r="C4" s="138" t="s">
        <v>20</v>
      </c>
      <c r="D4" s="138" t="s">
        <v>21</v>
      </c>
      <c r="E4" s="138" t="s">
        <v>22</v>
      </c>
      <c r="F4" s="236" t="s">
        <v>943</v>
      </c>
      <c r="G4" s="236"/>
      <c r="H4" s="147" t="s">
        <v>23</v>
      </c>
      <c r="I4" s="148" t="s">
        <v>24</v>
      </c>
      <c r="J4" s="146" t="s">
        <v>24</v>
      </c>
    </row>
    <row r="5" spans="2:10" s="139" customFormat="1" ht="12.75">
      <c r="B5" s="149" t="s">
        <v>969</v>
      </c>
      <c r="C5" s="138" t="s">
        <v>16</v>
      </c>
      <c r="D5" s="138" t="s">
        <v>25</v>
      </c>
      <c r="E5" s="138" t="s">
        <v>26</v>
      </c>
      <c r="F5" s="237" t="s">
        <v>27</v>
      </c>
      <c r="G5" s="237"/>
      <c r="H5" s="150" t="s">
        <v>944</v>
      </c>
      <c r="I5" s="148"/>
      <c r="J5" s="148"/>
    </row>
    <row r="6" spans="1:10" s="139" customFormat="1" ht="12.75">
      <c r="A6" s="151"/>
      <c r="B6" s="152" t="s">
        <v>970</v>
      </c>
      <c r="C6" s="150" t="s">
        <v>941</v>
      </c>
      <c r="D6" s="147" t="s">
        <v>942</v>
      </c>
      <c r="E6" s="147" t="s">
        <v>941</v>
      </c>
      <c r="F6" s="146" t="s">
        <v>28</v>
      </c>
      <c r="G6" s="146" t="s">
        <v>29</v>
      </c>
      <c r="H6" s="138" t="s">
        <v>24</v>
      </c>
      <c r="I6" s="153"/>
      <c r="J6" s="145"/>
    </row>
    <row r="7" spans="1:10" s="139" customFormat="1" ht="12.75">
      <c r="A7" s="154"/>
      <c r="B7" s="155"/>
      <c r="C7" s="156" t="s">
        <v>30</v>
      </c>
      <c r="D7" s="156" t="s">
        <v>31</v>
      </c>
      <c r="E7" s="156"/>
      <c r="F7" s="157"/>
      <c r="G7" s="157" t="s">
        <v>32</v>
      </c>
      <c r="H7" s="157" t="s">
        <v>32</v>
      </c>
      <c r="I7" s="158"/>
      <c r="J7" s="157"/>
    </row>
    <row r="8" spans="1:10" s="139" customFormat="1" ht="18" customHeight="1">
      <c r="A8" s="159" t="s">
        <v>33</v>
      </c>
      <c r="B8" s="160">
        <v>9967637</v>
      </c>
      <c r="C8" s="161">
        <v>44748614.297</v>
      </c>
      <c r="D8" s="162">
        <v>1</v>
      </c>
      <c r="E8" s="163">
        <v>45627817.45883602</v>
      </c>
      <c r="F8" s="163">
        <v>45661812.355135955</v>
      </c>
      <c r="G8" s="163">
        <v>4581.0067476510185</v>
      </c>
      <c r="H8" s="161"/>
      <c r="I8" s="163">
        <v>3902168051</v>
      </c>
      <c r="J8" s="163">
        <v>3902168046</v>
      </c>
    </row>
    <row r="9" spans="1:14" s="139" customFormat="1" ht="27" customHeight="1">
      <c r="A9" s="164" t="s">
        <v>897</v>
      </c>
      <c r="B9" s="165">
        <v>90331</v>
      </c>
      <c r="C9" s="166">
        <v>417922.683</v>
      </c>
      <c r="D9" s="167">
        <v>1.1</v>
      </c>
      <c r="E9" s="168">
        <v>459714.9513000001</v>
      </c>
      <c r="F9" s="168">
        <v>460057.4608252714</v>
      </c>
      <c r="G9" s="168">
        <v>5093.018574191267</v>
      </c>
      <c r="H9" s="166">
        <v>512.0118265402489</v>
      </c>
      <c r="I9" s="168">
        <v>46250540</v>
      </c>
      <c r="J9" s="168">
        <v>0</v>
      </c>
      <c r="K9" s="137"/>
      <c r="L9" s="137"/>
      <c r="M9" s="137"/>
      <c r="N9" s="137"/>
    </row>
    <row r="10" spans="1:10" s="139" customFormat="1" ht="12.75">
      <c r="A10" s="139" t="s">
        <v>34</v>
      </c>
      <c r="B10" s="165">
        <v>32673</v>
      </c>
      <c r="C10" s="166">
        <v>101965.246</v>
      </c>
      <c r="D10" s="167">
        <v>1.148</v>
      </c>
      <c r="E10" s="168">
        <v>117056.10240799999</v>
      </c>
      <c r="F10" s="168">
        <v>117143.31477721379</v>
      </c>
      <c r="G10" s="168">
        <v>3585.324726141272</v>
      </c>
      <c r="H10" s="166">
        <v>-995.6820215097464</v>
      </c>
      <c r="I10" s="168">
        <v>0</v>
      </c>
      <c r="J10" s="168">
        <v>32531919</v>
      </c>
    </row>
    <row r="11" spans="1:10" s="139" customFormat="1" ht="12.75">
      <c r="A11" s="139" t="s">
        <v>35</v>
      </c>
      <c r="B11" s="165">
        <v>27284</v>
      </c>
      <c r="C11" s="166">
        <v>139929.598</v>
      </c>
      <c r="D11" s="167">
        <v>1.25</v>
      </c>
      <c r="E11" s="168">
        <v>174911.9975</v>
      </c>
      <c r="F11" s="168">
        <v>175042.3152655166</v>
      </c>
      <c r="G11" s="168">
        <v>6415.566458932583</v>
      </c>
      <c r="H11" s="166">
        <v>1834.559711281565</v>
      </c>
      <c r="I11" s="168">
        <v>50054127</v>
      </c>
      <c r="J11" s="168">
        <v>0</v>
      </c>
    </row>
    <row r="12" spans="1:10" s="139" customFormat="1" ht="12.75">
      <c r="A12" s="139" t="s">
        <v>36</v>
      </c>
      <c r="B12" s="165">
        <v>85360</v>
      </c>
      <c r="C12" s="166">
        <v>319153.081</v>
      </c>
      <c r="D12" s="167">
        <v>1.014</v>
      </c>
      <c r="E12" s="168">
        <v>323621.224134</v>
      </c>
      <c r="F12" s="168">
        <v>323862.3373532513</v>
      </c>
      <c r="G12" s="168">
        <v>3794.0761170718283</v>
      </c>
      <c r="H12" s="166">
        <v>-786.9306305791902</v>
      </c>
      <c r="I12" s="168">
        <v>0</v>
      </c>
      <c r="J12" s="168">
        <v>67172399</v>
      </c>
    </row>
    <row r="13" spans="1:10" s="139" customFormat="1" ht="12.75">
      <c r="A13" s="139" t="s">
        <v>37</v>
      </c>
      <c r="B13" s="165">
        <v>107187</v>
      </c>
      <c r="C13" s="166">
        <v>358722.11</v>
      </c>
      <c r="D13" s="167">
        <v>1.07</v>
      </c>
      <c r="E13" s="168">
        <v>383832.6577</v>
      </c>
      <c r="F13" s="168">
        <v>384118.6313038619</v>
      </c>
      <c r="G13" s="168">
        <v>3583.6307696256254</v>
      </c>
      <c r="H13" s="166">
        <v>-997.3759780253931</v>
      </c>
      <c r="I13" s="168">
        <v>0</v>
      </c>
      <c r="J13" s="168">
        <v>106905739</v>
      </c>
    </row>
    <row r="14" spans="1:10" s="139" customFormat="1" ht="12.75">
      <c r="A14" s="139" t="s">
        <v>38</v>
      </c>
      <c r="B14" s="165">
        <v>74124</v>
      </c>
      <c r="C14" s="166">
        <v>300603.978</v>
      </c>
      <c r="D14" s="167">
        <v>0.987</v>
      </c>
      <c r="E14" s="168">
        <v>296696.126286</v>
      </c>
      <c r="F14" s="168">
        <v>296917.1790254785</v>
      </c>
      <c r="G14" s="168">
        <v>4005.6820871172426</v>
      </c>
      <c r="H14" s="166">
        <v>-575.3246605337758</v>
      </c>
      <c r="I14" s="168">
        <v>0</v>
      </c>
      <c r="J14" s="168">
        <v>42645365</v>
      </c>
    </row>
    <row r="15" spans="1:10" s="139" customFormat="1" ht="12.75">
      <c r="A15" s="139" t="s">
        <v>39</v>
      </c>
      <c r="B15" s="165">
        <v>46854</v>
      </c>
      <c r="C15" s="166">
        <v>201628.91</v>
      </c>
      <c r="D15" s="167">
        <v>1.059</v>
      </c>
      <c r="E15" s="168">
        <v>213525.01569</v>
      </c>
      <c r="F15" s="168">
        <v>213684.10199239396</v>
      </c>
      <c r="G15" s="168">
        <v>4560.637341366671</v>
      </c>
      <c r="H15" s="166">
        <v>-20.36940628434786</v>
      </c>
      <c r="I15" s="168">
        <v>0</v>
      </c>
      <c r="J15" s="168">
        <v>954388</v>
      </c>
    </row>
    <row r="16" spans="1:10" s="139" customFormat="1" ht="12.75">
      <c r="A16" s="139" t="s">
        <v>40</v>
      </c>
      <c r="B16" s="165">
        <v>99061</v>
      </c>
      <c r="C16" s="166">
        <v>320893.429</v>
      </c>
      <c r="D16" s="167">
        <v>1.155</v>
      </c>
      <c r="E16" s="168">
        <v>370631.910495</v>
      </c>
      <c r="F16" s="168">
        <v>370908.0489137203</v>
      </c>
      <c r="G16" s="168">
        <v>3744.2388923362405</v>
      </c>
      <c r="H16" s="166">
        <v>-836.767855314778</v>
      </c>
      <c r="I16" s="168">
        <v>0</v>
      </c>
      <c r="J16" s="168">
        <v>82891061</v>
      </c>
    </row>
    <row r="17" spans="1:10" s="139" customFormat="1" ht="12.75">
      <c r="A17" s="139" t="s">
        <v>41</v>
      </c>
      <c r="B17" s="165">
        <v>59333</v>
      </c>
      <c r="C17" s="166">
        <v>284628.251</v>
      </c>
      <c r="D17" s="167">
        <v>0.959</v>
      </c>
      <c r="E17" s="168">
        <v>272958.49270899995</v>
      </c>
      <c r="F17" s="168">
        <v>273161.85978133936</v>
      </c>
      <c r="G17" s="168">
        <v>4603.877433828381</v>
      </c>
      <c r="H17" s="166">
        <v>22.870686177362586</v>
      </c>
      <c r="I17" s="168">
        <v>1356986</v>
      </c>
      <c r="J17" s="168">
        <v>0</v>
      </c>
    </row>
    <row r="18" spans="1:10" s="139" customFormat="1" ht="12.75">
      <c r="A18" s="139" t="s">
        <v>42</v>
      </c>
      <c r="B18" s="165">
        <v>10387</v>
      </c>
      <c r="C18" s="166">
        <v>37202.201</v>
      </c>
      <c r="D18" s="167">
        <v>1.175</v>
      </c>
      <c r="E18" s="168">
        <v>43712.586175000004</v>
      </c>
      <c r="F18" s="168">
        <v>43745.154132811345</v>
      </c>
      <c r="G18" s="168">
        <v>4211.529232002633</v>
      </c>
      <c r="H18" s="166">
        <v>-369.47751564838563</v>
      </c>
      <c r="I18" s="168">
        <v>0</v>
      </c>
      <c r="J18" s="168">
        <v>3837763</v>
      </c>
    </row>
    <row r="19" spans="1:10" s="139" customFormat="1" ht="12.75">
      <c r="A19" s="139" t="s">
        <v>43</v>
      </c>
      <c r="B19" s="165">
        <v>27703</v>
      </c>
      <c r="C19" s="166">
        <v>120498.18</v>
      </c>
      <c r="D19" s="167">
        <v>0.943</v>
      </c>
      <c r="E19" s="168">
        <v>113629.78373999998</v>
      </c>
      <c r="F19" s="168">
        <v>113714.44333868266</v>
      </c>
      <c r="G19" s="168">
        <v>4104.770001035363</v>
      </c>
      <c r="H19" s="166">
        <v>-476.23674661565565</v>
      </c>
      <c r="I19" s="168">
        <v>0</v>
      </c>
      <c r="J19" s="168">
        <v>13193187</v>
      </c>
    </row>
    <row r="20" spans="1:10" s="139" customFormat="1" ht="12.75">
      <c r="A20" s="139" t="s">
        <v>44</v>
      </c>
      <c r="B20" s="165">
        <v>16630</v>
      </c>
      <c r="C20" s="166">
        <v>70791.39499999999</v>
      </c>
      <c r="D20" s="167">
        <v>1.038</v>
      </c>
      <c r="E20" s="168">
        <v>73481.46801</v>
      </c>
      <c r="F20" s="168">
        <v>73536.21520204406</v>
      </c>
      <c r="G20" s="168">
        <v>4421.901094530611</v>
      </c>
      <c r="H20" s="166">
        <v>-159.10565312040762</v>
      </c>
      <c r="I20" s="168">
        <v>0</v>
      </c>
      <c r="J20" s="168">
        <v>2645927</v>
      </c>
    </row>
    <row r="21" spans="1:10" s="139" customFormat="1" ht="12.75">
      <c r="A21" s="139" t="s">
        <v>45</v>
      </c>
      <c r="B21" s="165">
        <v>46115</v>
      </c>
      <c r="C21" s="166">
        <v>168338.353</v>
      </c>
      <c r="D21" s="167">
        <v>1.082</v>
      </c>
      <c r="E21" s="168">
        <v>182142.09794600002</v>
      </c>
      <c r="F21" s="168">
        <v>182277.8024805665</v>
      </c>
      <c r="G21" s="168">
        <v>3952.6792254270085</v>
      </c>
      <c r="H21" s="166">
        <v>-628.32752222401</v>
      </c>
      <c r="I21" s="168">
        <v>0</v>
      </c>
      <c r="J21" s="168">
        <v>28975324</v>
      </c>
    </row>
    <row r="22" spans="1:10" s="139" customFormat="1" ht="12.75">
      <c r="A22" s="139" t="s">
        <v>46</v>
      </c>
      <c r="B22" s="165">
        <v>70888</v>
      </c>
      <c r="C22" s="166">
        <v>271902.75399999996</v>
      </c>
      <c r="D22" s="167">
        <v>1.061</v>
      </c>
      <c r="E22" s="168">
        <v>288488.82199399994</v>
      </c>
      <c r="F22" s="168">
        <v>288703.7599010396</v>
      </c>
      <c r="G22" s="168">
        <v>4072.6746402922863</v>
      </c>
      <c r="H22" s="166">
        <v>-508.3321073587322</v>
      </c>
      <c r="I22" s="168">
        <v>0</v>
      </c>
      <c r="J22" s="168">
        <v>36034646</v>
      </c>
    </row>
    <row r="23" spans="1:10" s="139" customFormat="1" ht="12.75">
      <c r="A23" s="139" t="s">
        <v>47</v>
      </c>
      <c r="B23" s="165">
        <v>78082</v>
      </c>
      <c r="C23" s="166">
        <v>186751.341</v>
      </c>
      <c r="D23" s="167">
        <v>1.116</v>
      </c>
      <c r="E23" s="168">
        <v>208414.496556</v>
      </c>
      <c r="F23" s="168">
        <v>208569.77527833264</v>
      </c>
      <c r="G23" s="168">
        <v>2671.163331860514</v>
      </c>
      <c r="H23" s="166">
        <v>-1909.8434157905044</v>
      </c>
      <c r="I23" s="168">
        <v>0</v>
      </c>
      <c r="J23" s="168">
        <v>149124394</v>
      </c>
    </row>
    <row r="24" spans="1:10" s="139" customFormat="1" ht="12.75">
      <c r="A24" s="139" t="s">
        <v>48</v>
      </c>
      <c r="B24" s="165">
        <v>934471</v>
      </c>
      <c r="C24" s="166">
        <v>2868444.926</v>
      </c>
      <c r="D24" s="167">
        <v>1.071</v>
      </c>
      <c r="E24" s="168">
        <v>3072104.5157459998</v>
      </c>
      <c r="F24" s="168">
        <v>3074393.379869946</v>
      </c>
      <c r="G24" s="168">
        <v>3289.982653148087</v>
      </c>
      <c r="H24" s="166">
        <v>-1291.0240945029313</v>
      </c>
      <c r="I24" s="168">
        <v>0</v>
      </c>
      <c r="J24" s="168">
        <v>1206424577</v>
      </c>
    </row>
    <row r="25" spans="1:10" s="139" customFormat="1" ht="12.75">
      <c r="A25" s="139" t="s">
        <v>49</v>
      </c>
      <c r="B25" s="165">
        <v>47469</v>
      </c>
      <c r="C25" s="166">
        <v>110400.297</v>
      </c>
      <c r="D25" s="167">
        <v>1.092</v>
      </c>
      <c r="E25" s="168">
        <v>120557.12432400002</v>
      </c>
      <c r="F25" s="168">
        <v>120646.94512122127</v>
      </c>
      <c r="G25" s="168">
        <v>2541.5944115363977</v>
      </c>
      <c r="H25" s="166">
        <v>-2039.4123361146208</v>
      </c>
      <c r="I25" s="168">
        <v>0</v>
      </c>
      <c r="J25" s="168">
        <v>96808864</v>
      </c>
    </row>
    <row r="26" spans="1:10" s="139" customFormat="1" ht="12.75">
      <c r="A26" s="139" t="s">
        <v>50</v>
      </c>
      <c r="B26" s="165">
        <v>94375</v>
      </c>
      <c r="C26" s="166">
        <v>630134.731</v>
      </c>
      <c r="D26" s="167">
        <v>1.037</v>
      </c>
      <c r="E26" s="168">
        <v>653449.716047</v>
      </c>
      <c r="F26" s="168">
        <v>653936.5671955195</v>
      </c>
      <c r="G26" s="168">
        <v>6929.129188826696</v>
      </c>
      <c r="H26" s="166">
        <v>2348.1224411756775</v>
      </c>
      <c r="I26" s="168">
        <v>221604055</v>
      </c>
      <c r="J26" s="168">
        <v>0</v>
      </c>
    </row>
    <row r="27" spans="1:10" s="139" customFormat="1" ht="12.75">
      <c r="A27" s="139" t="s">
        <v>51</v>
      </c>
      <c r="B27" s="165">
        <v>47019</v>
      </c>
      <c r="C27" s="166">
        <v>194307.199</v>
      </c>
      <c r="D27" s="167">
        <v>1.004</v>
      </c>
      <c r="E27" s="168">
        <v>195084.427796</v>
      </c>
      <c r="F27" s="168">
        <v>195229.77498247565</v>
      </c>
      <c r="G27" s="168">
        <v>4152.146472329817</v>
      </c>
      <c r="H27" s="166">
        <v>-428.8602753212017</v>
      </c>
      <c r="I27" s="168">
        <v>0</v>
      </c>
      <c r="J27" s="168">
        <v>20164581</v>
      </c>
    </row>
    <row r="28" spans="1:10" s="139" customFormat="1" ht="12.75">
      <c r="A28" s="139" t="s">
        <v>52</v>
      </c>
      <c r="B28" s="165">
        <v>69258</v>
      </c>
      <c r="C28" s="166">
        <v>245049.362</v>
      </c>
      <c r="D28" s="167">
        <v>1.101</v>
      </c>
      <c r="E28" s="168">
        <v>269799.347562</v>
      </c>
      <c r="F28" s="168">
        <v>270000.36092080123</v>
      </c>
      <c r="G28" s="168">
        <v>3898.471814386803</v>
      </c>
      <c r="H28" s="166">
        <v>-682.5349332642154</v>
      </c>
      <c r="I28" s="168">
        <v>0</v>
      </c>
      <c r="J28" s="168">
        <v>47271004</v>
      </c>
    </row>
    <row r="29" spans="1:10" s="139" customFormat="1" ht="12.75">
      <c r="A29" s="139" t="s">
        <v>53</v>
      </c>
      <c r="B29" s="165">
        <v>43672</v>
      </c>
      <c r="C29" s="166">
        <v>209687.866</v>
      </c>
      <c r="D29" s="167">
        <v>1.068</v>
      </c>
      <c r="E29" s="168">
        <v>223946.64088800002</v>
      </c>
      <c r="F29" s="168">
        <v>224113.4917973293</v>
      </c>
      <c r="G29" s="168">
        <v>5131.743263357055</v>
      </c>
      <c r="H29" s="166">
        <v>550.7365157060367</v>
      </c>
      <c r="I29" s="168">
        <v>24051765</v>
      </c>
      <c r="J29" s="168">
        <v>0</v>
      </c>
    </row>
    <row r="30" spans="1:10" s="139" customFormat="1" ht="12.75">
      <c r="A30" s="139" t="s">
        <v>54</v>
      </c>
      <c r="B30" s="165">
        <v>26605</v>
      </c>
      <c r="C30" s="166">
        <v>97304.42</v>
      </c>
      <c r="D30" s="167">
        <v>1.048</v>
      </c>
      <c r="E30" s="168">
        <v>101975.03216</v>
      </c>
      <c r="F30" s="168">
        <v>102051.0084138849</v>
      </c>
      <c r="G30" s="168">
        <v>3835.7830638558507</v>
      </c>
      <c r="H30" s="166">
        <v>-745.2236837951677</v>
      </c>
      <c r="I30" s="168">
        <v>0</v>
      </c>
      <c r="J30" s="168">
        <v>19826676</v>
      </c>
    </row>
    <row r="31" spans="1:10" s="139" customFormat="1" ht="12.75">
      <c r="A31" s="139" t="s">
        <v>55</v>
      </c>
      <c r="B31" s="165">
        <v>32664</v>
      </c>
      <c r="C31" s="166">
        <v>166916.309</v>
      </c>
      <c r="D31" s="167">
        <v>1.018</v>
      </c>
      <c r="E31" s="168">
        <v>169920.802562</v>
      </c>
      <c r="F31" s="168">
        <v>170047.40164966218</v>
      </c>
      <c r="G31" s="168">
        <v>5205.957679698205</v>
      </c>
      <c r="H31" s="166">
        <v>624.9509320471861</v>
      </c>
      <c r="I31" s="168">
        <v>20413397</v>
      </c>
      <c r="J31" s="168">
        <v>0</v>
      </c>
    </row>
    <row r="32" spans="1:10" s="139" customFormat="1" ht="12.75">
      <c r="A32" s="139" t="s">
        <v>56</v>
      </c>
      <c r="B32" s="165">
        <v>11566</v>
      </c>
      <c r="C32" s="166">
        <v>30768.189</v>
      </c>
      <c r="D32" s="167">
        <v>1.048</v>
      </c>
      <c r="E32" s="168">
        <v>32245.062072</v>
      </c>
      <c r="F32" s="168">
        <v>32269.08617839766</v>
      </c>
      <c r="G32" s="168">
        <v>2789.9953465673234</v>
      </c>
      <c r="H32" s="166">
        <v>-1791.011401083695</v>
      </c>
      <c r="I32" s="168">
        <v>0</v>
      </c>
      <c r="J32" s="168">
        <v>20714838</v>
      </c>
    </row>
    <row r="33" spans="1:10" s="139" customFormat="1" ht="12.75">
      <c r="A33" s="139" t="s">
        <v>57</v>
      </c>
      <c r="B33" s="165">
        <v>41837</v>
      </c>
      <c r="C33" s="166">
        <v>156555.291</v>
      </c>
      <c r="D33" s="167">
        <v>1.006</v>
      </c>
      <c r="E33" s="168">
        <v>157494.622746</v>
      </c>
      <c r="F33" s="168">
        <v>157611.9637381017</v>
      </c>
      <c r="G33" s="168">
        <v>3767.2864626551072</v>
      </c>
      <c r="H33" s="166">
        <v>-813.7202849959112</v>
      </c>
      <c r="I33" s="168">
        <v>0</v>
      </c>
      <c r="J33" s="168">
        <v>34043616</v>
      </c>
    </row>
    <row r="34" spans="1:10" s="139" customFormat="1" ht="12.75">
      <c r="A34" s="139" t="s">
        <v>58</v>
      </c>
      <c r="B34" s="165">
        <v>43163</v>
      </c>
      <c r="C34" s="166">
        <v>231162.572</v>
      </c>
      <c r="D34" s="167">
        <v>0.979</v>
      </c>
      <c r="E34" s="168">
        <v>226308.157988</v>
      </c>
      <c r="F34" s="168">
        <v>226476.76833999812</v>
      </c>
      <c r="G34" s="168">
        <v>5247.011754048563</v>
      </c>
      <c r="H34" s="166">
        <v>666.0050063975441</v>
      </c>
      <c r="I34" s="168">
        <v>28746774</v>
      </c>
      <c r="J34" s="168">
        <v>0</v>
      </c>
    </row>
    <row r="35" spans="1:10" s="139" customFormat="1" ht="27" customHeight="1">
      <c r="A35" s="164" t="s">
        <v>898</v>
      </c>
      <c r="B35" s="165">
        <v>42753</v>
      </c>
      <c r="C35" s="166">
        <v>191478.699</v>
      </c>
      <c r="D35" s="167">
        <v>1.046</v>
      </c>
      <c r="E35" s="168">
        <v>200286.719154</v>
      </c>
      <c r="F35" s="168">
        <v>200435.94229521306</v>
      </c>
      <c r="G35" s="168">
        <v>4688.231055018667</v>
      </c>
      <c r="H35" s="166">
        <v>107.22430736764818</v>
      </c>
      <c r="I35" s="168">
        <v>4584161</v>
      </c>
      <c r="J35" s="168">
        <v>0</v>
      </c>
    </row>
    <row r="36" spans="1:10" s="139" customFormat="1" ht="12.75" customHeight="1">
      <c r="A36" s="139" t="s">
        <v>60</v>
      </c>
      <c r="B36" s="165">
        <v>13763</v>
      </c>
      <c r="C36" s="166">
        <v>65231.994</v>
      </c>
      <c r="D36" s="167">
        <v>0.99</v>
      </c>
      <c r="E36" s="168">
        <v>64579.67406</v>
      </c>
      <c r="F36" s="168">
        <v>64627.788991746114</v>
      </c>
      <c r="G36" s="168">
        <v>4695.763205096717</v>
      </c>
      <c r="H36" s="166">
        <v>114.75645744569829</v>
      </c>
      <c r="I36" s="168">
        <v>1579393</v>
      </c>
      <c r="J36" s="168">
        <v>0</v>
      </c>
    </row>
    <row r="37" spans="1:10" s="139" customFormat="1" ht="12.75">
      <c r="A37" s="139" t="s">
        <v>61</v>
      </c>
      <c r="B37" s="165">
        <v>20613</v>
      </c>
      <c r="C37" s="166">
        <v>45915.072</v>
      </c>
      <c r="D37" s="167">
        <v>1.063</v>
      </c>
      <c r="E37" s="168">
        <v>48807.721536</v>
      </c>
      <c r="F37" s="168">
        <v>48844.085612229406</v>
      </c>
      <c r="G37" s="168">
        <v>2369.5767531280944</v>
      </c>
      <c r="H37" s="166">
        <v>-2211.429994522924</v>
      </c>
      <c r="I37" s="168">
        <v>0</v>
      </c>
      <c r="J37" s="168">
        <v>45584206</v>
      </c>
    </row>
    <row r="38" spans="1:10" s="139" customFormat="1" ht="12.75">
      <c r="A38" s="139" t="s">
        <v>62</v>
      </c>
      <c r="B38" s="165">
        <v>17240</v>
      </c>
      <c r="C38" s="166">
        <v>58156.455</v>
      </c>
      <c r="D38" s="167">
        <v>1.021</v>
      </c>
      <c r="E38" s="168">
        <v>59377.740555</v>
      </c>
      <c r="F38" s="168">
        <v>59421.97979862623</v>
      </c>
      <c r="G38" s="168">
        <v>3446.7505683657905</v>
      </c>
      <c r="H38" s="166">
        <v>-1134.256179285228</v>
      </c>
      <c r="I38" s="168">
        <v>0</v>
      </c>
      <c r="J38" s="168">
        <v>19554577</v>
      </c>
    </row>
    <row r="39" spans="1:10" s="139" customFormat="1" ht="12.75">
      <c r="A39" s="139" t="s">
        <v>63</v>
      </c>
      <c r="B39" s="165">
        <v>20717</v>
      </c>
      <c r="C39" s="166">
        <v>115203.632</v>
      </c>
      <c r="D39" s="167">
        <v>0.961</v>
      </c>
      <c r="E39" s="168">
        <v>110710.69035199999</v>
      </c>
      <c r="F39" s="168">
        <v>110793.17508713357</v>
      </c>
      <c r="G39" s="168">
        <v>5347.935274756653</v>
      </c>
      <c r="H39" s="166">
        <v>766.9285271056342</v>
      </c>
      <c r="I39" s="168">
        <v>15888458</v>
      </c>
      <c r="J39" s="168">
        <v>0</v>
      </c>
    </row>
    <row r="40" spans="1:10" s="139" customFormat="1" ht="12.75">
      <c r="A40" s="139" t="s">
        <v>64</v>
      </c>
      <c r="B40" s="165">
        <v>213891</v>
      </c>
      <c r="C40" s="166">
        <v>985716.715</v>
      </c>
      <c r="D40" s="167">
        <v>1.03</v>
      </c>
      <c r="E40" s="168">
        <v>1015288.21645</v>
      </c>
      <c r="F40" s="168">
        <v>1016044.654508076</v>
      </c>
      <c r="G40" s="168">
        <v>4750.291758456766</v>
      </c>
      <c r="H40" s="166">
        <v>169.28501080574733</v>
      </c>
      <c r="I40" s="168">
        <v>36208540</v>
      </c>
      <c r="J40" s="168">
        <v>0</v>
      </c>
    </row>
    <row r="41" spans="1:10" s="139" customFormat="1" ht="12.75">
      <c r="A41" s="139" t="s">
        <v>65</v>
      </c>
      <c r="B41" s="165">
        <v>9372</v>
      </c>
      <c r="C41" s="166">
        <v>29223.277</v>
      </c>
      <c r="D41" s="167">
        <v>0.884</v>
      </c>
      <c r="E41" s="168">
        <v>25833.376868</v>
      </c>
      <c r="F41" s="168">
        <v>25852.623963666985</v>
      </c>
      <c r="G41" s="168">
        <v>2758.495941492423</v>
      </c>
      <c r="H41" s="166">
        <v>-1822.5108061585956</v>
      </c>
      <c r="I41" s="168">
        <v>0</v>
      </c>
      <c r="J41" s="168">
        <v>17080571</v>
      </c>
    </row>
    <row r="42" spans="1:10" s="139" customFormat="1" ht="12.75">
      <c r="A42" s="139" t="s">
        <v>66</v>
      </c>
      <c r="B42" s="165">
        <v>21775</v>
      </c>
      <c r="C42" s="166">
        <v>73435.78</v>
      </c>
      <c r="D42" s="167">
        <v>1.047</v>
      </c>
      <c r="E42" s="168">
        <v>76887.26165999999</v>
      </c>
      <c r="F42" s="168">
        <v>76944.54633045962</v>
      </c>
      <c r="G42" s="168">
        <v>3533.6186604114637</v>
      </c>
      <c r="H42" s="166">
        <v>-1047.3880872395548</v>
      </c>
      <c r="I42" s="168">
        <v>0</v>
      </c>
      <c r="J42" s="168">
        <v>22806876</v>
      </c>
    </row>
    <row r="43" spans="1:10" s="139" customFormat="1" ht="27" customHeight="1">
      <c r="A43" s="164" t="s">
        <v>899</v>
      </c>
      <c r="B43" s="165">
        <v>103295</v>
      </c>
      <c r="C43" s="166">
        <v>504385.073</v>
      </c>
      <c r="D43" s="167">
        <v>1.011</v>
      </c>
      <c r="E43" s="168">
        <v>509933.3088029999</v>
      </c>
      <c r="F43" s="168">
        <v>510313.23339545506</v>
      </c>
      <c r="G43" s="168">
        <v>4940.347871585798</v>
      </c>
      <c r="H43" s="166">
        <v>359.3411239347797</v>
      </c>
      <c r="I43" s="168">
        <v>37118141</v>
      </c>
      <c r="J43" s="168">
        <v>0</v>
      </c>
    </row>
    <row r="44" spans="1:10" s="139" customFormat="1" ht="12.75">
      <c r="A44" s="139" t="s">
        <v>67</v>
      </c>
      <c r="B44" s="165">
        <v>16692</v>
      </c>
      <c r="C44" s="166">
        <v>77075.985</v>
      </c>
      <c r="D44" s="167">
        <v>1.118</v>
      </c>
      <c r="E44" s="168">
        <v>86170.95123</v>
      </c>
      <c r="F44" s="168">
        <v>86235.15269117613</v>
      </c>
      <c r="G44" s="168">
        <v>5166.256451664039</v>
      </c>
      <c r="H44" s="166">
        <v>585.2497040130202</v>
      </c>
      <c r="I44" s="168">
        <v>9768988</v>
      </c>
      <c r="J44" s="168">
        <v>0</v>
      </c>
    </row>
    <row r="45" spans="1:10" s="139" customFormat="1" ht="12.75">
      <c r="A45" s="139" t="s">
        <v>68</v>
      </c>
      <c r="B45" s="165">
        <v>10838</v>
      </c>
      <c r="C45" s="166">
        <v>51337.21</v>
      </c>
      <c r="D45" s="167">
        <v>0.962</v>
      </c>
      <c r="E45" s="168">
        <v>49386.39602</v>
      </c>
      <c r="F45" s="168">
        <v>49423.19123627008</v>
      </c>
      <c r="G45" s="168">
        <v>4560.176345845182</v>
      </c>
      <c r="H45" s="166">
        <v>-20.830401805836118</v>
      </c>
      <c r="I45" s="168">
        <v>0</v>
      </c>
      <c r="J45" s="168">
        <v>225760</v>
      </c>
    </row>
    <row r="46" spans="1:10" s="139" customFormat="1" ht="12.75">
      <c r="A46" s="139" t="s">
        <v>69</v>
      </c>
      <c r="B46" s="165">
        <v>33611</v>
      </c>
      <c r="C46" s="166">
        <v>219353.458</v>
      </c>
      <c r="D46" s="167">
        <v>0.955</v>
      </c>
      <c r="E46" s="168">
        <v>209482.55239</v>
      </c>
      <c r="F46" s="168">
        <v>209638.626864778</v>
      </c>
      <c r="G46" s="168">
        <v>6237.202905738537</v>
      </c>
      <c r="H46" s="166">
        <v>1656.1961580875186</v>
      </c>
      <c r="I46" s="168">
        <v>55666409</v>
      </c>
      <c r="J46" s="168">
        <v>0</v>
      </c>
    </row>
    <row r="47" spans="1:10" s="139" customFormat="1" ht="12.75">
      <c r="A47" s="139" t="s">
        <v>70</v>
      </c>
      <c r="B47" s="165">
        <v>54833</v>
      </c>
      <c r="C47" s="166">
        <v>251198.513</v>
      </c>
      <c r="D47" s="167">
        <v>1.018</v>
      </c>
      <c r="E47" s="168">
        <v>255720.08623400002</v>
      </c>
      <c r="F47" s="168">
        <v>255910.6098728129</v>
      </c>
      <c r="G47" s="168">
        <v>4667.091165407927</v>
      </c>
      <c r="H47" s="166">
        <v>86.0844177569088</v>
      </c>
      <c r="I47" s="168">
        <v>4720267</v>
      </c>
      <c r="J47" s="168">
        <v>0</v>
      </c>
    </row>
    <row r="48" spans="1:10" s="139" customFormat="1" ht="12.75">
      <c r="A48" s="139" t="s">
        <v>71</v>
      </c>
      <c r="B48" s="165">
        <v>11847</v>
      </c>
      <c r="C48" s="166">
        <v>40214.043</v>
      </c>
      <c r="D48" s="167">
        <v>1.125</v>
      </c>
      <c r="E48" s="168">
        <v>45240.798375</v>
      </c>
      <c r="F48" s="168">
        <v>45274.50492365694</v>
      </c>
      <c r="G48" s="168">
        <v>3821.600820769557</v>
      </c>
      <c r="H48" s="166">
        <v>-759.4059268814617</v>
      </c>
      <c r="I48" s="168">
        <v>0</v>
      </c>
      <c r="J48" s="168">
        <v>8996682</v>
      </c>
    </row>
    <row r="49" spans="1:10" s="139" customFormat="1" ht="12.75">
      <c r="A49" s="139" t="s">
        <v>72</v>
      </c>
      <c r="B49" s="165">
        <v>34527</v>
      </c>
      <c r="C49" s="166">
        <v>114093.341</v>
      </c>
      <c r="D49" s="167">
        <v>1.124</v>
      </c>
      <c r="E49" s="168">
        <v>128240.91528400002</v>
      </c>
      <c r="F49" s="168">
        <v>128336.4608713038</v>
      </c>
      <c r="G49" s="168">
        <v>3716.9884690620033</v>
      </c>
      <c r="H49" s="166">
        <v>-864.0182785890152</v>
      </c>
      <c r="I49" s="168">
        <v>0</v>
      </c>
      <c r="J49" s="168">
        <v>29831959</v>
      </c>
    </row>
    <row r="50" spans="1:10" s="139" customFormat="1" ht="12.75">
      <c r="A50" s="139" t="s">
        <v>73</v>
      </c>
      <c r="B50" s="165">
        <v>12371</v>
      </c>
      <c r="C50" s="166">
        <v>43703.649</v>
      </c>
      <c r="D50" s="167">
        <v>1.066</v>
      </c>
      <c r="E50" s="168">
        <v>46588.089834</v>
      </c>
      <c r="F50" s="168">
        <v>46622.80017893705</v>
      </c>
      <c r="G50" s="168">
        <v>3768.7171755668132</v>
      </c>
      <c r="H50" s="166">
        <v>-812.2895720842052</v>
      </c>
      <c r="I50" s="168">
        <v>0</v>
      </c>
      <c r="J50" s="168">
        <v>10048834</v>
      </c>
    </row>
    <row r="51" spans="1:10" s="139" customFormat="1" ht="12.75">
      <c r="A51" s="139" t="s">
        <v>74</v>
      </c>
      <c r="B51" s="165">
        <v>9072</v>
      </c>
      <c r="C51" s="166">
        <v>45223.364</v>
      </c>
      <c r="D51" s="167">
        <v>0.957</v>
      </c>
      <c r="E51" s="168">
        <v>43278.759348</v>
      </c>
      <c r="F51" s="168">
        <v>43311.00408417118</v>
      </c>
      <c r="G51" s="168">
        <v>4774.140661835448</v>
      </c>
      <c r="H51" s="166">
        <v>193.13391418442916</v>
      </c>
      <c r="I51" s="168">
        <v>1752111</v>
      </c>
      <c r="J51" s="168">
        <v>0</v>
      </c>
    </row>
    <row r="52" spans="1:10" s="139" customFormat="1" ht="27" customHeight="1">
      <c r="A52" s="164" t="s">
        <v>884</v>
      </c>
      <c r="B52" s="165">
        <v>5351</v>
      </c>
      <c r="C52" s="166">
        <v>25980.135</v>
      </c>
      <c r="D52" s="167">
        <v>0.897</v>
      </c>
      <c r="E52" s="168">
        <v>23304.181095</v>
      </c>
      <c r="F52" s="168">
        <v>23321.54381940371</v>
      </c>
      <c r="G52" s="168">
        <v>4358.352423734575</v>
      </c>
      <c r="H52" s="166">
        <v>-222.6543239164439</v>
      </c>
      <c r="I52" s="168">
        <v>0</v>
      </c>
      <c r="J52" s="168">
        <v>1191423</v>
      </c>
    </row>
    <row r="53" spans="1:10" s="139" customFormat="1" ht="12.75">
      <c r="A53" s="139" t="s">
        <v>75</v>
      </c>
      <c r="B53" s="165">
        <v>21404</v>
      </c>
      <c r="C53" s="166">
        <v>112408.339</v>
      </c>
      <c r="D53" s="167">
        <v>0.985</v>
      </c>
      <c r="E53" s="168">
        <v>110722.213915</v>
      </c>
      <c r="F53" s="168">
        <v>110804.70723573664</v>
      </c>
      <c r="G53" s="168">
        <v>5176.822427384444</v>
      </c>
      <c r="H53" s="166">
        <v>595.8156797334259</v>
      </c>
      <c r="I53" s="168">
        <v>12752839</v>
      </c>
      <c r="J53" s="168">
        <v>0</v>
      </c>
    </row>
    <row r="54" spans="1:10" s="139" customFormat="1" ht="12.75">
      <c r="A54" s="139" t="s">
        <v>76</v>
      </c>
      <c r="B54" s="165">
        <v>9882</v>
      </c>
      <c r="C54" s="166">
        <v>52627.831</v>
      </c>
      <c r="D54" s="167">
        <v>0.872</v>
      </c>
      <c r="E54" s="168">
        <v>45891.468632</v>
      </c>
      <c r="F54" s="168">
        <v>45925.65996097615</v>
      </c>
      <c r="G54" s="168">
        <v>4647.4053795766185</v>
      </c>
      <c r="H54" s="166">
        <v>66.39863192560006</v>
      </c>
      <c r="I54" s="168">
        <v>656151</v>
      </c>
      <c r="J54" s="168">
        <v>0</v>
      </c>
    </row>
    <row r="55" spans="1:10" s="139" customFormat="1" ht="12.75">
      <c r="A55" s="139" t="s">
        <v>77</v>
      </c>
      <c r="B55" s="165">
        <v>155539</v>
      </c>
      <c r="C55" s="166">
        <v>762898.089</v>
      </c>
      <c r="D55" s="167">
        <v>0.915</v>
      </c>
      <c r="E55" s="168">
        <v>698051.7514350001</v>
      </c>
      <c r="F55" s="168">
        <v>698571.8332233403</v>
      </c>
      <c r="G55" s="168">
        <v>4491.2969301804715</v>
      </c>
      <c r="H55" s="166">
        <v>-89.70981747054702</v>
      </c>
      <c r="I55" s="168">
        <v>0</v>
      </c>
      <c r="J55" s="168">
        <v>13953375</v>
      </c>
    </row>
    <row r="56" spans="1:10" s="139" customFormat="1" ht="12.75">
      <c r="A56" s="139" t="s">
        <v>78</v>
      </c>
      <c r="B56" s="165">
        <v>26649</v>
      </c>
      <c r="C56" s="166">
        <v>128199.34</v>
      </c>
      <c r="D56" s="167">
        <v>1.017</v>
      </c>
      <c r="E56" s="168">
        <v>130378.72877999999</v>
      </c>
      <c r="F56" s="168">
        <v>130475.86714013739</v>
      </c>
      <c r="G56" s="168">
        <v>4896.088676503336</v>
      </c>
      <c r="H56" s="166">
        <v>315.0819288523171</v>
      </c>
      <c r="I56" s="168">
        <v>8396618</v>
      </c>
      <c r="J56" s="168">
        <v>0</v>
      </c>
    </row>
    <row r="57" spans="1:10" s="139" customFormat="1" ht="12.75">
      <c r="A57" s="139" t="s">
        <v>79</v>
      </c>
      <c r="B57" s="165">
        <v>43235</v>
      </c>
      <c r="C57" s="166">
        <v>199514.588</v>
      </c>
      <c r="D57" s="167">
        <v>1.035</v>
      </c>
      <c r="E57" s="168">
        <v>206497.59857999996</v>
      </c>
      <c r="F57" s="168">
        <v>206651.44912207892</v>
      </c>
      <c r="G57" s="168">
        <v>4779.725896197037</v>
      </c>
      <c r="H57" s="166">
        <v>198.7191485460189</v>
      </c>
      <c r="I57" s="168">
        <v>8591622</v>
      </c>
      <c r="J57" s="168">
        <v>0</v>
      </c>
    </row>
    <row r="58" spans="1:10" s="139" customFormat="1" ht="12.75">
      <c r="A58" s="139" t="s">
        <v>80</v>
      </c>
      <c r="B58" s="165">
        <v>138817</v>
      </c>
      <c r="C58" s="166">
        <v>762043.718</v>
      </c>
      <c r="D58" s="167">
        <v>0.979</v>
      </c>
      <c r="E58" s="168">
        <v>746040.799922</v>
      </c>
      <c r="F58" s="168">
        <v>746596.635836172</v>
      </c>
      <c r="G58" s="168">
        <v>5378.279575528732</v>
      </c>
      <c r="H58" s="166">
        <v>797.2728278777131</v>
      </c>
      <c r="I58" s="168">
        <v>110675022</v>
      </c>
      <c r="J58" s="168">
        <v>0</v>
      </c>
    </row>
    <row r="59" spans="1:10" s="139" customFormat="1" ht="12.75">
      <c r="A59" s="139" t="s">
        <v>81</v>
      </c>
      <c r="B59" s="165">
        <v>14397</v>
      </c>
      <c r="C59" s="166">
        <v>79321.042</v>
      </c>
      <c r="D59" s="167">
        <v>1.029</v>
      </c>
      <c r="E59" s="168">
        <v>81621.352218</v>
      </c>
      <c r="F59" s="168">
        <v>81682.16401131048</v>
      </c>
      <c r="G59" s="168">
        <v>5673.554491304471</v>
      </c>
      <c r="H59" s="166">
        <v>1092.547743653453</v>
      </c>
      <c r="I59" s="168">
        <v>15729410</v>
      </c>
      <c r="J59" s="168">
        <v>0</v>
      </c>
    </row>
    <row r="60" spans="1:10" s="139" customFormat="1" ht="12.75">
      <c r="A60" s="139" t="s">
        <v>82</v>
      </c>
      <c r="B60" s="165">
        <v>7348</v>
      </c>
      <c r="C60" s="166">
        <v>35958.42</v>
      </c>
      <c r="D60" s="167">
        <v>1.071</v>
      </c>
      <c r="E60" s="168">
        <v>38511.46782</v>
      </c>
      <c r="F60" s="168">
        <v>38540.16069701701</v>
      </c>
      <c r="G60" s="168">
        <v>5244.986485712713</v>
      </c>
      <c r="H60" s="166">
        <v>663.9797380616947</v>
      </c>
      <c r="I60" s="168">
        <v>4878923</v>
      </c>
      <c r="J60" s="168">
        <v>0</v>
      </c>
    </row>
    <row r="61" spans="1:10" s="139" customFormat="1" ht="12.75">
      <c r="A61" s="139" t="s">
        <v>83</v>
      </c>
      <c r="B61" s="165">
        <v>7756</v>
      </c>
      <c r="C61" s="166">
        <v>50722.29</v>
      </c>
      <c r="D61" s="167">
        <v>0.947</v>
      </c>
      <c r="E61" s="168">
        <v>48034.00863</v>
      </c>
      <c r="F61" s="168">
        <v>48069.796253278764</v>
      </c>
      <c r="G61" s="168">
        <v>6197.7560924805</v>
      </c>
      <c r="H61" s="166">
        <v>1616.7493448294817</v>
      </c>
      <c r="I61" s="168">
        <v>12539508</v>
      </c>
      <c r="J61" s="168">
        <v>0</v>
      </c>
    </row>
    <row r="62" spans="1:10" s="139" customFormat="1" ht="12.75">
      <c r="A62" s="139" t="s">
        <v>84</v>
      </c>
      <c r="B62" s="165">
        <v>3665</v>
      </c>
      <c r="C62" s="166">
        <v>5391.002</v>
      </c>
      <c r="D62" s="167">
        <v>1.248</v>
      </c>
      <c r="E62" s="168">
        <v>6727.970496000001</v>
      </c>
      <c r="F62" s="168">
        <v>6732.983154331231</v>
      </c>
      <c r="G62" s="168">
        <v>1837.103179899381</v>
      </c>
      <c r="H62" s="166">
        <v>-2743.9035677516376</v>
      </c>
      <c r="I62" s="168">
        <v>0</v>
      </c>
      <c r="J62" s="168">
        <v>10056407</v>
      </c>
    </row>
    <row r="63" spans="1:10" s="139" customFormat="1" ht="12.75">
      <c r="A63" s="139" t="s">
        <v>85</v>
      </c>
      <c r="B63" s="165">
        <v>11624</v>
      </c>
      <c r="C63" s="166">
        <v>48369.429</v>
      </c>
      <c r="D63" s="167">
        <v>1.046</v>
      </c>
      <c r="E63" s="168">
        <v>50594.422734</v>
      </c>
      <c r="F63" s="168">
        <v>50632.11798768491</v>
      </c>
      <c r="G63" s="168">
        <v>4355.825704377573</v>
      </c>
      <c r="H63" s="166">
        <v>-225.18104327344554</v>
      </c>
      <c r="I63" s="168">
        <v>0</v>
      </c>
      <c r="J63" s="168">
        <v>2617504</v>
      </c>
    </row>
    <row r="64" spans="1:10" s="139" customFormat="1" ht="12.75">
      <c r="A64" s="139" t="s">
        <v>86</v>
      </c>
      <c r="B64" s="165">
        <v>5306</v>
      </c>
      <c r="C64" s="166">
        <v>17840.372</v>
      </c>
      <c r="D64" s="167">
        <v>1.049</v>
      </c>
      <c r="E64" s="168">
        <v>18714.550227999996</v>
      </c>
      <c r="F64" s="168">
        <v>18728.493458900215</v>
      </c>
      <c r="G64" s="168">
        <v>3529.6821445345295</v>
      </c>
      <c r="H64" s="166">
        <v>-1051.324603116489</v>
      </c>
      <c r="I64" s="168">
        <v>0</v>
      </c>
      <c r="J64" s="168">
        <v>5578328</v>
      </c>
    </row>
    <row r="65" spans="1:10" s="139" customFormat="1" ht="27" customHeight="1">
      <c r="A65" s="164" t="s">
        <v>900</v>
      </c>
      <c r="B65" s="165">
        <v>6621</v>
      </c>
      <c r="C65" s="166">
        <v>31125.845</v>
      </c>
      <c r="D65" s="167">
        <v>0.884</v>
      </c>
      <c r="E65" s="168">
        <v>27515.24698</v>
      </c>
      <c r="F65" s="168">
        <v>27535.747148972518</v>
      </c>
      <c r="G65" s="168">
        <v>4158.850196189778</v>
      </c>
      <c r="H65" s="166">
        <v>-422.15655146124027</v>
      </c>
      <c r="I65" s="168">
        <v>0</v>
      </c>
      <c r="J65" s="168">
        <v>2795099</v>
      </c>
    </row>
    <row r="66" spans="1:10" s="139" customFormat="1" ht="12.75">
      <c r="A66" s="139" t="s">
        <v>87</v>
      </c>
      <c r="B66" s="165">
        <v>17100</v>
      </c>
      <c r="C66" s="166">
        <v>95759.955</v>
      </c>
      <c r="D66" s="167">
        <v>0.896</v>
      </c>
      <c r="E66" s="168">
        <v>85800.91968</v>
      </c>
      <c r="F66" s="168">
        <v>85864.84545005456</v>
      </c>
      <c r="G66" s="168">
        <v>5021.335991231261</v>
      </c>
      <c r="H66" s="166">
        <v>440.3292435802423</v>
      </c>
      <c r="I66" s="168">
        <v>7529630</v>
      </c>
      <c r="J66" s="168">
        <v>0</v>
      </c>
    </row>
    <row r="67" spans="1:10" s="139" customFormat="1" ht="12.75">
      <c r="A67" s="139" t="s">
        <v>88</v>
      </c>
      <c r="B67" s="165">
        <v>29435</v>
      </c>
      <c r="C67" s="166">
        <v>121941.875</v>
      </c>
      <c r="D67" s="167">
        <v>1.064</v>
      </c>
      <c r="E67" s="168">
        <v>129746.15500000001</v>
      </c>
      <c r="F67" s="168">
        <v>129842.8220625551</v>
      </c>
      <c r="G67" s="168">
        <v>4411.171124938172</v>
      </c>
      <c r="H67" s="166">
        <v>-169.8356227128461</v>
      </c>
      <c r="I67" s="168">
        <v>0</v>
      </c>
      <c r="J67" s="168">
        <v>4999112</v>
      </c>
    </row>
    <row r="68" spans="1:10" s="139" customFormat="1" ht="12.75">
      <c r="A68" s="139" t="s">
        <v>89</v>
      </c>
      <c r="B68" s="165">
        <v>9609</v>
      </c>
      <c r="C68" s="166">
        <v>41732.547</v>
      </c>
      <c r="D68" s="167">
        <v>1.065</v>
      </c>
      <c r="E68" s="168">
        <v>44445.162554999995</v>
      </c>
      <c r="F68" s="168">
        <v>44478.276317091644</v>
      </c>
      <c r="G68" s="168">
        <v>4628.81426965258</v>
      </c>
      <c r="H68" s="166">
        <v>47.807522001561665</v>
      </c>
      <c r="I68" s="168">
        <v>459382</v>
      </c>
      <c r="J68" s="168">
        <v>0</v>
      </c>
    </row>
    <row r="69" spans="1:10" s="139" customFormat="1" ht="12.75">
      <c r="A69" s="139" t="s">
        <v>90</v>
      </c>
      <c r="B69" s="165">
        <v>11576</v>
      </c>
      <c r="C69" s="166">
        <v>18942.923000000003</v>
      </c>
      <c r="D69" s="167">
        <v>1.22</v>
      </c>
      <c r="E69" s="168">
        <v>23110.366060000004</v>
      </c>
      <c r="F69" s="168">
        <v>23127.584382975307</v>
      </c>
      <c r="G69" s="168">
        <v>1997.8908416530155</v>
      </c>
      <c r="H69" s="166">
        <v>-2583.1159059980027</v>
      </c>
      <c r="I69" s="168">
        <v>0</v>
      </c>
      <c r="J69" s="168">
        <v>29902150</v>
      </c>
    </row>
    <row r="70" spans="1:10" s="139" customFormat="1" ht="12.75">
      <c r="A70" s="139" t="s">
        <v>91</v>
      </c>
      <c r="B70" s="165">
        <v>135103</v>
      </c>
      <c r="C70" s="166">
        <v>591150.228</v>
      </c>
      <c r="D70" s="167">
        <v>1.107</v>
      </c>
      <c r="E70" s="168">
        <v>654403.302396</v>
      </c>
      <c r="F70" s="168">
        <v>654890.8640117487</v>
      </c>
      <c r="G70" s="168">
        <v>4847.345092349901</v>
      </c>
      <c r="H70" s="166">
        <v>266.3383446988828</v>
      </c>
      <c r="I70" s="168">
        <v>35983109</v>
      </c>
      <c r="J70" s="168">
        <v>0</v>
      </c>
    </row>
    <row r="71" spans="1:10" s="139" customFormat="1" ht="12.75">
      <c r="A71" s="139" t="s">
        <v>92</v>
      </c>
      <c r="B71" s="165">
        <v>7237</v>
      </c>
      <c r="C71" s="166">
        <v>27899.641</v>
      </c>
      <c r="D71" s="167">
        <v>1.074</v>
      </c>
      <c r="E71" s="168">
        <v>29964.214434</v>
      </c>
      <c r="F71" s="168">
        <v>29986.539200318555</v>
      </c>
      <c r="G71" s="168">
        <v>4143.504103954478</v>
      </c>
      <c r="H71" s="166">
        <v>-437.5026436965409</v>
      </c>
      <c r="I71" s="168">
        <v>0</v>
      </c>
      <c r="J71" s="168">
        <v>3166207</v>
      </c>
    </row>
    <row r="72" spans="1:10" s="139" customFormat="1" ht="12.75">
      <c r="A72" s="139" t="s">
        <v>93</v>
      </c>
      <c r="B72" s="165">
        <v>30711</v>
      </c>
      <c r="C72" s="166">
        <v>153778.918</v>
      </c>
      <c r="D72" s="167">
        <v>1.023</v>
      </c>
      <c r="E72" s="168">
        <v>157315.83311399998</v>
      </c>
      <c r="F72" s="168">
        <v>157433.04089931384</v>
      </c>
      <c r="G72" s="168">
        <v>5126.275305242872</v>
      </c>
      <c r="H72" s="166">
        <v>545.2685575918531</v>
      </c>
      <c r="I72" s="168">
        <v>16745743</v>
      </c>
      <c r="J72" s="168">
        <v>0</v>
      </c>
    </row>
    <row r="73" spans="1:10" s="139" customFormat="1" ht="12.75">
      <c r="A73" s="139" t="s">
        <v>94</v>
      </c>
      <c r="B73" s="165">
        <v>11338</v>
      </c>
      <c r="C73" s="166">
        <v>68415.269</v>
      </c>
      <c r="D73" s="167">
        <v>1.007</v>
      </c>
      <c r="E73" s="168">
        <v>68894.17588299999</v>
      </c>
      <c r="F73" s="168">
        <v>68945.50532401321</v>
      </c>
      <c r="G73" s="168">
        <v>6080.923030870807</v>
      </c>
      <c r="H73" s="166">
        <v>1499.916283219789</v>
      </c>
      <c r="I73" s="168">
        <v>17006051</v>
      </c>
      <c r="J73" s="168">
        <v>0</v>
      </c>
    </row>
    <row r="74" spans="1:10" s="139" customFormat="1" ht="12.75">
      <c r="A74" s="139" t="s">
        <v>95</v>
      </c>
      <c r="B74" s="165">
        <v>18718</v>
      </c>
      <c r="C74" s="166">
        <v>105145.464</v>
      </c>
      <c r="D74" s="167">
        <v>0.896</v>
      </c>
      <c r="E74" s="168">
        <v>94210.33574400001</v>
      </c>
      <c r="F74" s="168">
        <v>94280.52692938584</v>
      </c>
      <c r="G74" s="168">
        <v>5036.891063649206</v>
      </c>
      <c r="H74" s="166">
        <v>455.88431599818796</v>
      </c>
      <c r="I74" s="168">
        <v>8533243</v>
      </c>
      <c r="J74" s="168">
        <v>0</v>
      </c>
    </row>
    <row r="75" spans="1:10" s="139" customFormat="1" ht="12.75">
      <c r="A75" s="139" t="s">
        <v>96</v>
      </c>
      <c r="B75" s="165">
        <v>13540</v>
      </c>
      <c r="C75" s="166">
        <v>67502.166</v>
      </c>
      <c r="D75" s="167">
        <v>0.958</v>
      </c>
      <c r="E75" s="168">
        <v>64667.07502799999</v>
      </c>
      <c r="F75" s="168">
        <v>64715.25507762834</v>
      </c>
      <c r="G75" s="168">
        <v>4779.560936309331</v>
      </c>
      <c r="H75" s="166">
        <v>198.55418865831234</v>
      </c>
      <c r="I75" s="168">
        <v>2688424</v>
      </c>
      <c r="J75" s="168">
        <v>0</v>
      </c>
    </row>
    <row r="76" spans="1:10" s="139" customFormat="1" ht="12.75">
      <c r="A76" s="139" t="s">
        <v>97</v>
      </c>
      <c r="B76" s="165">
        <v>27174</v>
      </c>
      <c r="C76" s="166">
        <v>122033.817</v>
      </c>
      <c r="D76" s="167">
        <v>1.002</v>
      </c>
      <c r="E76" s="168">
        <v>122277.884634</v>
      </c>
      <c r="F76" s="168">
        <v>122368.98747957582</v>
      </c>
      <c r="G76" s="168">
        <v>4503.164329122537</v>
      </c>
      <c r="H76" s="166">
        <v>-77.84241852848118</v>
      </c>
      <c r="I76" s="168">
        <v>0</v>
      </c>
      <c r="J76" s="168">
        <v>2115290</v>
      </c>
    </row>
    <row r="77" spans="1:10" s="139" customFormat="1" ht="12.75">
      <c r="A77" s="139" t="s">
        <v>98</v>
      </c>
      <c r="B77" s="165">
        <v>33840</v>
      </c>
      <c r="C77" s="166">
        <v>167524.728</v>
      </c>
      <c r="D77" s="167">
        <v>1.026</v>
      </c>
      <c r="E77" s="168">
        <v>171880.37092800002</v>
      </c>
      <c r="F77" s="168">
        <v>172008.42998738788</v>
      </c>
      <c r="G77" s="168">
        <v>5082.991429887348</v>
      </c>
      <c r="H77" s="166">
        <v>501.9846822363297</v>
      </c>
      <c r="I77" s="168">
        <v>16987162</v>
      </c>
      <c r="J77" s="168">
        <v>0</v>
      </c>
    </row>
    <row r="78" spans="1:10" s="139" customFormat="1" ht="27" customHeight="1">
      <c r="A78" s="164" t="s">
        <v>901</v>
      </c>
      <c r="B78" s="165">
        <v>19780</v>
      </c>
      <c r="C78" s="166">
        <v>80491.719</v>
      </c>
      <c r="D78" s="167">
        <v>1.135</v>
      </c>
      <c r="E78" s="168">
        <v>91358.101065</v>
      </c>
      <c r="F78" s="168">
        <v>91426.16719975803</v>
      </c>
      <c r="G78" s="168">
        <v>4622.152032343682</v>
      </c>
      <c r="H78" s="166">
        <v>41.145284692663154</v>
      </c>
      <c r="I78" s="168">
        <v>813854</v>
      </c>
      <c r="J78" s="168">
        <v>0</v>
      </c>
    </row>
    <row r="79" spans="1:10" s="139" customFormat="1" ht="12.75">
      <c r="A79" s="139" t="s">
        <v>99</v>
      </c>
      <c r="B79" s="165">
        <v>8645</v>
      </c>
      <c r="C79" s="166">
        <v>25251.698</v>
      </c>
      <c r="D79" s="167">
        <v>1.003</v>
      </c>
      <c r="E79" s="168">
        <v>25327.453093999997</v>
      </c>
      <c r="F79" s="168">
        <v>25346.323252368846</v>
      </c>
      <c r="G79" s="168">
        <v>2931.905523697958</v>
      </c>
      <c r="H79" s="166">
        <v>-1649.1012239530605</v>
      </c>
      <c r="I79" s="168">
        <v>0</v>
      </c>
      <c r="J79" s="168">
        <v>14256480</v>
      </c>
    </row>
    <row r="80" spans="1:10" s="139" customFormat="1" ht="12.75">
      <c r="A80" s="139" t="s">
        <v>100</v>
      </c>
      <c r="B80" s="165">
        <v>27949</v>
      </c>
      <c r="C80" s="166">
        <v>149898.838</v>
      </c>
      <c r="D80" s="167">
        <v>0.972</v>
      </c>
      <c r="E80" s="168">
        <v>145701.670536</v>
      </c>
      <c r="F80" s="168">
        <v>145810.225217255</v>
      </c>
      <c r="G80" s="168">
        <v>5217.010455374253</v>
      </c>
      <c r="H80" s="166">
        <v>636.0037077232346</v>
      </c>
      <c r="I80" s="168">
        <v>17775668</v>
      </c>
      <c r="J80" s="168">
        <v>0</v>
      </c>
    </row>
    <row r="81" spans="1:10" s="139" customFormat="1" ht="12.75">
      <c r="A81" s="139" t="s">
        <v>101</v>
      </c>
      <c r="B81" s="165">
        <v>9912</v>
      </c>
      <c r="C81" s="166">
        <v>45220.707</v>
      </c>
      <c r="D81" s="167">
        <v>1.026</v>
      </c>
      <c r="E81" s="168">
        <v>46396.445382000005</v>
      </c>
      <c r="F81" s="168">
        <v>46431.012942696325</v>
      </c>
      <c r="G81" s="168">
        <v>4684.323339658628</v>
      </c>
      <c r="H81" s="166">
        <v>103.31659200760987</v>
      </c>
      <c r="I81" s="168">
        <v>1024074</v>
      </c>
      <c r="J81" s="168">
        <v>0</v>
      </c>
    </row>
    <row r="82" spans="1:10" s="139" customFormat="1" ht="12.75">
      <c r="A82" s="139" t="s">
        <v>102</v>
      </c>
      <c r="B82" s="165">
        <v>12344</v>
      </c>
      <c r="C82" s="166">
        <v>64712.732</v>
      </c>
      <c r="D82" s="167">
        <v>1.035</v>
      </c>
      <c r="E82" s="168">
        <v>66977.67762</v>
      </c>
      <c r="F82" s="168">
        <v>67027.57917856479</v>
      </c>
      <c r="G82" s="168">
        <v>5429.972389708748</v>
      </c>
      <c r="H82" s="166">
        <v>848.9656420577294</v>
      </c>
      <c r="I82" s="168">
        <v>10479632</v>
      </c>
      <c r="J82" s="168">
        <v>0</v>
      </c>
    </row>
    <row r="83" spans="1:10" s="139" customFormat="1" ht="12.75">
      <c r="A83" s="139" t="s">
        <v>103</v>
      </c>
      <c r="B83" s="165">
        <v>9443</v>
      </c>
      <c r="C83" s="166">
        <v>33481.109</v>
      </c>
      <c r="D83" s="167">
        <v>1.106</v>
      </c>
      <c r="E83" s="168">
        <v>37030.106554</v>
      </c>
      <c r="F83" s="168">
        <v>37057.69574634776</v>
      </c>
      <c r="G83" s="168">
        <v>3924.3562158580708</v>
      </c>
      <c r="H83" s="166">
        <v>-656.6505317929477</v>
      </c>
      <c r="I83" s="168">
        <v>0</v>
      </c>
      <c r="J83" s="168">
        <v>6200751</v>
      </c>
    </row>
    <row r="84" spans="1:10" s="139" customFormat="1" ht="12.75">
      <c r="A84" s="139" t="s">
        <v>104</v>
      </c>
      <c r="B84" s="165">
        <v>89277</v>
      </c>
      <c r="C84" s="166">
        <v>426579.456</v>
      </c>
      <c r="D84" s="167">
        <v>1.039</v>
      </c>
      <c r="E84" s="168">
        <v>443216.054784</v>
      </c>
      <c r="F84" s="168">
        <v>443546.2718458715</v>
      </c>
      <c r="G84" s="168">
        <v>4968.2031413003515</v>
      </c>
      <c r="H84" s="166">
        <v>387.196393649333</v>
      </c>
      <c r="I84" s="168">
        <v>34567732</v>
      </c>
      <c r="J84" s="168">
        <v>0</v>
      </c>
    </row>
    <row r="85" spans="1:10" s="139" customFormat="1" ht="12.75">
      <c r="A85" s="139" t="s">
        <v>105</v>
      </c>
      <c r="B85" s="165">
        <v>16556</v>
      </c>
      <c r="C85" s="166">
        <v>54291.31</v>
      </c>
      <c r="D85" s="167">
        <v>0.994</v>
      </c>
      <c r="E85" s="168">
        <v>53965.562139999995</v>
      </c>
      <c r="F85" s="168">
        <v>54005.769053038835</v>
      </c>
      <c r="G85" s="168">
        <v>3262.0058621067187</v>
      </c>
      <c r="H85" s="166">
        <v>-1319.0008855442998</v>
      </c>
      <c r="I85" s="168">
        <v>0</v>
      </c>
      <c r="J85" s="168">
        <v>21837379</v>
      </c>
    </row>
    <row r="86" spans="1:10" s="139" customFormat="1" ht="27" customHeight="1">
      <c r="A86" s="164" t="s">
        <v>885</v>
      </c>
      <c r="B86" s="165">
        <v>10860</v>
      </c>
      <c r="C86" s="166">
        <v>59378.264</v>
      </c>
      <c r="D86" s="167">
        <v>1.076</v>
      </c>
      <c r="E86" s="168">
        <v>63891.01206400001</v>
      </c>
      <c r="F86" s="168">
        <v>63938.61390977262</v>
      </c>
      <c r="G86" s="168">
        <v>5887.533509187166</v>
      </c>
      <c r="H86" s="166">
        <v>1306.5267615361472</v>
      </c>
      <c r="I86" s="168">
        <v>14188881</v>
      </c>
      <c r="J86" s="168">
        <v>0</v>
      </c>
    </row>
    <row r="87" spans="1:10" s="139" customFormat="1" ht="12.75">
      <c r="A87" s="139" t="s">
        <v>106</v>
      </c>
      <c r="B87" s="165">
        <v>9272</v>
      </c>
      <c r="C87" s="166">
        <v>54921.997</v>
      </c>
      <c r="D87" s="167">
        <v>0.99</v>
      </c>
      <c r="E87" s="168">
        <v>54372.777030000005</v>
      </c>
      <c r="F87" s="168">
        <v>54413.287337518974</v>
      </c>
      <c r="G87" s="168">
        <v>5868.559894037853</v>
      </c>
      <c r="H87" s="166">
        <v>1287.5531463868347</v>
      </c>
      <c r="I87" s="168">
        <v>11938193</v>
      </c>
      <c r="J87" s="168">
        <v>0</v>
      </c>
    </row>
    <row r="88" spans="1:10" s="139" customFormat="1" ht="12.75">
      <c r="A88" s="139" t="s">
        <v>107</v>
      </c>
      <c r="B88" s="165">
        <v>14405</v>
      </c>
      <c r="C88" s="166">
        <v>97726.107</v>
      </c>
      <c r="D88" s="167">
        <v>0.973</v>
      </c>
      <c r="E88" s="168">
        <v>95087.502111</v>
      </c>
      <c r="F88" s="168">
        <v>95158.34682709022</v>
      </c>
      <c r="G88" s="168">
        <v>6605.924805768152</v>
      </c>
      <c r="H88" s="166">
        <v>2024.9180581171331</v>
      </c>
      <c r="I88" s="168">
        <v>29168945</v>
      </c>
      <c r="J88" s="168">
        <v>0</v>
      </c>
    </row>
    <row r="89" spans="1:10" s="139" customFormat="1" ht="12.75">
      <c r="A89" s="139" t="s">
        <v>108</v>
      </c>
      <c r="B89" s="165">
        <v>5951</v>
      </c>
      <c r="C89" s="166">
        <v>27805.628</v>
      </c>
      <c r="D89" s="167">
        <v>1.056</v>
      </c>
      <c r="E89" s="168">
        <v>29362.743168</v>
      </c>
      <c r="F89" s="168">
        <v>29384.61980958996</v>
      </c>
      <c r="G89" s="168">
        <v>4937.761688722897</v>
      </c>
      <c r="H89" s="166">
        <v>356.7549410718784</v>
      </c>
      <c r="I89" s="168">
        <v>2123049</v>
      </c>
      <c r="J89" s="168">
        <v>0</v>
      </c>
    </row>
    <row r="90" spans="1:10" s="139" customFormat="1" ht="12.75">
      <c r="A90" s="139" t="s">
        <v>109</v>
      </c>
      <c r="B90" s="165">
        <v>66298</v>
      </c>
      <c r="C90" s="166">
        <v>442848.305</v>
      </c>
      <c r="D90" s="167">
        <v>0.996</v>
      </c>
      <c r="E90" s="168">
        <v>441076.91177999997</v>
      </c>
      <c r="F90" s="168">
        <v>441405.5350784912</v>
      </c>
      <c r="G90" s="168">
        <v>6657.901219923546</v>
      </c>
      <c r="H90" s="166">
        <v>2076.8944722725273</v>
      </c>
      <c r="I90" s="168">
        <v>137693950</v>
      </c>
      <c r="J90" s="168">
        <v>0</v>
      </c>
    </row>
    <row r="91" spans="1:10" s="139" customFormat="1" ht="12.75">
      <c r="A91" s="139" t="s">
        <v>110</v>
      </c>
      <c r="B91" s="165">
        <v>13237</v>
      </c>
      <c r="C91" s="166">
        <v>71024.43</v>
      </c>
      <c r="D91" s="167">
        <v>1.006</v>
      </c>
      <c r="E91" s="168">
        <v>71450.57658</v>
      </c>
      <c r="F91" s="168">
        <v>71503.81066124006</v>
      </c>
      <c r="G91" s="168">
        <v>5401.813905057042</v>
      </c>
      <c r="H91" s="166">
        <v>820.8071574060232</v>
      </c>
      <c r="I91" s="168">
        <v>10865024</v>
      </c>
      <c r="J91" s="168">
        <v>0</v>
      </c>
    </row>
    <row r="92" spans="1:10" s="139" customFormat="1" ht="12.75">
      <c r="A92" s="139" t="s">
        <v>111</v>
      </c>
      <c r="B92" s="165">
        <v>14837</v>
      </c>
      <c r="C92" s="166">
        <v>79500.855</v>
      </c>
      <c r="D92" s="167">
        <v>0.988</v>
      </c>
      <c r="E92" s="168">
        <v>78546.84474</v>
      </c>
      <c r="F92" s="168">
        <v>78605.36587886525</v>
      </c>
      <c r="G92" s="168">
        <v>5297.928548821545</v>
      </c>
      <c r="H92" s="166">
        <v>716.9218011705261</v>
      </c>
      <c r="I92" s="168">
        <v>10636969</v>
      </c>
      <c r="J92" s="168">
        <v>0</v>
      </c>
    </row>
    <row r="93" spans="1:10" s="139" customFormat="1" ht="12.75">
      <c r="A93" s="139" t="s">
        <v>112</v>
      </c>
      <c r="B93" s="165">
        <v>20123</v>
      </c>
      <c r="C93" s="166">
        <v>111936.746</v>
      </c>
      <c r="D93" s="167">
        <v>1.076</v>
      </c>
      <c r="E93" s="168">
        <v>120443.93869600001</v>
      </c>
      <c r="F93" s="168">
        <v>120533.67516453975</v>
      </c>
      <c r="G93" s="168">
        <v>5989.846204071944</v>
      </c>
      <c r="H93" s="166">
        <v>1408.8394564209257</v>
      </c>
      <c r="I93" s="168">
        <v>28350076</v>
      </c>
      <c r="J93" s="168">
        <v>0</v>
      </c>
    </row>
    <row r="94" spans="1:10" s="139" customFormat="1" ht="12.75">
      <c r="A94" s="139" t="s">
        <v>113</v>
      </c>
      <c r="B94" s="165">
        <v>26713</v>
      </c>
      <c r="C94" s="166">
        <v>114819.124</v>
      </c>
      <c r="D94" s="167">
        <v>0.995</v>
      </c>
      <c r="E94" s="168">
        <v>114245.02837999999</v>
      </c>
      <c r="F94" s="168">
        <v>114330.1463652306</v>
      </c>
      <c r="G94" s="168">
        <v>4279.944085846988</v>
      </c>
      <c r="H94" s="166">
        <v>-301.06266180403054</v>
      </c>
      <c r="I94" s="168">
        <v>0</v>
      </c>
      <c r="J94" s="168">
        <v>8042287</v>
      </c>
    </row>
    <row r="95" spans="1:10" s="139" customFormat="1" ht="12.75">
      <c r="A95" s="139" t="s">
        <v>114</v>
      </c>
      <c r="B95" s="165">
        <v>7006</v>
      </c>
      <c r="C95" s="166">
        <v>29111.617</v>
      </c>
      <c r="D95" s="167">
        <v>1.019</v>
      </c>
      <c r="E95" s="168">
        <v>29664.737722999995</v>
      </c>
      <c r="F95" s="168">
        <v>29686.83936491108</v>
      </c>
      <c r="G95" s="168">
        <v>4237.3450420940735</v>
      </c>
      <c r="H95" s="166">
        <v>-343.661705556945</v>
      </c>
      <c r="I95" s="168">
        <v>0</v>
      </c>
      <c r="J95" s="168">
        <v>2407694</v>
      </c>
    </row>
    <row r="96" spans="1:10" s="139" customFormat="1" ht="12.75">
      <c r="A96" s="139" t="s">
        <v>115</v>
      </c>
      <c r="B96" s="165">
        <v>15594</v>
      </c>
      <c r="C96" s="166">
        <v>74363.566</v>
      </c>
      <c r="D96" s="167">
        <v>1.031</v>
      </c>
      <c r="E96" s="168">
        <v>76668.836546</v>
      </c>
      <c r="F96" s="168">
        <v>76725.9584793507</v>
      </c>
      <c r="G96" s="168">
        <v>4920.223065239881</v>
      </c>
      <c r="H96" s="166">
        <v>339.2163175888627</v>
      </c>
      <c r="I96" s="168">
        <v>5289739</v>
      </c>
      <c r="J96" s="168">
        <v>0</v>
      </c>
    </row>
    <row r="97" spans="1:10" s="139" customFormat="1" ht="12.75">
      <c r="A97" s="139" t="s">
        <v>116</v>
      </c>
      <c r="B97" s="165">
        <v>36290</v>
      </c>
      <c r="C97" s="166">
        <v>219627.932</v>
      </c>
      <c r="D97" s="167">
        <v>0.952</v>
      </c>
      <c r="E97" s="168">
        <v>209085.791264</v>
      </c>
      <c r="F97" s="168">
        <v>209241.57013284974</v>
      </c>
      <c r="G97" s="168">
        <v>5765.818962051522</v>
      </c>
      <c r="H97" s="166">
        <v>1184.8122144005038</v>
      </c>
      <c r="I97" s="168">
        <v>42996835</v>
      </c>
      <c r="J97" s="168">
        <v>0</v>
      </c>
    </row>
    <row r="98" spans="1:10" s="139" customFormat="1" ht="27" customHeight="1">
      <c r="A98" s="164" t="s">
        <v>902</v>
      </c>
      <c r="B98" s="165">
        <v>57834</v>
      </c>
      <c r="C98" s="166">
        <v>288135.103</v>
      </c>
      <c r="D98" s="167">
        <v>0.898</v>
      </c>
      <c r="E98" s="168">
        <v>258745.32249400002</v>
      </c>
      <c r="F98" s="168">
        <v>258938.10007785496</v>
      </c>
      <c r="G98" s="168">
        <v>4477.264240375124</v>
      </c>
      <c r="H98" s="166">
        <v>-103.74250727589424</v>
      </c>
      <c r="I98" s="168">
        <v>0</v>
      </c>
      <c r="J98" s="168">
        <v>5999844</v>
      </c>
    </row>
    <row r="99" spans="1:10" s="139" customFormat="1" ht="27" customHeight="1">
      <c r="A99" s="164" t="s">
        <v>886</v>
      </c>
      <c r="B99" s="165">
        <v>32041</v>
      </c>
      <c r="C99" s="166">
        <v>169387.173</v>
      </c>
      <c r="D99" s="167">
        <v>1.161</v>
      </c>
      <c r="E99" s="168">
        <v>196658.50785300002</v>
      </c>
      <c r="F99" s="168">
        <v>196805.02780405845</v>
      </c>
      <c r="G99" s="168">
        <v>6142.2873132567165</v>
      </c>
      <c r="H99" s="166">
        <v>1561.280565605698</v>
      </c>
      <c r="I99" s="168">
        <v>50024991</v>
      </c>
      <c r="J99" s="168">
        <v>0</v>
      </c>
    </row>
    <row r="100" spans="1:10" s="139" customFormat="1" ht="12.75">
      <c r="A100" s="139" t="s">
        <v>117</v>
      </c>
      <c r="B100" s="165">
        <v>66157</v>
      </c>
      <c r="C100" s="166">
        <v>311935.454</v>
      </c>
      <c r="D100" s="167">
        <v>1.054</v>
      </c>
      <c r="E100" s="168">
        <v>328779.968516</v>
      </c>
      <c r="F100" s="168">
        <v>329024.92524541833</v>
      </c>
      <c r="G100" s="168">
        <v>4973.395487180772</v>
      </c>
      <c r="H100" s="166">
        <v>392.38873952975337</v>
      </c>
      <c r="I100" s="168">
        <v>25959262</v>
      </c>
      <c r="J100" s="168">
        <v>0</v>
      </c>
    </row>
    <row r="101" spans="1:10" s="139" customFormat="1" ht="12.75">
      <c r="A101" s="139" t="s">
        <v>118</v>
      </c>
      <c r="B101" s="165">
        <v>13338</v>
      </c>
      <c r="C101" s="166">
        <v>64555.947</v>
      </c>
      <c r="D101" s="167">
        <v>1.086</v>
      </c>
      <c r="E101" s="168">
        <v>70107.758442</v>
      </c>
      <c r="F101" s="168">
        <v>70159.99205979709</v>
      </c>
      <c r="G101" s="168">
        <v>5260.15834906261</v>
      </c>
      <c r="H101" s="166">
        <v>679.1516014115914</v>
      </c>
      <c r="I101" s="168">
        <v>9058524</v>
      </c>
      <c r="J101" s="168">
        <v>0</v>
      </c>
    </row>
    <row r="102" spans="1:10" s="139" customFormat="1" ht="12.75">
      <c r="A102" s="139" t="s">
        <v>119</v>
      </c>
      <c r="B102" s="165">
        <v>28933</v>
      </c>
      <c r="C102" s="166">
        <v>130043.138</v>
      </c>
      <c r="D102" s="167">
        <v>1.002</v>
      </c>
      <c r="E102" s="168">
        <v>130303.22427600001</v>
      </c>
      <c r="F102" s="168">
        <v>130400.30638168722</v>
      </c>
      <c r="G102" s="168">
        <v>4506.974955299735</v>
      </c>
      <c r="H102" s="166">
        <v>-74.03179235128391</v>
      </c>
      <c r="I102" s="168">
        <v>0</v>
      </c>
      <c r="J102" s="168">
        <v>2141962</v>
      </c>
    </row>
    <row r="103" spans="1:10" s="139" customFormat="1" ht="12.75">
      <c r="A103" s="139" t="s">
        <v>120</v>
      </c>
      <c r="B103" s="165">
        <v>17420</v>
      </c>
      <c r="C103" s="166">
        <v>79880.073</v>
      </c>
      <c r="D103" s="167">
        <v>0.995</v>
      </c>
      <c r="E103" s="168">
        <v>79480.67263500001</v>
      </c>
      <c r="F103" s="168">
        <v>79539.88952010561</v>
      </c>
      <c r="G103" s="168">
        <v>4566.009731349346</v>
      </c>
      <c r="H103" s="166">
        <v>-14.997016301672375</v>
      </c>
      <c r="I103" s="168">
        <v>0</v>
      </c>
      <c r="J103" s="168">
        <v>261248</v>
      </c>
    </row>
    <row r="104" spans="1:10" s="139" customFormat="1" ht="27" customHeight="1">
      <c r="A104" s="164" t="s">
        <v>121</v>
      </c>
      <c r="B104" s="165">
        <v>15141</v>
      </c>
      <c r="C104" s="166">
        <v>47494.72</v>
      </c>
      <c r="D104" s="167">
        <v>1.06</v>
      </c>
      <c r="E104" s="168">
        <v>50344.4032</v>
      </c>
      <c r="F104" s="168">
        <v>50381.912177228915</v>
      </c>
      <c r="G104" s="168">
        <v>3327.5154994537293</v>
      </c>
      <c r="H104" s="166">
        <v>-1253.4912481972892</v>
      </c>
      <c r="I104" s="168">
        <v>0</v>
      </c>
      <c r="J104" s="168">
        <v>18979111</v>
      </c>
    </row>
    <row r="105" spans="1:10" s="139" customFormat="1" ht="12.75">
      <c r="A105" s="139" t="s">
        <v>122</v>
      </c>
      <c r="B105" s="165">
        <v>12572</v>
      </c>
      <c r="C105" s="166">
        <v>49169.92</v>
      </c>
      <c r="D105" s="167">
        <v>0.9</v>
      </c>
      <c r="E105" s="168">
        <v>44252.928</v>
      </c>
      <c r="F105" s="168">
        <v>44285.89853819608</v>
      </c>
      <c r="G105" s="168">
        <v>3522.5818118196053</v>
      </c>
      <c r="H105" s="166">
        <v>-1058.4249358314132</v>
      </c>
      <c r="I105" s="168">
        <v>0</v>
      </c>
      <c r="J105" s="168">
        <v>13306518</v>
      </c>
    </row>
    <row r="106" spans="1:10" s="139" customFormat="1" ht="12.75">
      <c r="A106" s="139" t="s">
        <v>123</v>
      </c>
      <c r="B106" s="165">
        <v>17635</v>
      </c>
      <c r="C106" s="166">
        <v>59947.114</v>
      </c>
      <c r="D106" s="167">
        <v>0.891</v>
      </c>
      <c r="E106" s="168">
        <v>53412.878574</v>
      </c>
      <c r="F106" s="168">
        <v>53452.673711469484</v>
      </c>
      <c r="G106" s="168">
        <v>3031.0560652945555</v>
      </c>
      <c r="H106" s="166">
        <v>-1549.950682356463</v>
      </c>
      <c r="I106" s="168">
        <v>0</v>
      </c>
      <c r="J106" s="168">
        <v>27333380</v>
      </c>
    </row>
    <row r="107" spans="1:10" s="139" customFormat="1" ht="12.75">
      <c r="A107" s="139" t="s">
        <v>124</v>
      </c>
      <c r="B107" s="165">
        <v>14564</v>
      </c>
      <c r="C107" s="166">
        <v>36092.604</v>
      </c>
      <c r="D107" s="167">
        <v>0.967</v>
      </c>
      <c r="E107" s="168">
        <v>34901.548068</v>
      </c>
      <c r="F107" s="168">
        <v>34927.55138293722</v>
      </c>
      <c r="G107" s="168">
        <v>2398.2114379934924</v>
      </c>
      <c r="H107" s="166">
        <v>-2182.795309657526</v>
      </c>
      <c r="I107" s="168">
        <v>0</v>
      </c>
      <c r="J107" s="168">
        <v>31790231</v>
      </c>
    </row>
    <row r="108" spans="1:10" s="139" customFormat="1" ht="12.75">
      <c r="A108" s="139" t="s">
        <v>125</v>
      </c>
      <c r="B108" s="165">
        <v>32807</v>
      </c>
      <c r="C108" s="166">
        <v>238512.767</v>
      </c>
      <c r="D108" s="167">
        <v>0.873</v>
      </c>
      <c r="E108" s="168">
        <v>208221.64559099998</v>
      </c>
      <c r="F108" s="168">
        <v>208376.78063018224</v>
      </c>
      <c r="G108" s="168">
        <v>6351.595105623258</v>
      </c>
      <c r="H108" s="166">
        <v>1770.5883579722395</v>
      </c>
      <c r="I108" s="168">
        <v>58087692</v>
      </c>
      <c r="J108" s="168">
        <v>0</v>
      </c>
    </row>
    <row r="109" spans="1:10" s="139" customFormat="1" ht="12.75">
      <c r="A109" s="139" t="s">
        <v>126</v>
      </c>
      <c r="B109" s="165">
        <v>139938</v>
      </c>
      <c r="C109" s="166">
        <v>478810.862</v>
      </c>
      <c r="D109" s="167">
        <v>0.952</v>
      </c>
      <c r="E109" s="168">
        <v>455827.940624</v>
      </c>
      <c r="F109" s="168">
        <v>456167.55414126115</v>
      </c>
      <c r="G109" s="168">
        <v>3259.7832907520556</v>
      </c>
      <c r="H109" s="166">
        <v>-1321.223456898963</v>
      </c>
      <c r="I109" s="168">
        <v>0</v>
      </c>
      <c r="J109" s="168">
        <v>184889368</v>
      </c>
    </row>
    <row r="110" spans="1:10" s="139" customFormat="1" ht="12.75">
      <c r="A110" s="139" t="s">
        <v>127</v>
      </c>
      <c r="B110" s="165">
        <v>51385</v>
      </c>
      <c r="C110" s="166">
        <v>316690.872</v>
      </c>
      <c r="D110" s="167">
        <v>0.91</v>
      </c>
      <c r="E110" s="168">
        <v>288188.69352</v>
      </c>
      <c r="F110" s="168">
        <v>288403.4078170377</v>
      </c>
      <c r="G110" s="168">
        <v>5612.5991596193</v>
      </c>
      <c r="H110" s="166">
        <v>1031.5924119682813</v>
      </c>
      <c r="I110" s="168">
        <v>53008376</v>
      </c>
      <c r="J110" s="168">
        <v>0</v>
      </c>
    </row>
    <row r="111" spans="1:10" s="139" customFormat="1" ht="12.75">
      <c r="A111" s="139" t="s">
        <v>128</v>
      </c>
      <c r="B111" s="165">
        <v>25797</v>
      </c>
      <c r="C111" s="166">
        <v>102873.575</v>
      </c>
      <c r="D111" s="167">
        <v>0.965</v>
      </c>
      <c r="E111" s="168">
        <v>99272.999875</v>
      </c>
      <c r="F111" s="168">
        <v>99346.96298619162</v>
      </c>
      <c r="G111" s="168">
        <v>3851.105283024833</v>
      </c>
      <c r="H111" s="166">
        <v>-729.9014646261853</v>
      </c>
      <c r="I111" s="168">
        <v>0</v>
      </c>
      <c r="J111" s="168">
        <v>18829268</v>
      </c>
    </row>
    <row r="112" spans="1:10" s="139" customFormat="1" ht="12.75">
      <c r="A112" s="139" t="s">
        <v>129</v>
      </c>
      <c r="B112" s="165">
        <v>15261</v>
      </c>
      <c r="C112" s="166">
        <v>57629.074</v>
      </c>
      <c r="D112" s="167">
        <v>1.022</v>
      </c>
      <c r="E112" s="168">
        <v>58896.913628</v>
      </c>
      <c r="F112" s="168">
        <v>58940.79463267394</v>
      </c>
      <c r="G112" s="168">
        <v>3862.184301990298</v>
      </c>
      <c r="H112" s="166">
        <v>-718.8224456607204</v>
      </c>
      <c r="I112" s="168">
        <v>0</v>
      </c>
      <c r="J112" s="168">
        <v>10969949</v>
      </c>
    </row>
    <row r="113" spans="1:10" s="139" customFormat="1" ht="12.75">
      <c r="A113" s="139" t="s">
        <v>130</v>
      </c>
      <c r="B113" s="165">
        <v>16166</v>
      </c>
      <c r="C113" s="166">
        <v>52465.095</v>
      </c>
      <c r="D113" s="167">
        <v>0.994</v>
      </c>
      <c r="E113" s="168">
        <v>52150.304430000004</v>
      </c>
      <c r="F113" s="168">
        <v>52189.158889622355</v>
      </c>
      <c r="G113" s="168">
        <v>3228.328522183741</v>
      </c>
      <c r="H113" s="166">
        <v>-1352.6782254672776</v>
      </c>
      <c r="I113" s="168">
        <v>0</v>
      </c>
      <c r="J113" s="168">
        <v>21867396</v>
      </c>
    </row>
    <row r="114" spans="1:10" s="139" customFormat="1" ht="12.75">
      <c r="A114" s="139" t="s">
        <v>131</v>
      </c>
      <c r="B114" s="165">
        <v>17086</v>
      </c>
      <c r="C114" s="166">
        <v>83767.485</v>
      </c>
      <c r="D114" s="167">
        <v>1.043</v>
      </c>
      <c r="E114" s="168">
        <v>87369.486855</v>
      </c>
      <c r="F114" s="168">
        <v>87434.58128227778</v>
      </c>
      <c r="G114" s="168">
        <v>5117.323029514092</v>
      </c>
      <c r="H114" s="166">
        <v>536.3162818630735</v>
      </c>
      <c r="I114" s="168">
        <v>9163500</v>
      </c>
      <c r="J114" s="168">
        <v>0</v>
      </c>
    </row>
    <row r="115" spans="1:10" s="139" customFormat="1" ht="12.75">
      <c r="A115" s="139" t="s">
        <v>132</v>
      </c>
      <c r="B115" s="165">
        <v>82969</v>
      </c>
      <c r="C115" s="166">
        <v>439543.339</v>
      </c>
      <c r="D115" s="167">
        <v>1.01</v>
      </c>
      <c r="E115" s="168">
        <v>443938.77239</v>
      </c>
      <c r="F115" s="168">
        <v>444269.5279108958</v>
      </c>
      <c r="G115" s="168">
        <v>5354.6448421807645</v>
      </c>
      <c r="H115" s="166">
        <v>773.638094529746</v>
      </c>
      <c r="I115" s="168">
        <v>64187979</v>
      </c>
      <c r="J115" s="168">
        <v>0</v>
      </c>
    </row>
    <row r="116" spans="1:10" s="139" customFormat="1" ht="12.75">
      <c r="A116" s="139" t="s">
        <v>133</v>
      </c>
      <c r="B116" s="165">
        <v>30476</v>
      </c>
      <c r="C116" s="166">
        <v>100858.439</v>
      </c>
      <c r="D116" s="167">
        <v>0.952</v>
      </c>
      <c r="E116" s="168">
        <v>96017.233928</v>
      </c>
      <c r="F116" s="168">
        <v>96088.77133855746</v>
      </c>
      <c r="G116" s="168">
        <v>3152.932515374638</v>
      </c>
      <c r="H116" s="166">
        <v>-1428.0742322763804</v>
      </c>
      <c r="I116" s="168">
        <v>0</v>
      </c>
      <c r="J116" s="168">
        <v>43521990</v>
      </c>
    </row>
    <row r="117" spans="1:10" s="139" customFormat="1" ht="12.75">
      <c r="A117" s="139" t="s">
        <v>134</v>
      </c>
      <c r="B117" s="165">
        <v>44447</v>
      </c>
      <c r="C117" s="166">
        <v>183562.484</v>
      </c>
      <c r="D117" s="167">
        <v>1.055</v>
      </c>
      <c r="E117" s="168">
        <v>193658.42062</v>
      </c>
      <c r="F117" s="168">
        <v>193802.70536323878</v>
      </c>
      <c r="G117" s="168">
        <v>4360.310152839084</v>
      </c>
      <c r="H117" s="166">
        <v>-220.69659481193412</v>
      </c>
      <c r="I117" s="168">
        <v>0</v>
      </c>
      <c r="J117" s="168">
        <v>9809302</v>
      </c>
    </row>
    <row r="118" spans="1:10" s="139" customFormat="1" ht="12.75">
      <c r="A118" s="139" t="s">
        <v>135</v>
      </c>
      <c r="B118" s="165">
        <v>23858</v>
      </c>
      <c r="C118" s="166">
        <v>61599.584</v>
      </c>
      <c r="D118" s="167">
        <v>0.884</v>
      </c>
      <c r="E118" s="168">
        <v>54454.032256000006</v>
      </c>
      <c r="F118" s="168">
        <v>54494.60310253082</v>
      </c>
      <c r="G118" s="168">
        <v>2284.12285617113</v>
      </c>
      <c r="H118" s="166">
        <v>-2296.8838914798885</v>
      </c>
      <c r="I118" s="168">
        <v>0</v>
      </c>
      <c r="J118" s="168">
        <v>54799056</v>
      </c>
    </row>
    <row r="119" spans="1:10" s="139" customFormat="1" ht="12.75">
      <c r="A119" s="139" t="s">
        <v>136</v>
      </c>
      <c r="B119" s="165">
        <v>118334</v>
      </c>
      <c r="C119" s="166">
        <v>508287.936</v>
      </c>
      <c r="D119" s="167">
        <v>1.054</v>
      </c>
      <c r="E119" s="168">
        <v>535735.484544</v>
      </c>
      <c r="F119" s="168">
        <v>536134.632985797</v>
      </c>
      <c r="G119" s="168">
        <v>4530.689683318378</v>
      </c>
      <c r="H119" s="166">
        <v>-50.31706433264026</v>
      </c>
      <c r="I119" s="168">
        <v>0</v>
      </c>
      <c r="J119" s="168">
        <v>5954219</v>
      </c>
    </row>
    <row r="120" spans="1:10" s="139" customFormat="1" ht="12.75">
      <c r="A120" s="139" t="s">
        <v>137</v>
      </c>
      <c r="B120" s="165">
        <v>327049</v>
      </c>
      <c r="C120" s="166">
        <v>1306506.956</v>
      </c>
      <c r="D120" s="167">
        <v>1.01</v>
      </c>
      <c r="E120" s="168">
        <v>1319572.02556</v>
      </c>
      <c r="F120" s="168">
        <v>1320555.1695425</v>
      </c>
      <c r="G120" s="168">
        <v>4037.7899627960946</v>
      </c>
      <c r="H120" s="166">
        <v>-543.2167848549238</v>
      </c>
      <c r="I120" s="168">
        <v>0</v>
      </c>
      <c r="J120" s="168">
        <v>177658506</v>
      </c>
    </row>
    <row r="121" spans="1:10" s="139" customFormat="1" ht="12.75">
      <c r="A121" s="139" t="s">
        <v>138</v>
      </c>
      <c r="B121" s="165">
        <v>13086</v>
      </c>
      <c r="C121" s="166">
        <v>54336.094</v>
      </c>
      <c r="D121" s="167">
        <v>0.839</v>
      </c>
      <c r="E121" s="168">
        <v>45587.982866</v>
      </c>
      <c r="F121" s="168">
        <v>45621.94808363183</v>
      </c>
      <c r="G121" s="168">
        <v>3486.3172920397246</v>
      </c>
      <c r="H121" s="166">
        <v>-1094.6894556112939</v>
      </c>
      <c r="I121" s="168">
        <v>0</v>
      </c>
      <c r="J121" s="168">
        <v>14325106</v>
      </c>
    </row>
    <row r="122" spans="1:10" s="139" customFormat="1" ht="12.75">
      <c r="A122" s="139" t="s">
        <v>139</v>
      </c>
      <c r="B122" s="165">
        <v>7210</v>
      </c>
      <c r="C122" s="166">
        <v>20392.071</v>
      </c>
      <c r="D122" s="167">
        <v>0.929</v>
      </c>
      <c r="E122" s="168">
        <v>18944.233959</v>
      </c>
      <c r="F122" s="168">
        <v>18958.348315214822</v>
      </c>
      <c r="G122" s="168">
        <v>2629.4519161185603</v>
      </c>
      <c r="H122" s="166">
        <v>-1951.5548315324581</v>
      </c>
      <c r="I122" s="168">
        <v>0</v>
      </c>
      <c r="J122" s="168">
        <v>14070710</v>
      </c>
    </row>
    <row r="123" spans="1:10" s="139" customFormat="1" ht="12.75">
      <c r="A123" s="139" t="s">
        <v>140</v>
      </c>
      <c r="B123" s="165">
        <v>19380</v>
      </c>
      <c r="C123" s="166">
        <v>86272.463</v>
      </c>
      <c r="D123" s="167">
        <v>0.991</v>
      </c>
      <c r="E123" s="168">
        <v>85496.01083300001</v>
      </c>
      <c r="F123" s="168">
        <v>85559.70943144715</v>
      </c>
      <c r="G123" s="168">
        <v>4414.845687897169</v>
      </c>
      <c r="H123" s="166">
        <v>-166.16105975384926</v>
      </c>
      <c r="I123" s="168">
        <v>0</v>
      </c>
      <c r="J123" s="168">
        <v>3220201</v>
      </c>
    </row>
    <row r="124" spans="1:10" s="139" customFormat="1" ht="12.75">
      <c r="A124" s="139" t="s">
        <v>141</v>
      </c>
      <c r="B124" s="165">
        <v>18710</v>
      </c>
      <c r="C124" s="166">
        <v>69768.666</v>
      </c>
      <c r="D124" s="167">
        <v>1.061</v>
      </c>
      <c r="E124" s="168">
        <v>74024.554626</v>
      </c>
      <c r="F124" s="168">
        <v>74079.70644342877</v>
      </c>
      <c r="G124" s="168">
        <v>3959.364320867385</v>
      </c>
      <c r="H124" s="166">
        <v>-621.6424267836337</v>
      </c>
      <c r="I124" s="168">
        <v>0</v>
      </c>
      <c r="J124" s="168">
        <v>11630930</v>
      </c>
    </row>
    <row r="125" spans="1:10" s="139" customFormat="1" ht="12.75">
      <c r="A125" s="139" t="s">
        <v>142</v>
      </c>
      <c r="B125" s="165">
        <v>15399</v>
      </c>
      <c r="C125" s="166">
        <v>43853.026</v>
      </c>
      <c r="D125" s="167">
        <v>0.943</v>
      </c>
      <c r="E125" s="168">
        <v>41353.403518</v>
      </c>
      <c r="F125" s="168">
        <v>41384.213772413634</v>
      </c>
      <c r="G125" s="168">
        <v>2687.4611190605647</v>
      </c>
      <c r="H125" s="166">
        <v>-1893.5456285904538</v>
      </c>
      <c r="I125" s="168">
        <v>0</v>
      </c>
      <c r="J125" s="168">
        <v>29158709</v>
      </c>
    </row>
    <row r="126" spans="1:10" s="139" customFormat="1" ht="12.75">
      <c r="A126" s="139" t="s">
        <v>143</v>
      </c>
      <c r="B126" s="165">
        <v>23506</v>
      </c>
      <c r="C126" s="166">
        <v>64652.077</v>
      </c>
      <c r="D126" s="167">
        <v>0.942</v>
      </c>
      <c r="E126" s="168">
        <v>60902.25653399999</v>
      </c>
      <c r="F126" s="168">
        <v>60947.63161461119</v>
      </c>
      <c r="G126" s="168">
        <v>2592.8542335833913</v>
      </c>
      <c r="H126" s="166">
        <v>-1988.1525140676272</v>
      </c>
      <c r="I126" s="168">
        <v>0</v>
      </c>
      <c r="J126" s="168">
        <v>46733513</v>
      </c>
    </row>
    <row r="127" spans="1:10" s="139" customFormat="1" ht="12.75">
      <c r="A127" s="139" t="s">
        <v>144</v>
      </c>
      <c r="B127" s="165">
        <v>13815</v>
      </c>
      <c r="C127" s="166">
        <v>59147.337</v>
      </c>
      <c r="D127" s="167">
        <v>1.133</v>
      </c>
      <c r="E127" s="168">
        <v>67013.932821</v>
      </c>
      <c r="F127" s="168">
        <v>67063.8613914156</v>
      </c>
      <c r="G127" s="168">
        <v>4854.423553486471</v>
      </c>
      <c r="H127" s="166">
        <v>273.4168058354526</v>
      </c>
      <c r="I127" s="168">
        <v>3777253</v>
      </c>
      <c r="J127" s="168">
        <v>0</v>
      </c>
    </row>
    <row r="128" spans="1:10" s="139" customFormat="1" ht="12.75">
      <c r="A128" s="139" t="s">
        <v>145</v>
      </c>
      <c r="B128" s="165">
        <v>20737</v>
      </c>
      <c r="C128" s="166">
        <v>62611.345</v>
      </c>
      <c r="D128" s="167">
        <v>0.976</v>
      </c>
      <c r="E128" s="168">
        <v>61108.67272</v>
      </c>
      <c r="F128" s="168">
        <v>61154.20159049704</v>
      </c>
      <c r="G128" s="168">
        <v>2949.038028186191</v>
      </c>
      <c r="H128" s="166">
        <v>-1631.9687194648277</v>
      </c>
      <c r="I128" s="168">
        <v>0</v>
      </c>
      <c r="J128" s="168">
        <v>33842135</v>
      </c>
    </row>
    <row r="129" spans="1:10" s="139" customFormat="1" ht="12.75">
      <c r="A129" s="139" t="s">
        <v>146</v>
      </c>
      <c r="B129" s="165">
        <v>13271</v>
      </c>
      <c r="C129" s="166">
        <v>53695.475</v>
      </c>
      <c r="D129" s="167">
        <v>1.008</v>
      </c>
      <c r="E129" s="168">
        <v>54125.0388</v>
      </c>
      <c r="F129" s="168">
        <v>54165.36453074306</v>
      </c>
      <c r="G129" s="168">
        <v>4081.483274112204</v>
      </c>
      <c r="H129" s="166">
        <v>-499.5234735388144</v>
      </c>
      <c r="I129" s="168">
        <v>0</v>
      </c>
      <c r="J129" s="168">
        <v>6629176</v>
      </c>
    </row>
    <row r="130" spans="1:10" s="139" customFormat="1" ht="12.75">
      <c r="A130" s="139" t="s">
        <v>147</v>
      </c>
      <c r="B130" s="165">
        <v>43826</v>
      </c>
      <c r="C130" s="166">
        <v>200565.908</v>
      </c>
      <c r="D130" s="167">
        <v>0.892</v>
      </c>
      <c r="E130" s="168">
        <v>178904.789936</v>
      </c>
      <c r="F130" s="168">
        <v>179038.08252197414</v>
      </c>
      <c r="G130" s="168">
        <v>4085.202448819745</v>
      </c>
      <c r="H130" s="166">
        <v>-495.8042988312736</v>
      </c>
      <c r="I130" s="168">
        <v>0</v>
      </c>
      <c r="J130" s="168">
        <v>21729119</v>
      </c>
    </row>
    <row r="131" spans="1:10" s="139" customFormat="1" ht="12.75">
      <c r="A131" s="139" t="s">
        <v>148</v>
      </c>
      <c r="B131" s="165">
        <v>35200</v>
      </c>
      <c r="C131" s="166">
        <v>76478.05900000001</v>
      </c>
      <c r="D131" s="167">
        <v>0.941</v>
      </c>
      <c r="E131" s="168">
        <v>71965.85351900001</v>
      </c>
      <c r="F131" s="168">
        <v>72019.47150609145</v>
      </c>
      <c r="G131" s="168">
        <v>2046.0077132412343</v>
      </c>
      <c r="H131" s="166">
        <v>-2534.999034409784</v>
      </c>
      <c r="I131" s="168">
        <v>0</v>
      </c>
      <c r="J131" s="168">
        <v>89231966</v>
      </c>
    </row>
    <row r="132" spans="1:10" s="139" customFormat="1" ht="12.75">
      <c r="A132" s="139" t="s">
        <v>149</v>
      </c>
      <c r="B132" s="165">
        <v>29316</v>
      </c>
      <c r="C132" s="166">
        <v>121448.405</v>
      </c>
      <c r="D132" s="167">
        <v>0.973</v>
      </c>
      <c r="E132" s="168">
        <v>118169.298065</v>
      </c>
      <c r="F132" s="168">
        <v>118257.33981797635</v>
      </c>
      <c r="G132" s="168">
        <v>4033.8838797235753</v>
      </c>
      <c r="H132" s="166">
        <v>-547.1228679274432</v>
      </c>
      <c r="I132" s="168">
        <v>0</v>
      </c>
      <c r="J132" s="168">
        <v>16039454</v>
      </c>
    </row>
    <row r="133" spans="1:10" s="139" customFormat="1" ht="12.75">
      <c r="A133" s="139" t="s">
        <v>150</v>
      </c>
      <c r="B133" s="165">
        <v>15428</v>
      </c>
      <c r="C133" s="166">
        <v>57264.076</v>
      </c>
      <c r="D133" s="167">
        <v>0.925</v>
      </c>
      <c r="E133" s="168">
        <v>52969.270300000004</v>
      </c>
      <c r="F133" s="168">
        <v>53008.73492818562</v>
      </c>
      <c r="G133" s="168">
        <v>3435.8785927006493</v>
      </c>
      <c r="H133" s="166">
        <v>-1145.1281549503692</v>
      </c>
      <c r="I133" s="168">
        <v>0</v>
      </c>
      <c r="J133" s="168">
        <v>17667037</v>
      </c>
    </row>
    <row r="134" spans="1:10" s="139" customFormat="1" ht="12.75">
      <c r="A134" s="139" t="s">
        <v>151</v>
      </c>
      <c r="B134" s="165">
        <v>41166</v>
      </c>
      <c r="C134" s="166">
        <v>167514.582</v>
      </c>
      <c r="D134" s="167">
        <v>1.032</v>
      </c>
      <c r="E134" s="168">
        <v>172875.048624</v>
      </c>
      <c r="F134" s="168">
        <v>173003.84876562696</v>
      </c>
      <c r="G134" s="168">
        <v>4202.590700228999</v>
      </c>
      <c r="H134" s="166">
        <v>-378.4160474220198</v>
      </c>
      <c r="I134" s="168">
        <v>0</v>
      </c>
      <c r="J134" s="168">
        <v>15577875</v>
      </c>
    </row>
    <row r="135" spans="1:10" s="139" customFormat="1" ht="12.75">
      <c r="A135" s="139" t="s">
        <v>152</v>
      </c>
      <c r="B135" s="165">
        <v>9921</v>
      </c>
      <c r="C135" s="166">
        <v>37388.746</v>
      </c>
      <c r="D135" s="167">
        <v>0.94</v>
      </c>
      <c r="E135" s="168">
        <v>35145.421239999996</v>
      </c>
      <c r="F135" s="168">
        <v>35171.60625206091</v>
      </c>
      <c r="G135" s="168">
        <v>3545.167448045652</v>
      </c>
      <c r="H135" s="166">
        <v>-1035.8392996053667</v>
      </c>
      <c r="I135" s="168">
        <v>0</v>
      </c>
      <c r="J135" s="168">
        <v>10276562</v>
      </c>
    </row>
    <row r="136" spans="1:10" s="139" customFormat="1" ht="12.75">
      <c r="A136" s="139" t="s">
        <v>153</v>
      </c>
      <c r="B136" s="165">
        <v>14207</v>
      </c>
      <c r="C136" s="166">
        <v>68737.47099999999</v>
      </c>
      <c r="D136" s="167">
        <v>1.047</v>
      </c>
      <c r="E136" s="168">
        <v>71968.13213699998</v>
      </c>
      <c r="F136" s="168">
        <v>72021.7518217703</v>
      </c>
      <c r="G136" s="168">
        <v>5069.455326372233</v>
      </c>
      <c r="H136" s="166">
        <v>488.4485787212143</v>
      </c>
      <c r="I136" s="168">
        <v>6939389</v>
      </c>
      <c r="J136" s="168">
        <v>0</v>
      </c>
    </row>
    <row r="137" spans="1:10" s="139" customFormat="1" ht="27" customHeight="1">
      <c r="A137" s="164" t="s">
        <v>887</v>
      </c>
      <c r="B137" s="165">
        <v>43664</v>
      </c>
      <c r="C137" s="166">
        <v>208699.142</v>
      </c>
      <c r="D137" s="167">
        <v>1.027</v>
      </c>
      <c r="E137" s="168">
        <v>214334.018834</v>
      </c>
      <c r="F137" s="168">
        <v>214493.70788225206</v>
      </c>
      <c r="G137" s="168">
        <v>4912.369638197418</v>
      </c>
      <c r="H137" s="166">
        <v>331.3628905463993</v>
      </c>
      <c r="I137" s="168">
        <v>14468629</v>
      </c>
      <c r="J137" s="168">
        <v>0</v>
      </c>
    </row>
    <row r="138" spans="1:10" s="139" customFormat="1" ht="12.75">
      <c r="A138" s="139" t="s">
        <v>154</v>
      </c>
      <c r="B138" s="165">
        <v>98316</v>
      </c>
      <c r="C138" s="166">
        <v>413413.746</v>
      </c>
      <c r="D138" s="167">
        <v>1.095</v>
      </c>
      <c r="E138" s="168">
        <v>452688.05186999997</v>
      </c>
      <c r="F138" s="168">
        <v>453025.3260206526</v>
      </c>
      <c r="G138" s="168">
        <v>4607.849444857933</v>
      </c>
      <c r="H138" s="166">
        <v>26.842697206914636</v>
      </c>
      <c r="I138" s="168">
        <v>2639067</v>
      </c>
      <c r="J138" s="168">
        <v>0</v>
      </c>
    </row>
    <row r="139" spans="1:10" s="139" customFormat="1" ht="12.75">
      <c r="A139" s="139" t="s">
        <v>155</v>
      </c>
      <c r="B139" s="165">
        <v>10868</v>
      </c>
      <c r="C139" s="166">
        <v>38371.572</v>
      </c>
      <c r="D139" s="167">
        <v>0.956</v>
      </c>
      <c r="E139" s="168">
        <v>36683.222832</v>
      </c>
      <c r="F139" s="168">
        <v>36710.553579460095</v>
      </c>
      <c r="G139" s="168">
        <v>3377.857340767399</v>
      </c>
      <c r="H139" s="166">
        <v>-1203.1494068836196</v>
      </c>
      <c r="I139" s="168">
        <v>0</v>
      </c>
      <c r="J139" s="168">
        <v>13075828</v>
      </c>
    </row>
    <row r="140" spans="1:10" s="139" customFormat="1" ht="12.75">
      <c r="A140" s="139" t="s">
        <v>156</v>
      </c>
      <c r="B140" s="165">
        <v>80246</v>
      </c>
      <c r="C140" s="166">
        <v>277196.288</v>
      </c>
      <c r="D140" s="167">
        <v>1.219</v>
      </c>
      <c r="E140" s="168">
        <v>337902.27507200005</v>
      </c>
      <c r="F140" s="168">
        <v>338154.0283541062</v>
      </c>
      <c r="G140" s="168">
        <v>4213.967404657007</v>
      </c>
      <c r="H140" s="166">
        <v>-367.03934299401135</v>
      </c>
      <c r="I140" s="168">
        <v>0</v>
      </c>
      <c r="J140" s="168">
        <v>29453439</v>
      </c>
    </row>
    <row r="141" spans="1:10" s="139" customFormat="1" ht="12.75">
      <c r="A141" s="139" t="s">
        <v>157</v>
      </c>
      <c r="B141" s="165">
        <v>24568</v>
      </c>
      <c r="C141" s="166">
        <v>103147.151</v>
      </c>
      <c r="D141" s="167">
        <v>1.053</v>
      </c>
      <c r="E141" s="168">
        <v>108613.95000299999</v>
      </c>
      <c r="F141" s="168">
        <v>108694.87256674992</v>
      </c>
      <c r="G141" s="168">
        <v>4424.24587132652</v>
      </c>
      <c r="H141" s="166">
        <v>-156.7608763244989</v>
      </c>
      <c r="I141" s="168">
        <v>0</v>
      </c>
      <c r="J141" s="168">
        <v>3851301</v>
      </c>
    </row>
    <row r="142" spans="1:10" s="139" customFormat="1" ht="12.75">
      <c r="A142" s="139" t="s">
        <v>158</v>
      </c>
      <c r="B142" s="165">
        <v>61643</v>
      </c>
      <c r="C142" s="166">
        <v>210347.78</v>
      </c>
      <c r="D142" s="167">
        <v>0.993</v>
      </c>
      <c r="E142" s="168">
        <v>208875.34554</v>
      </c>
      <c r="F142" s="168">
        <v>209030.96761676625</v>
      </c>
      <c r="G142" s="168">
        <v>3390.9927747962665</v>
      </c>
      <c r="H142" s="166">
        <v>-1190.013972854752</v>
      </c>
      <c r="I142" s="168">
        <v>0</v>
      </c>
      <c r="J142" s="168">
        <v>73356031</v>
      </c>
    </row>
    <row r="143" spans="1:10" s="139" customFormat="1" ht="27" customHeight="1">
      <c r="A143" s="164" t="s">
        <v>159</v>
      </c>
      <c r="B143" s="165">
        <v>29400</v>
      </c>
      <c r="C143" s="166">
        <v>126710.495</v>
      </c>
      <c r="D143" s="167">
        <v>1.11</v>
      </c>
      <c r="E143" s="168">
        <v>140648.64945</v>
      </c>
      <c r="F143" s="168">
        <v>140753.43938997682</v>
      </c>
      <c r="G143" s="168">
        <v>4787.531952040028</v>
      </c>
      <c r="H143" s="166">
        <v>206.52520438900956</v>
      </c>
      <c r="I143" s="168">
        <v>6071841</v>
      </c>
      <c r="J143" s="168">
        <v>0</v>
      </c>
    </row>
    <row r="144" spans="1:10" s="139" customFormat="1" ht="12.75">
      <c r="A144" s="139" t="s">
        <v>160</v>
      </c>
      <c r="B144" s="165">
        <v>40002</v>
      </c>
      <c r="C144" s="166">
        <v>223660.998</v>
      </c>
      <c r="D144" s="167">
        <v>0.979</v>
      </c>
      <c r="E144" s="168">
        <v>218964.117042</v>
      </c>
      <c r="F144" s="168">
        <v>219127.25573385117</v>
      </c>
      <c r="G144" s="168">
        <v>5477.9074979713805</v>
      </c>
      <c r="H144" s="166">
        <v>896.900750320362</v>
      </c>
      <c r="I144" s="168">
        <v>35877824</v>
      </c>
      <c r="J144" s="168">
        <v>0</v>
      </c>
    </row>
    <row r="145" spans="1:10" s="139" customFormat="1" ht="12.75">
      <c r="A145" s="139" t="s">
        <v>161</v>
      </c>
      <c r="B145" s="165">
        <v>9870</v>
      </c>
      <c r="C145" s="166">
        <v>41809.893</v>
      </c>
      <c r="D145" s="167">
        <v>0.926</v>
      </c>
      <c r="E145" s="168">
        <v>38715.960918</v>
      </c>
      <c r="F145" s="168">
        <v>38744.80615211072</v>
      </c>
      <c r="G145" s="168">
        <v>3925.5122747832547</v>
      </c>
      <c r="H145" s="166">
        <v>-655.4944728677638</v>
      </c>
      <c r="I145" s="168">
        <v>0</v>
      </c>
      <c r="J145" s="168">
        <v>6469730</v>
      </c>
    </row>
    <row r="146" spans="1:10" s="139" customFormat="1" ht="12.75">
      <c r="A146" s="139" t="s">
        <v>162</v>
      </c>
      <c r="B146" s="165">
        <v>9084</v>
      </c>
      <c r="C146" s="166">
        <v>37021.348</v>
      </c>
      <c r="D146" s="167">
        <v>0.954</v>
      </c>
      <c r="E146" s="168">
        <v>35318.365992</v>
      </c>
      <c r="F146" s="168">
        <v>35344.67985613488</v>
      </c>
      <c r="G146" s="168">
        <v>3890.871846778388</v>
      </c>
      <c r="H146" s="166">
        <v>-690.1349008726306</v>
      </c>
      <c r="I146" s="168">
        <v>0</v>
      </c>
      <c r="J146" s="168">
        <v>6269185</v>
      </c>
    </row>
    <row r="147" spans="1:10" s="139" customFormat="1" ht="12.75">
      <c r="A147" s="139" t="s">
        <v>163</v>
      </c>
      <c r="B147" s="165">
        <v>109651</v>
      </c>
      <c r="C147" s="166">
        <v>536129.902</v>
      </c>
      <c r="D147" s="167">
        <v>0.96</v>
      </c>
      <c r="E147" s="168">
        <v>514684.70592</v>
      </c>
      <c r="F147" s="168">
        <v>515068.17052951636</v>
      </c>
      <c r="G147" s="168">
        <v>4697.341296746189</v>
      </c>
      <c r="H147" s="166">
        <v>116.33454909517059</v>
      </c>
      <c r="I147" s="168">
        <v>12756200</v>
      </c>
      <c r="J147" s="168">
        <v>0</v>
      </c>
    </row>
    <row r="148" spans="1:10" s="139" customFormat="1" ht="12.75">
      <c r="A148" s="139" t="s">
        <v>164</v>
      </c>
      <c r="B148" s="165">
        <v>4763</v>
      </c>
      <c r="C148" s="166">
        <v>32533.812</v>
      </c>
      <c r="D148" s="167">
        <v>0.867</v>
      </c>
      <c r="E148" s="168">
        <v>28206.815004</v>
      </c>
      <c r="F148" s="168">
        <v>28227.830424075237</v>
      </c>
      <c r="G148" s="168">
        <v>5926.481298357178</v>
      </c>
      <c r="H148" s="166">
        <v>1345.4745507061598</v>
      </c>
      <c r="I148" s="168">
        <v>6408495</v>
      </c>
      <c r="J148" s="168">
        <v>0</v>
      </c>
    </row>
    <row r="149" spans="1:10" s="139" customFormat="1" ht="12.75">
      <c r="A149" s="139" t="s">
        <v>165</v>
      </c>
      <c r="B149" s="165">
        <v>5621</v>
      </c>
      <c r="C149" s="166">
        <v>31540.171</v>
      </c>
      <c r="D149" s="167">
        <v>0.869</v>
      </c>
      <c r="E149" s="168">
        <v>27408.408599</v>
      </c>
      <c r="F149" s="168">
        <v>27428.829168292206</v>
      </c>
      <c r="G149" s="168">
        <v>4879.706309961253</v>
      </c>
      <c r="H149" s="166">
        <v>298.6995623102348</v>
      </c>
      <c r="I149" s="168">
        <v>1678990</v>
      </c>
      <c r="J149" s="168">
        <v>0</v>
      </c>
    </row>
    <row r="150" spans="1:10" s="139" customFormat="1" ht="12.75">
      <c r="A150" s="139" t="s">
        <v>166</v>
      </c>
      <c r="B150" s="165">
        <v>32777</v>
      </c>
      <c r="C150" s="166">
        <v>169953.548</v>
      </c>
      <c r="D150" s="167">
        <v>0.945</v>
      </c>
      <c r="E150" s="168">
        <v>160606.10286</v>
      </c>
      <c r="F150" s="168">
        <v>160725.762052921</v>
      </c>
      <c r="G150" s="168">
        <v>4903.614182290051</v>
      </c>
      <c r="H150" s="166">
        <v>322.60743463903236</v>
      </c>
      <c r="I150" s="168">
        <v>10574104</v>
      </c>
      <c r="J150" s="168">
        <v>0</v>
      </c>
    </row>
    <row r="151" spans="1:10" s="139" customFormat="1" ht="12.75">
      <c r="A151" s="139" t="s">
        <v>167</v>
      </c>
      <c r="B151" s="165">
        <v>6600</v>
      </c>
      <c r="C151" s="166">
        <v>28024.973</v>
      </c>
      <c r="D151" s="167">
        <v>0.877</v>
      </c>
      <c r="E151" s="168">
        <v>24577.901321</v>
      </c>
      <c r="F151" s="168">
        <v>24596.213027612583</v>
      </c>
      <c r="G151" s="168">
        <v>3726.698943577664</v>
      </c>
      <c r="H151" s="166">
        <v>-854.3078040733544</v>
      </c>
      <c r="I151" s="168">
        <v>0</v>
      </c>
      <c r="J151" s="168">
        <v>5638432</v>
      </c>
    </row>
    <row r="152" spans="1:10" s="139" customFormat="1" ht="12.75">
      <c r="A152" s="139" t="s">
        <v>168</v>
      </c>
      <c r="B152" s="165">
        <v>5695</v>
      </c>
      <c r="C152" s="166">
        <v>39703.233</v>
      </c>
      <c r="D152" s="167">
        <v>0.86</v>
      </c>
      <c r="E152" s="168">
        <v>34144.78038</v>
      </c>
      <c r="F152" s="168">
        <v>34170.21986698074</v>
      </c>
      <c r="G152" s="168">
        <v>6000.038607020323</v>
      </c>
      <c r="H152" s="166">
        <v>1419.0318593693046</v>
      </c>
      <c r="I152" s="168">
        <v>8081386</v>
      </c>
      <c r="J152" s="168">
        <v>0</v>
      </c>
    </row>
    <row r="153" spans="1:10" s="139" customFormat="1" ht="12.75">
      <c r="A153" s="139" t="s">
        <v>169</v>
      </c>
      <c r="B153" s="165">
        <v>5310</v>
      </c>
      <c r="C153" s="166">
        <v>31986.398</v>
      </c>
      <c r="D153" s="167">
        <v>0.857</v>
      </c>
      <c r="E153" s="168">
        <v>27412.343086</v>
      </c>
      <c r="F153" s="168">
        <v>27432.766586672344</v>
      </c>
      <c r="G153" s="168">
        <v>5166.246061520215</v>
      </c>
      <c r="H153" s="166">
        <v>585.2393138691968</v>
      </c>
      <c r="I153" s="168">
        <v>3107621</v>
      </c>
      <c r="J153" s="168">
        <v>0</v>
      </c>
    </row>
    <row r="154" spans="1:10" s="139" customFormat="1" ht="12.75">
      <c r="A154" s="139" t="s">
        <v>170</v>
      </c>
      <c r="B154" s="165">
        <v>555471</v>
      </c>
      <c r="C154" s="166">
        <v>2358101.902</v>
      </c>
      <c r="D154" s="167">
        <v>1.142</v>
      </c>
      <c r="E154" s="168">
        <v>2692952.3720839997</v>
      </c>
      <c r="F154" s="168">
        <v>2694958.7498098765</v>
      </c>
      <c r="G154" s="168">
        <v>4851.6641729449</v>
      </c>
      <c r="H154" s="166">
        <v>270.6574252938817</v>
      </c>
      <c r="I154" s="168">
        <v>150342351</v>
      </c>
      <c r="J154" s="168">
        <v>0</v>
      </c>
    </row>
    <row r="155" spans="1:10" s="139" customFormat="1" ht="12.75">
      <c r="A155" s="139" t="s">
        <v>171</v>
      </c>
      <c r="B155" s="165">
        <v>13344</v>
      </c>
      <c r="C155" s="166">
        <v>55313.447</v>
      </c>
      <c r="D155" s="167">
        <v>1.144</v>
      </c>
      <c r="E155" s="168">
        <v>63278.58336799999</v>
      </c>
      <c r="F155" s="168">
        <v>63325.72892523699</v>
      </c>
      <c r="G155" s="168">
        <v>4745.633162862484</v>
      </c>
      <c r="H155" s="166">
        <v>164.62641521146543</v>
      </c>
      <c r="I155" s="168">
        <v>2196775</v>
      </c>
      <c r="J155" s="168">
        <v>0</v>
      </c>
    </row>
    <row r="156" spans="1:10" s="139" customFormat="1" ht="12.75">
      <c r="A156" s="139" t="s">
        <v>172</v>
      </c>
      <c r="B156" s="165">
        <v>9488</v>
      </c>
      <c r="C156" s="166">
        <v>32357.909</v>
      </c>
      <c r="D156" s="167">
        <v>1.042</v>
      </c>
      <c r="E156" s="168">
        <v>33716.941178</v>
      </c>
      <c r="F156" s="168">
        <v>33742.06190440627</v>
      </c>
      <c r="G156" s="168">
        <v>3556.288143381774</v>
      </c>
      <c r="H156" s="166">
        <v>-1024.7186042692447</v>
      </c>
      <c r="I156" s="168">
        <v>0</v>
      </c>
      <c r="J156" s="168">
        <v>9722530</v>
      </c>
    </row>
    <row r="157" spans="1:10" s="139" customFormat="1" ht="12.75">
      <c r="A157" s="139" t="s">
        <v>173</v>
      </c>
      <c r="B157" s="165">
        <v>9063</v>
      </c>
      <c r="C157" s="166">
        <v>43710.032</v>
      </c>
      <c r="D157" s="167">
        <v>0.931</v>
      </c>
      <c r="E157" s="168">
        <v>40694.039792</v>
      </c>
      <c r="F157" s="168">
        <v>40724.35878904614</v>
      </c>
      <c r="G157" s="168">
        <v>4493.474433305322</v>
      </c>
      <c r="H157" s="166">
        <v>-87.53231434569625</v>
      </c>
      <c r="I157" s="168">
        <v>0</v>
      </c>
      <c r="J157" s="168">
        <v>793305</v>
      </c>
    </row>
    <row r="158" spans="1:10" s="139" customFormat="1" ht="12.75">
      <c r="A158" s="139" t="s">
        <v>174</v>
      </c>
      <c r="B158" s="165">
        <v>36993</v>
      </c>
      <c r="C158" s="166">
        <v>164944.624</v>
      </c>
      <c r="D158" s="167">
        <v>1.053</v>
      </c>
      <c r="E158" s="168">
        <v>173686.689072</v>
      </c>
      <c r="F158" s="168">
        <v>173816.09392440208</v>
      </c>
      <c r="G158" s="168">
        <v>4698.6211965615685</v>
      </c>
      <c r="H158" s="166">
        <v>117.61444891054998</v>
      </c>
      <c r="I158" s="168">
        <v>4350911</v>
      </c>
      <c r="J158" s="168">
        <v>0</v>
      </c>
    </row>
    <row r="159" spans="1:10" s="139" customFormat="1" ht="12.75">
      <c r="A159" s="139" t="s">
        <v>175</v>
      </c>
      <c r="B159" s="165">
        <v>6913</v>
      </c>
      <c r="C159" s="166">
        <v>20870.515</v>
      </c>
      <c r="D159" s="167">
        <v>1.03</v>
      </c>
      <c r="E159" s="168">
        <v>21496.63045</v>
      </c>
      <c r="F159" s="168">
        <v>21512.64646311757</v>
      </c>
      <c r="G159" s="168">
        <v>3111.9118274435946</v>
      </c>
      <c r="H159" s="166">
        <v>-1469.094920207424</v>
      </c>
      <c r="I159" s="168">
        <v>0</v>
      </c>
      <c r="J159" s="168">
        <v>10155853</v>
      </c>
    </row>
    <row r="160" spans="1:10" s="139" customFormat="1" ht="12.75">
      <c r="A160" s="139" t="s">
        <v>176</v>
      </c>
      <c r="B160" s="165">
        <v>43204</v>
      </c>
      <c r="C160" s="166">
        <v>190364.088</v>
      </c>
      <c r="D160" s="167">
        <v>1.076</v>
      </c>
      <c r="E160" s="168">
        <v>204831.758688</v>
      </c>
      <c r="F160" s="168">
        <v>204984.36810005055</v>
      </c>
      <c r="G160" s="168">
        <v>4744.569208870719</v>
      </c>
      <c r="H160" s="166">
        <v>163.5624612197007</v>
      </c>
      <c r="I160" s="168">
        <v>7066553</v>
      </c>
      <c r="J160" s="168">
        <v>0</v>
      </c>
    </row>
    <row r="161" spans="1:10" s="139" customFormat="1" ht="12.75">
      <c r="A161" s="139" t="s">
        <v>177</v>
      </c>
      <c r="B161" s="165">
        <v>40563</v>
      </c>
      <c r="C161" s="166">
        <v>161995.415</v>
      </c>
      <c r="D161" s="167">
        <v>1.026</v>
      </c>
      <c r="E161" s="168">
        <v>166207.29579</v>
      </c>
      <c r="F161" s="168">
        <v>166331.1281383208</v>
      </c>
      <c r="G161" s="168">
        <v>4100.562782297187</v>
      </c>
      <c r="H161" s="166">
        <v>-480.4439653538311</v>
      </c>
      <c r="I161" s="168">
        <v>0</v>
      </c>
      <c r="J161" s="168">
        <v>19488249</v>
      </c>
    </row>
    <row r="162" spans="1:10" s="139" customFormat="1" ht="12.75">
      <c r="A162" s="139" t="s">
        <v>178</v>
      </c>
      <c r="B162" s="165">
        <v>39222</v>
      </c>
      <c r="C162" s="166">
        <v>190171.24</v>
      </c>
      <c r="D162" s="167">
        <v>1.038</v>
      </c>
      <c r="E162" s="168">
        <v>197397.74711999999</v>
      </c>
      <c r="F162" s="168">
        <v>197544.81783950675</v>
      </c>
      <c r="G162" s="168">
        <v>5036.581965211023</v>
      </c>
      <c r="H162" s="166">
        <v>455.5752175600046</v>
      </c>
      <c r="I162" s="168">
        <v>17868571</v>
      </c>
      <c r="J162" s="168">
        <v>0</v>
      </c>
    </row>
    <row r="163" spans="1:10" s="139" customFormat="1" ht="12.75">
      <c r="A163" s="139" t="s">
        <v>179</v>
      </c>
      <c r="B163" s="165">
        <v>13657</v>
      </c>
      <c r="C163" s="166">
        <v>55293.265</v>
      </c>
      <c r="D163" s="167">
        <v>1.109</v>
      </c>
      <c r="E163" s="168">
        <v>61320.230885</v>
      </c>
      <c r="F163" s="168">
        <v>61365.91737640202</v>
      </c>
      <c r="G163" s="168">
        <v>4493.367311737718</v>
      </c>
      <c r="H163" s="166">
        <v>-87.63943591330008</v>
      </c>
      <c r="I163" s="168">
        <v>0</v>
      </c>
      <c r="J163" s="168">
        <v>1196892</v>
      </c>
    </row>
    <row r="164" spans="1:10" s="139" customFormat="1" ht="12.75">
      <c r="A164" s="139" t="s">
        <v>180</v>
      </c>
      <c r="B164" s="165">
        <v>14548</v>
      </c>
      <c r="C164" s="166">
        <v>82651.358</v>
      </c>
      <c r="D164" s="167">
        <v>0.99</v>
      </c>
      <c r="E164" s="168">
        <v>81824.84442</v>
      </c>
      <c r="F164" s="168">
        <v>81885.80782468902</v>
      </c>
      <c r="G164" s="168">
        <v>5628.664271699822</v>
      </c>
      <c r="H164" s="166">
        <v>1047.6575240488037</v>
      </c>
      <c r="I164" s="168">
        <v>15241322</v>
      </c>
      <c r="J164" s="168">
        <v>0</v>
      </c>
    </row>
    <row r="165" spans="1:10" s="139" customFormat="1" ht="12.75">
      <c r="A165" s="139" t="s">
        <v>181</v>
      </c>
      <c r="B165" s="165">
        <v>24219</v>
      </c>
      <c r="C165" s="166">
        <v>131097.019</v>
      </c>
      <c r="D165" s="167">
        <v>0.968</v>
      </c>
      <c r="E165" s="168">
        <v>126901.91439199999</v>
      </c>
      <c r="F165" s="168">
        <v>126996.4623598908</v>
      </c>
      <c r="G165" s="168">
        <v>5243.67076922626</v>
      </c>
      <c r="H165" s="166">
        <v>662.6640215752413</v>
      </c>
      <c r="I165" s="168">
        <v>16049060</v>
      </c>
      <c r="J165" s="168">
        <v>0</v>
      </c>
    </row>
    <row r="166" spans="1:10" s="139" customFormat="1" ht="12.75">
      <c r="A166" s="139" t="s">
        <v>182</v>
      </c>
      <c r="B166" s="165">
        <v>34116</v>
      </c>
      <c r="C166" s="166">
        <v>182567.556</v>
      </c>
      <c r="D166" s="167">
        <v>1.033</v>
      </c>
      <c r="E166" s="168">
        <v>188592.285348</v>
      </c>
      <c r="F166" s="168">
        <v>188732.79557926772</v>
      </c>
      <c r="G166" s="168">
        <v>5532.09038513506</v>
      </c>
      <c r="H166" s="166">
        <v>951.0836374840419</v>
      </c>
      <c r="I166" s="168">
        <v>32447169</v>
      </c>
      <c r="J166" s="168">
        <v>0</v>
      </c>
    </row>
    <row r="167" spans="1:10" s="139" customFormat="1" ht="12.75">
      <c r="A167" s="139" t="s">
        <v>183</v>
      </c>
      <c r="B167" s="165">
        <v>9266</v>
      </c>
      <c r="C167" s="166">
        <v>75145.373</v>
      </c>
      <c r="D167" s="167">
        <v>0.911</v>
      </c>
      <c r="E167" s="168">
        <v>68457.43480300001</v>
      </c>
      <c r="F167" s="168">
        <v>68508.43885111583</v>
      </c>
      <c r="G167" s="168">
        <v>7393.528906876305</v>
      </c>
      <c r="H167" s="166">
        <v>2812.5221592252865</v>
      </c>
      <c r="I167" s="168">
        <v>26060830</v>
      </c>
      <c r="J167" s="168">
        <v>0</v>
      </c>
    </row>
    <row r="168" spans="1:10" s="139" customFormat="1" ht="12.75">
      <c r="A168" s="139" t="s">
        <v>184</v>
      </c>
      <c r="B168" s="165">
        <v>10360</v>
      </c>
      <c r="C168" s="166">
        <v>44905.64</v>
      </c>
      <c r="D168" s="167">
        <v>1.093</v>
      </c>
      <c r="E168" s="168">
        <v>49081.864519999996</v>
      </c>
      <c r="F168" s="168">
        <v>49118.43284580415</v>
      </c>
      <c r="G168" s="168">
        <v>4741.161471602717</v>
      </c>
      <c r="H168" s="166">
        <v>160.15472395169854</v>
      </c>
      <c r="I168" s="168">
        <v>1659203</v>
      </c>
      <c r="J168" s="168">
        <v>0</v>
      </c>
    </row>
    <row r="169" spans="1:10" s="139" customFormat="1" ht="12.75">
      <c r="A169" s="139" t="s">
        <v>185</v>
      </c>
      <c r="B169" s="165">
        <v>64183</v>
      </c>
      <c r="C169" s="166">
        <v>301698.848</v>
      </c>
      <c r="D169" s="167">
        <v>1.034</v>
      </c>
      <c r="E169" s="168">
        <v>311956.608832</v>
      </c>
      <c r="F169" s="168">
        <v>312189.031357511</v>
      </c>
      <c r="G169" s="168">
        <v>4864.0454849027155</v>
      </c>
      <c r="H169" s="166">
        <v>283.03873725169706</v>
      </c>
      <c r="I169" s="168">
        <v>18166275</v>
      </c>
      <c r="J169" s="168">
        <v>0</v>
      </c>
    </row>
    <row r="170" spans="1:10" s="139" customFormat="1" ht="12.75">
      <c r="A170" s="139" t="s">
        <v>186</v>
      </c>
      <c r="B170" s="165">
        <v>15076</v>
      </c>
      <c r="C170" s="166">
        <v>58176.594</v>
      </c>
      <c r="D170" s="167">
        <v>1.163</v>
      </c>
      <c r="E170" s="168">
        <v>67659.378822</v>
      </c>
      <c r="F170" s="168">
        <v>67709.78828041536</v>
      </c>
      <c r="G170" s="168">
        <v>4491.230318414391</v>
      </c>
      <c r="H170" s="166">
        <v>-89.77642923662734</v>
      </c>
      <c r="I170" s="168">
        <v>0</v>
      </c>
      <c r="J170" s="168">
        <v>1353469</v>
      </c>
    </row>
    <row r="171" spans="1:10" s="139" customFormat="1" ht="12.75">
      <c r="A171" s="139" t="s">
        <v>187</v>
      </c>
      <c r="B171" s="165">
        <v>37264</v>
      </c>
      <c r="C171" s="166">
        <v>162567.355</v>
      </c>
      <c r="D171" s="167">
        <v>1.142</v>
      </c>
      <c r="E171" s="168">
        <v>185651.91941</v>
      </c>
      <c r="F171" s="168">
        <v>185790.23892865612</v>
      </c>
      <c r="G171" s="168">
        <v>4985.783569360673</v>
      </c>
      <c r="H171" s="166">
        <v>404.77682170965454</v>
      </c>
      <c r="I171" s="168">
        <v>15083603</v>
      </c>
      <c r="J171" s="168">
        <v>0</v>
      </c>
    </row>
    <row r="172" spans="1:10" s="139" customFormat="1" ht="12.75">
      <c r="A172" s="139" t="s">
        <v>188</v>
      </c>
      <c r="B172" s="165">
        <v>18974</v>
      </c>
      <c r="C172" s="166">
        <v>78536.877</v>
      </c>
      <c r="D172" s="167">
        <v>1.014</v>
      </c>
      <c r="E172" s="168">
        <v>79636.39327799999</v>
      </c>
      <c r="F172" s="168">
        <v>79695.72618239833</v>
      </c>
      <c r="G172" s="168">
        <v>4200.25962803828</v>
      </c>
      <c r="H172" s="166">
        <v>-380.74711961273806</v>
      </c>
      <c r="I172" s="168">
        <v>0</v>
      </c>
      <c r="J172" s="168">
        <v>7224296</v>
      </c>
    </row>
    <row r="173" spans="1:10" s="139" customFormat="1" ht="12.75">
      <c r="A173" s="139" t="s">
        <v>189</v>
      </c>
      <c r="B173" s="165">
        <v>54019</v>
      </c>
      <c r="C173" s="166">
        <v>309325.638</v>
      </c>
      <c r="D173" s="167">
        <v>0.939</v>
      </c>
      <c r="E173" s="168">
        <v>290456.77408199996</v>
      </c>
      <c r="F173" s="168">
        <v>290673.17820703733</v>
      </c>
      <c r="G173" s="168">
        <v>5380.9433385852635</v>
      </c>
      <c r="H173" s="166">
        <v>799.936590934245</v>
      </c>
      <c r="I173" s="168">
        <v>43211775</v>
      </c>
      <c r="J173" s="168">
        <v>0</v>
      </c>
    </row>
    <row r="174" spans="1:10" s="139" customFormat="1" ht="12.75">
      <c r="A174" s="139" t="s">
        <v>190</v>
      </c>
      <c r="B174" s="165">
        <v>9088</v>
      </c>
      <c r="C174" s="166">
        <v>32410.242</v>
      </c>
      <c r="D174" s="167">
        <v>1.074</v>
      </c>
      <c r="E174" s="168">
        <v>34808.599908000004</v>
      </c>
      <c r="F174" s="168">
        <v>34834.533972132864</v>
      </c>
      <c r="G174" s="168">
        <v>3833.025305032225</v>
      </c>
      <c r="H174" s="166">
        <v>-747.9814426187936</v>
      </c>
      <c r="I174" s="168">
        <v>0</v>
      </c>
      <c r="J174" s="168">
        <v>6797655</v>
      </c>
    </row>
    <row r="175" spans="1:10" s="139" customFormat="1" ht="12.75">
      <c r="A175" s="139" t="s">
        <v>191</v>
      </c>
      <c r="B175" s="165">
        <v>25735</v>
      </c>
      <c r="C175" s="166">
        <v>112897.708</v>
      </c>
      <c r="D175" s="167">
        <v>1.065</v>
      </c>
      <c r="E175" s="168">
        <v>120236.05901999999</v>
      </c>
      <c r="F175" s="168">
        <v>120325.64060828417</v>
      </c>
      <c r="G175" s="168">
        <v>4675.564041510946</v>
      </c>
      <c r="H175" s="166">
        <v>94.55729385992709</v>
      </c>
      <c r="I175" s="168">
        <v>2433432</v>
      </c>
      <c r="J175" s="168">
        <v>0</v>
      </c>
    </row>
    <row r="176" spans="1:10" s="139" customFormat="1" ht="12.75">
      <c r="A176" s="139" t="s">
        <v>192</v>
      </c>
      <c r="B176" s="165">
        <v>13045</v>
      </c>
      <c r="C176" s="166">
        <v>51388.539</v>
      </c>
      <c r="D176" s="167">
        <v>0.993</v>
      </c>
      <c r="E176" s="168">
        <v>51028.819227</v>
      </c>
      <c r="F176" s="168">
        <v>51066.83812675337</v>
      </c>
      <c r="G176" s="168">
        <v>3914.6675451708215</v>
      </c>
      <c r="H176" s="166">
        <v>-666.339202480197</v>
      </c>
      <c r="I176" s="168">
        <v>0</v>
      </c>
      <c r="J176" s="168">
        <v>8692395</v>
      </c>
    </row>
    <row r="177" spans="1:10" s="139" customFormat="1" ht="12.75">
      <c r="A177" s="139" t="s">
        <v>193</v>
      </c>
      <c r="B177" s="165">
        <v>10685</v>
      </c>
      <c r="C177" s="166">
        <v>48382.461</v>
      </c>
      <c r="D177" s="167">
        <v>0.944</v>
      </c>
      <c r="E177" s="168">
        <v>45673.043184</v>
      </c>
      <c r="F177" s="168">
        <v>45707.07177561838</v>
      </c>
      <c r="G177" s="168">
        <v>4277.685706655909</v>
      </c>
      <c r="H177" s="166">
        <v>-303.3210409951098</v>
      </c>
      <c r="I177" s="168">
        <v>0</v>
      </c>
      <c r="J177" s="168">
        <v>3240985</v>
      </c>
    </row>
    <row r="178" spans="1:10" s="139" customFormat="1" ht="12.75">
      <c r="A178" s="139" t="s">
        <v>194</v>
      </c>
      <c r="B178" s="165">
        <v>12574</v>
      </c>
      <c r="C178" s="166">
        <v>41516.125</v>
      </c>
      <c r="D178" s="167">
        <v>1.245</v>
      </c>
      <c r="E178" s="168">
        <v>51687.575625000005</v>
      </c>
      <c r="F178" s="168">
        <v>51726.08532963259</v>
      </c>
      <c r="G178" s="168">
        <v>4113.733523909065</v>
      </c>
      <c r="H178" s="166">
        <v>-467.2732237419532</v>
      </c>
      <c r="I178" s="168">
        <v>0</v>
      </c>
      <c r="J178" s="168">
        <v>5875494</v>
      </c>
    </row>
    <row r="179" spans="1:10" s="139" customFormat="1" ht="12.75">
      <c r="A179" s="139" t="s">
        <v>195</v>
      </c>
      <c r="B179" s="165">
        <v>11074</v>
      </c>
      <c r="C179" s="166">
        <v>67013.107</v>
      </c>
      <c r="D179" s="167">
        <v>0.771</v>
      </c>
      <c r="E179" s="168">
        <v>51667.105497000004</v>
      </c>
      <c r="F179" s="168">
        <v>51705.59995041267</v>
      </c>
      <c r="G179" s="168">
        <v>4669.098785480645</v>
      </c>
      <c r="H179" s="166">
        <v>88.09203782962686</v>
      </c>
      <c r="I179" s="168">
        <v>975531</v>
      </c>
      <c r="J179" s="168">
        <v>0</v>
      </c>
    </row>
    <row r="180" spans="1:10" s="139" customFormat="1" ht="12.75">
      <c r="A180" s="139" t="s">
        <v>196</v>
      </c>
      <c r="B180" s="165">
        <v>12786</v>
      </c>
      <c r="C180" s="166">
        <v>58588.491</v>
      </c>
      <c r="D180" s="167">
        <v>0.968</v>
      </c>
      <c r="E180" s="168">
        <v>56713.659288</v>
      </c>
      <c r="F180" s="168">
        <v>56755.91366424816</v>
      </c>
      <c r="G180" s="168">
        <v>4438.9108137218955</v>
      </c>
      <c r="H180" s="166">
        <v>-142.09593392912302</v>
      </c>
      <c r="I180" s="168">
        <v>0</v>
      </c>
      <c r="J180" s="168">
        <v>1816839</v>
      </c>
    </row>
    <row r="181" spans="1:10" s="139" customFormat="1" ht="12.75">
      <c r="A181" s="139" t="s">
        <v>197</v>
      </c>
      <c r="B181" s="165">
        <v>15552</v>
      </c>
      <c r="C181" s="166">
        <v>66453.312</v>
      </c>
      <c r="D181" s="167">
        <v>1.066</v>
      </c>
      <c r="E181" s="168">
        <v>70839.230592</v>
      </c>
      <c r="F181" s="168">
        <v>70892.00919137347</v>
      </c>
      <c r="G181" s="168">
        <v>4558.385364671648</v>
      </c>
      <c r="H181" s="166">
        <v>-22.621382979370537</v>
      </c>
      <c r="I181" s="168">
        <v>0</v>
      </c>
      <c r="J181" s="168">
        <v>351808</v>
      </c>
    </row>
    <row r="182" spans="1:10" s="139" customFormat="1" ht="12.75">
      <c r="A182" s="139" t="s">
        <v>198</v>
      </c>
      <c r="B182" s="165">
        <v>11773</v>
      </c>
      <c r="C182" s="166">
        <v>58659.163</v>
      </c>
      <c r="D182" s="167">
        <v>1.067</v>
      </c>
      <c r="E182" s="168">
        <v>62589.326921</v>
      </c>
      <c r="F182" s="168">
        <v>62635.9589493692</v>
      </c>
      <c r="G182" s="168">
        <v>5320.30569518128</v>
      </c>
      <c r="H182" s="166">
        <v>739.2989475302611</v>
      </c>
      <c r="I182" s="168">
        <v>8703767</v>
      </c>
      <c r="J182" s="168">
        <v>0</v>
      </c>
    </row>
    <row r="183" spans="1:10" s="139" customFormat="1" ht="12.75">
      <c r="A183" s="139" t="s">
        <v>199</v>
      </c>
      <c r="B183" s="165">
        <v>57688</v>
      </c>
      <c r="C183" s="166">
        <v>257887.268</v>
      </c>
      <c r="D183" s="167">
        <v>1.04</v>
      </c>
      <c r="E183" s="168">
        <v>268202.75872000004</v>
      </c>
      <c r="F183" s="168">
        <v>268402.5825441021</v>
      </c>
      <c r="G183" s="168">
        <v>4652.658829290357</v>
      </c>
      <c r="H183" s="166">
        <v>71.65208163933858</v>
      </c>
      <c r="I183" s="168">
        <v>4133465</v>
      </c>
      <c r="J183" s="168">
        <v>0</v>
      </c>
    </row>
    <row r="184" spans="1:10" s="139" customFormat="1" ht="12.75">
      <c r="A184" s="139" t="s">
        <v>200</v>
      </c>
      <c r="B184" s="165">
        <v>9398</v>
      </c>
      <c r="C184" s="166">
        <v>70218.681</v>
      </c>
      <c r="D184" s="167">
        <v>0.975</v>
      </c>
      <c r="E184" s="168">
        <v>68463.21397499999</v>
      </c>
      <c r="F184" s="168">
        <v>68514.2223288741</v>
      </c>
      <c r="G184" s="168">
        <v>7290.298183536294</v>
      </c>
      <c r="H184" s="166">
        <v>2709.291435885276</v>
      </c>
      <c r="I184" s="168">
        <v>25461921</v>
      </c>
      <c r="J184" s="168">
        <v>0</v>
      </c>
    </row>
    <row r="185" spans="1:10" s="139" customFormat="1" ht="12.75">
      <c r="A185" s="139" t="s">
        <v>201</v>
      </c>
      <c r="B185" s="165">
        <v>55087</v>
      </c>
      <c r="C185" s="166">
        <v>304546.895</v>
      </c>
      <c r="D185" s="167">
        <v>1.013</v>
      </c>
      <c r="E185" s="168">
        <v>308506.00463499996</v>
      </c>
      <c r="F185" s="168">
        <v>308735.8562961045</v>
      </c>
      <c r="G185" s="168">
        <v>5604.513883422667</v>
      </c>
      <c r="H185" s="166">
        <v>1023.5071357716488</v>
      </c>
      <c r="I185" s="168">
        <v>56381938</v>
      </c>
      <c r="J185" s="168">
        <v>0</v>
      </c>
    </row>
    <row r="186" spans="1:10" s="139" customFormat="1" ht="12.75">
      <c r="A186" s="139" t="s">
        <v>202</v>
      </c>
      <c r="B186" s="165">
        <v>23796</v>
      </c>
      <c r="C186" s="166">
        <v>119933.534</v>
      </c>
      <c r="D186" s="167">
        <v>1.055</v>
      </c>
      <c r="E186" s="168">
        <v>126529.87836999999</v>
      </c>
      <c r="F186" s="168">
        <v>126624.14915334215</v>
      </c>
      <c r="G186" s="168">
        <v>5321.23672690125</v>
      </c>
      <c r="H186" s="166">
        <v>740.2299792502317</v>
      </c>
      <c r="I186" s="168">
        <v>17614513</v>
      </c>
      <c r="J186" s="168">
        <v>0</v>
      </c>
    </row>
    <row r="187" spans="1:10" s="139" customFormat="1" ht="12.75">
      <c r="A187" s="139" t="s">
        <v>203</v>
      </c>
      <c r="B187" s="165">
        <v>15762</v>
      </c>
      <c r="C187" s="166">
        <v>77758.181</v>
      </c>
      <c r="D187" s="167">
        <v>0.909</v>
      </c>
      <c r="E187" s="168">
        <v>70682.186529</v>
      </c>
      <c r="F187" s="168">
        <v>70734.84812306982</v>
      </c>
      <c r="G187" s="168">
        <v>4487.682281631127</v>
      </c>
      <c r="H187" s="166">
        <v>-93.32446601989159</v>
      </c>
      <c r="I187" s="168">
        <v>0</v>
      </c>
      <c r="J187" s="168">
        <v>1470980</v>
      </c>
    </row>
    <row r="188" spans="1:10" s="139" customFormat="1" ht="12.75">
      <c r="A188" s="139" t="s">
        <v>204</v>
      </c>
      <c r="B188" s="165">
        <v>11271</v>
      </c>
      <c r="C188" s="166">
        <v>45003.304</v>
      </c>
      <c r="D188" s="167">
        <v>1.067</v>
      </c>
      <c r="E188" s="168">
        <v>48018.525367999995</v>
      </c>
      <c r="F188" s="168">
        <v>48054.301455511435</v>
      </c>
      <c r="G188" s="168">
        <v>4263.53486429877</v>
      </c>
      <c r="H188" s="166">
        <v>-317.47188335224837</v>
      </c>
      <c r="I188" s="168">
        <v>0</v>
      </c>
      <c r="J188" s="168">
        <v>3578226</v>
      </c>
    </row>
    <row r="189" spans="1:10" s="139" customFormat="1" ht="12.75">
      <c r="A189" s="139" t="s">
        <v>205</v>
      </c>
      <c r="B189" s="165">
        <v>38873</v>
      </c>
      <c r="C189" s="166">
        <v>208830.158</v>
      </c>
      <c r="D189" s="167">
        <v>1.059</v>
      </c>
      <c r="E189" s="168">
        <v>221151.137322</v>
      </c>
      <c r="F189" s="168">
        <v>221315.90544808158</v>
      </c>
      <c r="G189" s="168">
        <v>5693.3065481975045</v>
      </c>
      <c r="H189" s="166">
        <v>1112.299800546486</v>
      </c>
      <c r="I189" s="168">
        <v>43238430</v>
      </c>
      <c r="J189" s="168">
        <v>0</v>
      </c>
    </row>
    <row r="190" spans="1:10" s="139" customFormat="1" ht="12.75">
      <c r="A190" s="139" t="s">
        <v>206</v>
      </c>
      <c r="B190" s="165">
        <v>12753</v>
      </c>
      <c r="C190" s="166">
        <v>87924.28</v>
      </c>
      <c r="D190" s="167">
        <v>0.969</v>
      </c>
      <c r="E190" s="168">
        <v>85198.62732</v>
      </c>
      <c r="F190" s="168">
        <v>85262.10435357183</v>
      </c>
      <c r="G190" s="168">
        <v>6685.65077656801</v>
      </c>
      <c r="H190" s="166">
        <v>2104.6440289169914</v>
      </c>
      <c r="I190" s="168">
        <v>26840525</v>
      </c>
      <c r="J190" s="168">
        <v>0</v>
      </c>
    </row>
    <row r="191" spans="1:10" s="139" customFormat="1" ht="12.75">
      <c r="A191" s="139" t="s">
        <v>207</v>
      </c>
      <c r="B191" s="165">
        <v>12733</v>
      </c>
      <c r="C191" s="166">
        <v>53674.368</v>
      </c>
      <c r="D191" s="167">
        <v>1.187</v>
      </c>
      <c r="E191" s="168">
        <v>63711.47481600001</v>
      </c>
      <c r="F191" s="168">
        <v>63758.942897975285</v>
      </c>
      <c r="G191" s="168">
        <v>5007.37790763962</v>
      </c>
      <c r="H191" s="166">
        <v>426.3711599886019</v>
      </c>
      <c r="I191" s="168">
        <v>5428984</v>
      </c>
      <c r="J191" s="168">
        <v>0</v>
      </c>
    </row>
    <row r="192" spans="1:10" s="139" customFormat="1" ht="27" customHeight="1">
      <c r="A192" s="164" t="s">
        <v>888</v>
      </c>
      <c r="B192" s="165">
        <v>25975</v>
      </c>
      <c r="C192" s="166">
        <v>117561.66</v>
      </c>
      <c r="D192" s="167">
        <v>1.003</v>
      </c>
      <c r="E192" s="168">
        <v>117914.34498</v>
      </c>
      <c r="F192" s="168">
        <v>118002.19678078998</v>
      </c>
      <c r="G192" s="168">
        <v>4542.914216777284</v>
      </c>
      <c r="H192" s="166">
        <v>-38.09253087373418</v>
      </c>
      <c r="I192" s="168">
        <v>0</v>
      </c>
      <c r="J192" s="168">
        <v>989453</v>
      </c>
    </row>
    <row r="193" spans="1:10" s="139" customFormat="1" ht="12.75">
      <c r="A193" s="139" t="s">
        <v>208</v>
      </c>
      <c r="B193" s="165">
        <v>8507</v>
      </c>
      <c r="C193" s="166">
        <v>34910.585</v>
      </c>
      <c r="D193" s="167">
        <v>0.948</v>
      </c>
      <c r="E193" s="168">
        <v>33095.23458</v>
      </c>
      <c r="F193" s="168">
        <v>33119.89210539195</v>
      </c>
      <c r="G193" s="168">
        <v>3893.2516874799517</v>
      </c>
      <c r="H193" s="166">
        <v>-687.7550601710668</v>
      </c>
      <c r="I193" s="168">
        <v>0</v>
      </c>
      <c r="J193" s="168">
        <v>5850732</v>
      </c>
    </row>
    <row r="194" spans="1:10" s="139" customFormat="1" ht="12.75">
      <c r="A194" s="139" t="s">
        <v>209</v>
      </c>
      <c r="B194" s="165">
        <v>10872</v>
      </c>
      <c r="C194" s="166">
        <v>49389.474</v>
      </c>
      <c r="D194" s="167">
        <v>1.036</v>
      </c>
      <c r="E194" s="168">
        <v>51167.495064</v>
      </c>
      <c r="F194" s="168">
        <v>51205.61728385415</v>
      </c>
      <c r="G194" s="168">
        <v>4709.861781075621</v>
      </c>
      <c r="H194" s="166">
        <v>128.85503342460288</v>
      </c>
      <c r="I194" s="168">
        <v>1400912</v>
      </c>
      <c r="J194" s="168">
        <v>0</v>
      </c>
    </row>
    <row r="195" spans="1:10" s="139" customFormat="1" ht="12.75">
      <c r="A195" s="139" t="s">
        <v>210</v>
      </c>
      <c r="B195" s="165">
        <v>11445</v>
      </c>
      <c r="C195" s="166">
        <v>55800.634</v>
      </c>
      <c r="D195" s="167">
        <v>1.086</v>
      </c>
      <c r="E195" s="168">
        <v>60599.488524</v>
      </c>
      <c r="F195" s="168">
        <v>60644.63802802929</v>
      </c>
      <c r="G195" s="168">
        <v>5298.788818525932</v>
      </c>
      <c r="H195" s="166">
        <v>717.7820708749132</v>
      </c>
      <c r="I195" s="168">
        <v>8215016</v>
      </c>
      <c r="J195" s="168">
        <v>0</v>
      </c>
    </row>
    <row r="196" spans="1:10" s="139" customFormat="1" ht="12.75">
      <c r="A196" s="139" t="s">
        <v>211</v>
      </c>
      <c r="B196" s="165">
        <v>9038</v>
      </c>
      <c r="C196" s="166">
        <v>41832.407</v>
      </c>
      <c r="D196" s="167">
        <v>0.963</v>
      </c>
      <c r="E196" s="168">
        <v>40284.607940999995</v>
      </c>
      <c r="F196" s="168">
        <v>40314.621891824514</v>
      </c>
      <c r="G196" s="168">
        <v>4460.568919210502</v>
      </c>
      <c r="H196" s="166">
        <v>-120.43782844051657</v>
      </c>
      <c r="I196" s="168">
        <v>0</v>
      </c>
      <c r="J196" s="168">
        <v>1088517</v>
      </c>
    </row>
    <row r="197" spans="1:10" s="139" customFormat="1" ht="12.75">
      <c r="A197" s="139" t="s">
        <v>212</v>
      </c>
      <c r="B197" s="165">
        <v>11831</v>
      </c>
      <c r="C197" s="166">
        <v>57076.186</v>
      </c>
      <c r="D197" s="167">
        <v>1.024</v>
      </c>
      <c r="E197" s="168">
        <v>58446.014464</v>
      </c>
      <c r="F197" s="168">
        <v>58489.55952732991</v>
      </c>
      <c r="G197" s="168">
        <v>4943.754503197525</v>
      </c>
      <c r="H197" s="166">
        <v>362.7477555465066</v>
      </c>
      <c r="I197" s="168">
        <v>4291669</v>
      </c>
      <c r="J197" s="168">
        <v>0</v>
      </c>
    </row>
    <row r="198" spans="1:10" s="139" customFormat="1" ht="12.75">
      <c r="A198" s="139" t="s">
        <v>213</v>
      </c>
      <c r="B198" s="165">
        <v>15627</v>
      </c>
      <c r="C198" s="166">
        <v>66195.188</v>
      </c>
      <c r="D198" s="167">
        <v>1.073</v>
      </c>
      <c r="E198" s="168">
        <v>71027.43672399998</v>
      </c>
      <c r="F198" s="168">
        <v>71080.35554590209</v>
      </c>
      <c r="G198" s="168">
        <v>4548.5605391887175</v>
      </c>
      <c r="H198" s="166">
        <v>-32.446208462301</v>
      </c>
      <c r="I198" s="168">
        <v>0</v>
      </c>
      <c r="J198" s="168">
        <v>507037</v>
      </c>
    </row>
    <row r="199" spans="1:10" s="139" customFormat="1" ht="12.75">
      <c r="A199" s="139" t="s">
        <v>214</v>
      </c>
      <c r="B199" s="165">
        <v>90086</v>
      </c>
      <c r="C199" s="166">
        <v>379307.832</v>
      </c>
      <c r="D199" s="167">
        <v>0.955</v>
      </c>
      <c r="E199" s="168">
        <v>362238.97956</v>
      </c>
      <c r="F199" s="168">
        <v>362508.864845595</v>
      </c>
      <c r="G199" s="168">
        <v>4024.031090797627</v>
      </c>
      <c r="H199" s="166">
        <v>-556.9756568533917</v>
      </c>
      <c r="I199" s="168">
        <v>0</v>
      </c>
      <c r="J199" s="168">
        <v>50175709</v>
      </c>
    </row>
    <row r="200" spans="1:10" s="139" customFormat="1" ht="12.75">
      <c r="A200" s="139" t="s">
        <v>215</v>
      </c>
      <c r="B200" s="165">
        <v>11801</v>
      </c>
      <c r="C200" s="166">
        <v>55196.658</v>
      </c>
      <c r="D200" s="167">
        <v>0.877</v>
      </c>
      <c r="E200" s="168">
        <v>48407.469066000005</v>
      </c>
      <c r="F200" s="168">
        <v>48443.534935083655</v>
      </c>
      <c r="G200" s="168">
        <v>4105.036432089116</v>
      </c>
      <c r="H200" s="166">
        <v>-475.9703155619027</v>
      </c>
      <c r="I200" s="168">
        <v>0</v>
      </c>
      <c r="J200" s="168">
        <v>5616926</v>
      </c>
    </row>
    <row r="201" spans="1:10" s="139" customFormat="1" ht="12.75">
      <c r="A201" s="139" t="s">
        <v>216</v>
      </c>
      <c r="B201" s="165">
        <v>24498</v>
      </c>
      <c r="C201" s="166">
        <v>107494.436</v>
      </c>
      <c r="D201" s="167">
        <v>0.973</v>
      </c>
      <c r="E201" s="168">
        <v>104592.086228</v>
      </c>
      <c r="F201" s="168">
        <v>104670.0123117608</v>
      </c>
      <c r="G201" s="168">
        <v>4272.594183678701</v>
      </c>
      <c r="H201" s="166">
        <v>-308.4125639723179</v>
      </c>
      <c r="I201" s="168">
        <v>0</v>
      </c>
      <c r="J201" s="168">
        <v>7555491</v>
      </c>
    </row>
    <row r="202" spans="1:10" s="139" customFormat="1" ht="12.75">
      <c r="A202" s="139" t="s">
        <v>217</v>
      </c>
      <c r="B202" s="165">
        <v>3688</v>
      </c>
      <c r="C202" s="166">
        <v>20430.351</v>
      </c>
      <c r="D202" s="167">
        <v>0.916</v>
      </c>
      <c r="E202" s="168">
        <v>18714.201516</v>
      </c>
      <c r="F202" s="168">
        <v>18728.14448709318</v>
      </c>
      <c r="G202" s="168">
        <v>5078.130283918975</v>
      </c>
      <c r="H202" s="166">
        <v>497.1235362679563</v>
      </c>
      <c r="I202" s="168">
        <v>1833392</v>
      </c>
      <c r="J202" s="168">
        <v>0</v>
      </c>
    </row>
    <row r="203" spans="1:10" s="139" customFormat="1" ht="12.75">
      <c r="A203" s="139" t="s">
        <v>218</v>
      </c>
      <c r="B203" s="165">
        <v>4029</v>
      </c>
      <c r="C203" s="166">
        <v>9608.915</v>
      </c>
      <c r="D203" s="167">
        <v>1.63</v>
      </c>
      <c r="E203" s="168">
        <v>15662.53145</v>
      </c>
      <c r="F203" s="168">
        <v>15674.200781607156</v>
      </c>
      <c r="G203" s="168">
        <v>3890.34519275432</v>
      </c>
      <c r="H203" s="166">
        <v>-690.6615548966984</v>
      </c>
      <c r="I203" s="168">
        <v>0</v>
      </c>
      <c r="J203" s="168">
        <v>2782675</v>
      </c>
    </row>
    <row r="204" spans="1:10" s="139" customFormat="1" ht="12.75">
      <c r="A204" s="139" t="s">
        <v>219</v>
      </c>
      <c r="B204" s="165">
        <v>13270</v>
      </c>
      <c r="C204" s="166">
        <v>72146.043</v>
      </c>
      <c r="D204" s="167">
        <v>0.93</v>
      </c>
      <c r="E204" s="168">
        <v>67095.81999</v>
      </c>
      <c r="F204" s="168">
        <v>67145.80957025508</v>
      </c>
      <c r="G204" s="168">
        <v>5059.970578014701</v>
      </c>
      <c r="H204" s="166">
        <v>478.96383036368206</v>
      </c>
      <c r="I204" s="168">
        <v>6355850</v>
      </c>
      <c r="J204" s="168">
        <v>0</v>
      </c>
    </row>
    <row r="205" spans="1:10" s="139" customFormat="1" ht="12.75">
      <c r="A205" s="139" t="s">
        <v>220</v>
      </c>
      <c r="B205" s="165">
        <v>15560</v>
      </c>
      <c r="C205" s="166">
        <v>75548.533</v>
      </c>
      <c r="D205" s="167">
        <v>0.973</v>
      </c>
      <c r="E205" s="168">
        <v>73508.72260899999</v>
      </c>
      <c r="F205" s="168">
        <v>73563.49010701787</v>
      </c>
      <c r="G205" s="168">
        <v>4727.7307266721</v>
      </c>
      <c r="H205" s="166">
        <v>146.7239790210815</v>
      </c>
      <c r="I205" s="168">
        <v>2283025</v>
      </c>
      <c r="J205" s="168">
        <v>0</v>
      </c>
    </row>
    <row r="206" spans="1:10" s="139" customFormat="1" ht="12.75">
      <c r="A206" s="139" t="s">
        <v>221</v>
      </c>
      <c r="B206" s="165">
        <v>12112</v>
      </c>
      <c r="C206" s="166">
        <v>61411.874</v>
      </c>
      <c r="D206" s="167">
        <v>1.132</v>
      </c>
      <c r="E206" s="168">
        <v>69518.241368</v>
      </c>
      <c r="F206" s="168">
        <v>69570.03576751065</v>
      </c>
      <c r="G206" s="168">
        <v>5743.893309735027</v>
      </c>
      <c r="H206" s="166">
        <v>1162.8865620840088</v>
      </c>
      <c r="I206" s="168">
        <v>14084882</v>
      </c>
      <c r="J206" s="168">
        <v>0</v>
      </c>
    </row>
    <row r="207" spans="1:10" s="139" customFormat="1" ht="12.75">
      <c r="A207" s="139" t="s">
        <v>222</v>
      </c>
      <c r="B207" s="165">
        <v>9913</v>
      </c>
      <c r="C207" s="166">
        <v>33367.085999999996</v>
      </c>
      <c r="D207" s="167">
        <v>1.147</v>
      </c>
      <c r="E207" s="168">
        <v>38272.047642</v>
      </c>
      <c r="F207" s="168">
        <v>38300.56213958585</v>
      </c>
      <c r="G207" s="168">
        <v>3863.67014421324</v>
      </c>
      <c r="H207" s="166">
        <v>-717.3366034377786</v>
      </c>
      <c r="I207" s="168">
        <v>0</v>
      </c>
      <c r="J207" s="168">
        <v>7110958</v>
      </c>
    </row>
    <row r="208" spans="1:10" s="139" customFormat="1" ht="27" customHeight="1">
      <c r="A208" s="164" t="s">
        <v>889</v>
      </c>
      <c r="B208" s="165">
        <v>11245</v>
      </c>
      <c r="C208" s="166">
        <v>57213.414</v>
      </c>
      <c r="D208" s="167">
        <v>1.066</v>
      </c>
      <c r="E208" s="168">
        <v>60989.499324</v>
      </c>
      <c r="F208" s="168">
        <v>61034.93940464329</v>
      </c>
      <c r="G208" s="168">
        <v>5427.740276091</v>
      </c>
      <c r="H208" s="166">
        <v>846.7335284399815</v>
      </c>
      <c r="I208" s="168">
        <v>9521519</v>
      </c>
      <c r="J208" s="168">
        <v>0</v>
      </c>
    </row>
    <row r="209" spans="1:10" s="139" customFormat="1" ht="12.75">
      <c r="A209" s="139" t="s">
        <v>223</v>
      </c>
      <c r="B209" s="165">
        <v>9598</v>
      </c>
      <c r="C209" s="166">
        <v>45288.121</v>
      </c>
      <c r="D209" s="167">
        <v>0.965</v>
      </c>
      <c r="E209" s="168">
        <v>43703.036765</v>
      </c>
      <c r="F209" s="168">
        <v>43735.59760804626</v>
      </c>
      <c r="G209" s="168">
        <v>4556.740738492004</v>
      </c>
      <c r="H209" s="166">
        <v>-24.266009159014175</v>
      </c>
      <c r="I209" s="168">
        <v>0</v>
      </c>
      <c r="J209" s="168">
        <v>232905</v>
      </c>
    </row>
    <row r="210" spans="1:10" s="139" customFormat="1" ht="12.75">
      <c r="A210" s="139" t="s">
        <v>224</v>
      </c>
      <c r="B210" s="165">
        <v>15632</v>
      </c>
      <c r="C210" s="166">
        <v>65489.502</v>
      </c>
      <c r="D210" s="167">
        <v>0.995</v>
      </c>
      <c r="E210" s="168">
        <v>65162.05449</v>
      </c>
      <c r="F210" s="168">
        <v>65210.603322893</v>
      </c>
      <c r="G210" s="168">
        <v>4171.609731505438</v>
      </c>
      <c r="H210" s="166">
        <v>-409.3970161455809</v>
      </c>
      <c r="I210" s="168">
        <v>0</v>
      </c>
      <c r="J210" s="168">
        <v>6399694</v>
      </c>
    </row>
    <row r="211" spans="1:10" s="139" customFormat="1" ht="12.75">
      <c r="A211" s="139" t="s">
        <v>225</v>
      </c>
      <c r="B211" s="165">
        <v>7093</v>
      </c>
      <c r="C211" s="166">
        <v>33580.768</v>
      </c>
      <c r="D211" s="167">
        <v>0.953</v>
      </c>
      <c r="E211" s="168">
        <v>32002.471903999995</v>
      </c>
      <c r="F211" s="168">
        <v>32026.31526917303</v>
      </c>
      <c r="G211" s="168">
        <v>4515.200235326805</v>
      </c>
      <c r="H211" s="166">
        <v>-65.80651232421314</v>
      </c>
      <c r="I211" s="168">
        <v>0</v>
      </c>
      <c r="J211" s="168">
        <v>466766</v>
      </c>
    </row>
    <row r="212" spans="1:12" s="139" customFormat="1" ht="12.75">
      <c r="A212" s="139" t="s">
        <v>226</v>
      </c>
      <c r="B212" s="165">
        <v>30549</v>
      </c>
      <c r="C212" s="166">
        <v>133083.662</v>
      </c>
      <c r="D212" s="167">
        <v>0.965</v>
      </c>
      <c r="E212" s="168">
        <v>128425.73383000001</v>
      </c>
      <c r="F212" s="168">
        <v>128521.41711591957</v>
      </c>
      <c r="G212" s="168">
        <v>4207.0580744351555</v>
      </c>
      <c r="H212" s="166">
        <v>-373.948673215863</v>
      </c>
      <c r="I212" s="168">
        <v>0</v>
      </c>
      <c r="J212" s="168">
        <v>11423758</v>
      </c>
      <c r="L212" s="168"/>
    </row>
    <row r="213" spans="1:10" s="139" customFormat="1" ht="12.75">
      <c r="A213" s="139" t="s">
        <v>227</v>
      </c>
      <c r="B213" s="165">
        <v>21290</v>
      </c>
      <c r="C213" s="166">
        <v>122881.009</v>
      </c>
      <c r="D213" s="167">
        <v>0.943</v>
      </c>
      <c r="E213" s="168">
        <v>115876.791487</v>
      </c>
      <c r="F213" s="168">
        <v>115963.12521343188</v>
      </c>
      <c r="G213" s="168">
        <v>5446.83537874269</v>
      </c>
      <c r="H213" s="166">
        <v>865.8286310916719</v>
      </c>
      <c r="I213" s="168">
        <v>18433492</v>
      </c>
      <c r="J213" s="168">
        <v>0</v>
      </c>
    </row>
    <row r="214" spans="1:10" s="139" customFormat="1" ht="12.75">
      <c r="A214" s="139" t="s">
        <v>228</v>
      </c>
      <c r="B214" s="165">
        <v>5699</v>
      </c>
      <c r="C214" s="166">
        <v>30844.719</v>
      </c>
      <c r="D214" s="167">
        <v>1.034</v>
      </c>
      <c r="E214" s="168">
        <v>31893.439446</v>
      </c>
      <c r="F214" s="168">
        <v>31917.201576800904</v>
      </c>
      <c r="G214" s="168">
        <v>5600.491590945939</v>
      </c>
      <c r="H214" s="166">
        <v>1019.4848432949202</v>
      </c>
      <c r="I214" s="168">
        <v>5810044</v>
      </c>
      <c r="J214" s="168">
        <v>0</v>
      </c>
    </row>
    <row r="215" spans="1:10" s="139" customFormat="1" ht="12.75">
      <c r="A215" s="139" t="s">
        <v>229</v>
      </c>
      <c r="B215" s="165">
        <v>7616</v>
      </c>
      <c r="C215" s="166">
        <v>35764.528</v>
      </c>
      <c r="D215" s="167">
        <v>1.038</v>
      </c>
      <c r="E215" s="168">
        <v>37123.580064</v>
      </c>
      <c r="F215" s="168">
        <v>37151.23889856289</v>
      </c>
      <c r="G215" s="168">
        <v>4878.051325966767</v>
      </c>
      <c r="H215" s="166">
        <v>297.04457831574837</v>
      </c>
      <c r="I215" s="168">
        <v>2262292</v>
      </c>
      <c r="J215" s="168">
        <v>0</v>
      </c>
    </row>
    <row r="216" spans="1:10" s="139" customFormat="1" ht="12.75">
      <c r="A216" s="139" t="s">
        <v>230</v>
      </c>
      <c r="B216" s="165">
        <v>23621</v>
      </c>
      <c r="C216" s="166">
        <v>158771.722</v>
      </c>
      <c r="D216" s="167">
        <v>0.929</v>
      </c>
      <c r="E216" s="168">
        <v>147498.929738</v>
      </c>
      <c r="F216" s="168">
        <v>147608.82346292614</v>
      </c>
      <c r="G216" s="168">
        <v>6249.050567839048</v>
      </c>
      <c r="H216" s="166">
        <v>1668.0438201880297</v>
      </c>
      <c r="I216" s="168">
        <v>39400863</v>
      </c>
      <c r="J216" s="168">
        <v>0</v>
      </c>
    </row>
    <row r="217" spans="1:10" s="139" customFormat="1" ht="12.75">
      <c r="A217" s="139" t="s">
        <v>231</v>
      </c>
      <c r="B217" s="165">
        <v>4949</v>
      </c>
      <c r="C217" s="166">
        <v>24023.302</v>
      </c>
      <c r="D217" s="167">
        <v>0.927</v>
      </c>
      <c r="E217" s="168">
        <v>22269.600954</v>
      </c>
      <c r="F217" s="168">
        <v>22286.192866943376</v>
      </c>
      <c r="G217" s="168">
        <v>4503.170916739417</v>
      </c>
      <c r="H217" s="166">
        <v>-77.83583091160108</v>
      </c>
      <c r="I217" s="168">
        <v>0</v>
      </c>
      <c r="J217" s="168">
        <v>385210</v>
      </c>
    </row>
    <row r="218" spans="1:10" s="139" customFormat="1" ht="12.75">
      <c r="A218" s="139" t="s">
        <v>232</v>
      </c>
      <c r="B218" s="165">
        <v>10646</v>
      </c>
      <c r="C218" s="166">
        <v>62396.037</v>
      </c>
      <c r="D218" s="167">
        <v>0.919</v>
      </c>
      <c r="E218" s="168">
        <v>57341.958003</v>
      </c>
      <c r="F218" s="168">
        <v>57384.68049170349</v>
      </c>
      <c r="G218" s="168">
        <v>5390.257419848158</v>
      </c>
      <c r="H218" s="166">
        <v>809.2506721971395</v>
      </c>
      <c r="I218" s="168">
        <v>8615283</v>
      </c>
      <c r="J218" s="168">
        <v>0</v>
      </c>
    </row>
    <row r="219" spans="1:10" s="139" customFormat="1" ht="12.75">
      <c r="A219" s="139" t="s">
        <v>233</v>
      </c>
      <c r="B219" s="165">
        <v>146208</v>
      </c>
      <c r="C219" s="166">
        <v>779948.946</v>
      </c>
      <c r="D219" s="167">
        <v>1.104</v>
      </c>
      <c r="E219" s="168">
        <v>861063.6363840001</v>
      </c>
      <c r="F219" s="168">
        <v>861705.1697874543</v>
      </c>
      <c r="G219" s="168">
        <v>5893.693708876766</v>
      </c>
      <c r="H219" s="166">
        <v>1312.6869612257478</v>
      </c>
      <c r="I219" s="168">
        <v>191925335</v>
      </c>
      <c r="J219" s="168">
        <v>0</v>
      </c>
    </row>
    <row r="220" spans="1:10" s="139" customFormat="1" ht="27" customHeight="1">
      <c r="A220" s="164" t="s">
        <v>890</v>
      </c>
      <c r="B220" s="165">
        <v>13867</v>
      </c>
      <c r="C220" s="166">
        <v>62466.345</v>
      </c>
      <c r="D220" s="167">
        <v>0.906</v>
      </c>
      <c r="E220" s="168">
        <v>56594.508570000005</v>
      </c>
      <c r="F220" s="168">
        <v>56636.674173290616</v>
      </c>
      <c r="G220" s="168">
        <v>4084.2773615988044</v>
      </c>
      <c r="H220" s="166">
        <v>-496.72938605221407</v>
      </c>
      <c r="I220" s="168">
        <v>0</v>
      </c>
      <c r="J220" s="168">
        <v>6888146</v>
      </c>
    </row>
    <row r="221" spans="1:10" s="139" customFormat="1" ht="12.75">
      <c r="A221" s="139" t="s">
        <v>234</v>
      </c>
      <c r="B221" s="165">
        <v>13369</v>
      </c>
      <c r="C221" s="166">
        <v>69873.09700000001</v>
      </c>
      <c r="D221" s="167">
        <v>0.818</v>
      </c>
      <c r="E221" s="168">
        <v>57156.19334600001</v>
      </c>
      <c r="F221" s="168">
        <v>57198.77743118997</v>
      </c>
      <c r="G221" s="168">
        <v>4278.463417696908</v>
      </c>
      <c r="H221" s="166">
        <v>-302.54332995411005</v>
      </c>
      <c r="I221" s="168">
        <v>0</v>
      </c>
      <c r="J221" s="168">
        <v>4044702</v>
      </c>
    </row>
    <row r="222" spans="1:10" s="139" customFormat="1" ht="12.75">
      <c r="A222" s="139" t="s">
        <v>235</v>
      </c>
      <c r="B222" s="165">
        <v>15861</v>
      </c>
      <c r="C222" s="166">
        <v>118575.75</v>
      </c>
      <c r="D222" s="167">
        <v>0.919</v>
      </c>
      <c r="E222" s="168">
        <v>108971.11425</v>
      </c>
      <c r="F222" s="168">
        <v>109052.30291811818</v>
      </c>
      <c r="G222" s="168">
        <v>6875.49983721822</v>
      </c>
      <c r="H222" s="166">
        <v>2294.4930895672014</v>
      </c>
      <c r="I222" s="168">
        <v>36392955</v>
      </c>
      <c r="J222" s="168">
        <v>0</v>
      </c>
    </row>
    <row r="223" spans="1:10" s="139" customFormat="1" ht="12.75">
      <c r="A223" s="139" t="s">
        <v>236</v>
      </c>
      <c r="B223" s="165">
        <v>8417</v>
      </c>
      <c r="C223" s="166">
        <v>63087.328</v>
      </c>
      <c r="D223" s="167">
        <v>0.994</v>
      </c>
      <c r="E223" s="168">
        <v>62708.804032</v>
      </c>
      <c r="F223" s="168">
        <v>62755.52507650507</v>
      </c>
      <c r="G223" s="168">
        <v>7455.8067098140755</v>
      </c>
      <c r="H223" s="166">
        <v>2874.799962163057</v>
      </c>
      <c r="I223" s="168">
        <v>24197191</v>
      </c>
      <c r="J223" s="168">
        <v>0</v>
      </c>
    </row>
    <row r="224" spans="1:10" s="139" customFormat="1" ht="12.75">
      <c r="A224" s="139" t="s">
        <v>237</v>
      </c>
      <c r="B224" s="165">
        <v>25869</v>
      </c>
      <c r="C224" s="166">
        <v>134199.818</v>
      </c>
      <c r="D224" s="167">
        <v>1.002</v>
      </c>
      <c r="E224" s="168">
        <v>134468.217636</v>
      </c>
      <c r="F224" s="168">
        <v>134568.40286003143</v>
      </c>
      <c r="G224" s="168">
        <v>5201.917463374364</v>
      </c>
      <c r="H224" s="166">
        <v>620.9107157233457</v>
      </c>
      <c r="I224" s="168">
        <v>16062339</v>
      </c>
      <c r="J224" s="168">
        <v>0</v>
      </c>
    </row>
    <row r="225" spans="1:10" s="139" customFormat="1" ht="12.75">
      <c r="A225" s="139" t="s">
        <v>238</v>
      </c>
      <c r="B225" s="165">
        <v>5796</v>
      </c>
      <c r="C225" s="166">
        <v>23177.293</v>
      </c>
      <c r="D225" s="167">
        <v>0.988</v>
      </c>
      <c r="E225" s="168">
        <v>22899.165484</v>
      </c>
      <c r="F225" s="168">
        <v>22916.22645249114</v>
      </c>
      <c r="G225" s="168">
        <v>3953.8002851088927</v>
      </c>
      <c r="H225" s="166">
        <v>-627.2064625421258</v>
      </c>
      <c r="I225" s="168">
        <v>0</v>
      </c>
      <c r="J225" s="168">
        <v>3635289</v>
      </c>
    </row>
    <row r="226" spans="1:10" s="139" customFormat="1" ht="12.75">
      <c r="A226" s="139" t="s">
        <v>239</v>
      </c>
      <c r="B226" s="165">
        <v>22304</v>
      </c>
      <c r="C226" s="166">
        <v>127914.045</v>
      </c>
      <c r="D226" s="167">
        <v>0.853</v>
      </c>
      <c r="E226" s="168">
        <v>109110.680385</v>
      </c>
      <c r="F226" s="168">
        <v>109191.97303653334</v>
      </c>
      <c r="G226" s="168">
        <v>4895.622894392635</v>
      </c>
      <c r="H226" s="166">
        <v>314.61614674161683</v>
      </c>
      <c r="I226" s="168">
        <v>7017199</v>
      </c>
      <c r="J226" s="168">
        <v>0</v>
      </c>
    </row>
    <row r="227" spans="1:10" s="139" customFormat="1" ht="12.75">
      <c r="A227" s="139" t="s">
        <v>240</v>
      </c>
      <c r="B227" s="165">
        <v>4452</v>
      </c>
      <c r="C227" s="166">
        <v>8733.671</v>
      </c>
      <c r="D227" s="167">
        <v>1.26</v>
      </c>
      <c r="E227" s="168">
        <v>11004.42546</v>
      </c>
      <c r="F227" s="168">
        <v>11012.624280877004</v>
      </c>
      <c r="G227" s="168">
        <v>2473.6352832158586</v>
      </c>
      <c r="H227" s="166">
        <v>-2107.37146443516</v>
      </c>
      <c r="I227" s="168">
        <v>0</v>
      </c>
      <c r="J227" s="168">
        <v>9382018</v>
      </c>
    </row>
    <row r="228" spans="1:10" s="139" customFormat="1" ht="12.75">
      <c r="A228" s="139" t="s">
        <v>241</v>
      </c>
      <c r="B228" s="165">
        <v>10048</v>
      </c>
      <c r="C228" s="166">
        <v>39648.283</v>
      </c>
      <c r="D228" s="167">
        <v>1.065</v>
      </c>
      <c r="E228" s="168">
        <v>42225.421395</v>
      </c>
      <c r="F228" s="168">
        <v>42256.881344247864</v>
      </c>
      <c r="G228" s="168">
        <v>4205.501726139318</v>
      </c>
      <c r="H228" s="166">
        <v>-375.50502151170076</v>
      </c>
      <c r="I228" s="168">
        <v>0</v>
      </c>
      <c r="J228" s="168">
        <v>3773074</v>
      </c>
    </row>
    <row r="229" spans="1:10" s="139" customFormat="1" ht="12.75">
      <c r="A229" s="139" t="s">
        <v>242</v>
      </c>
      <c r="B229" s="165">
        <v>146947</v>
      </c>
      <c r="C229" s="166">
        <v>613113.221</v>
      </c>
      <c r="D229" s="167">
        <v>0.953</v>
      </c>
      <c r="E229" s="168">
        <v>584296.899613</v>
      </c>
      <c r="F229" s="168">
        <v>584732.2286209821</v>
      </c>
      <c r="G229" s="168">
        <v>3979.2049420606218</v>
      </c>
      <c r="H229" s="166">
        <v>-601.8018055903967</v>
      </c>
      <c r="I229" s="168">
        <v>0</v>
      </c>
      <c r="J229" s="168">
        <v>88432970</v>
      </c>
    </row>
    <row r="230" spans="1:10" s="139" customFormat="1" ht="27" customHeight="1">
      <c r="A230" s="164" t="s">
        <v>891</v>
      </c>
      <c r="B230" s="165">
        <v>23046</v>
      </c>
      <c r="C230" s="166">
        <v>76318.296</v>
      </c>
      <c r="D230" s="167">
        <v>1.105</v>
      </c>
      <c r="E230" s="168">
        <v>84331.71708</v>
      </c>
      <c r="F230" s="168">
        <v>84394.54822417034</v>
      </c>
      <c r="G230" s="168">
        <v>3662.004175308962</v>
      </c>
      <c r="H230" s="166">
        <v>-919.0025723420563</v>
      </c>
      <c r="I230" s="168">
        <v>0</v>
      </c>
      <c r="J230" s="168">
        <v>21179333</v>
      </c>
    </row>
    <row r="231" spans="1:10" s="139" customFormat="1" ht="12.75">
      <c r="A231" s="139" t="s">
        <v>243</v>
      </c>
      <c r="B231" s="165">
        <v>51481</v>
      </c>
      <c r="C231" s="166">
        <v>265829.91000000003</v>
      </c>
      <c r="D231" s="167">
        <v>1.147</v>
      </c>
      <c r="E231" s="168">
        <v>304906.90677000006</v>
      </c>
      <c r="F231" s="168">
        <v>305134.07693184586</v>
      </c>
      <c r="G231" s="168">
        <v>5927.120237210735</v>
      </c>
      <c r="H231" s="166">
        <v>1346.113489559716</v>
      </c>
      <c r="I231" s="168">
        <v>69299269</v>
      </c>
      <c r="J231" s="168">
        <v>0</v>
      </c>
    </row>
    <row r="232" spans="1:10" s="139" customFormat="1" ht="12.75">
      <c r="A232" s="139" t="s">
        <v>244</v>
      </c>
      <c r="B232" s="165">
        <v>57544</v>
      </c>
      <c r="C232" s="166">
        <v>276261.24199999997</v>
      </c>
      <c r="D232" s="167">
        <v>0.965</v>
      </c>
      <c r="E232" s="168">
        <v>266592.09852999996</v>
      </c>
      <c r="F232" s="168">
        <v>266790.7223355786</v>
      </c>
      <c r="G232" s="168">
        <v>4636.290878902728</v>
      </c>
      <c r="H232" s="166">
        <v>55.28413125170937</v>
      </c>
      <c r="I232" s="168">
        <v>3181270</v>
      </c>
      <c r="J232" s="168">
        <v>0</v>
      </c>
    </row>
    <row r="233" spans="1:10" s="139" customFormat="1" ht="12.75">
      <c r="A233" s="139" t="s">
        <v>245</v>
      </c>
      <c r="B233" s="165">
        <v>10142</v>
      </c>
      <c r="C233" s="166">
        <v>47057.243</v>
      </c>
      <c r="D233" s="167">
        <v>1.011</v>
      </c>
      <c r="E233" s="168">
        <v>47574.872673</v>
      </c>
      <c r="F233" s="168">
        <v>47610.31821813182</v>
      </c>
      <c r="G233" s="168">
        <v>4694.371743061705</v>
      </c>
      <c r="H233" s="166">
        <v>113.36499541068679</v>
      </c>
      <c r="I233" s="168">
        <v>1149748</v>
      </c>
      <c r="J233" s="168">
        <v>0</v>
      </c>
    </row>
    <row r="234" spans="1:10" s="139" customFormat="1" ht="12.75">
      <c r="A234" s="139" t="s">
        <v>246</v>
      </c>
      <c r="B234" s="165">
        <v>15388</v>
      </c>
      <c r="C234" s="166">
        <v>97666.522</v>
      </c>
      <c r="D234" s="167">
        <v>1.081</v>
      </c>
      <c r="E234" s="168">
        <v>105577.51028199999</v>
      </c>
      <c r="F234" s="168">
        <v>105656.17055359604</v>
      </c>
      <c r="G234" s="168">
        <v>6866.140535066028</v>
      </c>
      <c r="H234" s="166">
        <v>2285.1337874150095</v>
      </c>
      <c r="I234" s="168">
        <v>35163639</v>
      </c>
      <c r="J234" s="168">
        <v>0</v>
      </c>
    </row>
    <row r="235" spans="1:10" s="139" customFormat="1" ht="12.75">
      <c r="A235" s="139" t="s">
        <v>247</v>
      </c>
      <c r="B235" s="165">
        <v>15447</v>
      </c>
      <c r="C235" s="166">
        <v>42839.715</v>
      </c>
      <c r="D235" s="167">
        <v>1.236</v>
      </c>
      <c r="E235" s="168">
        <v>52949.88774</v>
      </c>
      <c r="F235" s="168">
        <v>52989.33792725563</v>
      </c>
      <c r="G235" s="168">
        <v>3430.396706626246</v>
      </c>
      <c r="H235" s="166">
        <v>-1150.6100410247723</v>
      </c>
      <c r="I235" s="168">
        <v>0</v>
      </c>
      <c r="J235" s="168">
        <v>17773473</v>
      </c>
    </row>
    <row r="236" spans="1:10" s="139" customFormat="1" ht="12.75">
      <c r="A236" s="139" t="s">
        <v>248</v>
      </c>
      <c r="B236" s="165">
        <v>26781</v>
      </c>
      <c r="C236" s="166">
        <v>114102.628</v>
      </c>
      <c r="D236" s="167">
        <v>1.088</v>
      </c>
      <c r="E236" s="168">
        <v>124143.659264</v>
      </c>
      <c r="F236" s="168">
        <v>124236.15220050277</v>
      </c>
      <c r="G236" s="168">
        <v>4638.966140192777</v>
      </c>
      <c r="H236" s="166">
        <v>57.95939254175846</v>
      </c>
      <c r="I236" s="168">
        <v>1552210</v>
      </c>
      <c r="J236" s="168">
        <v>0</v>
      </c>
    </row>
    <row r="237" spans="1:10" s="139" customFormat="1" ht="12.75">
      <c r="A237" s="139" t="s">
        <v>249</v>
      </c>
      <c r="B237" s="165">
        <v>10024</v>
      </c>
      <c r="C237" s="166">
        <v>39511.127</v>
      </c>
      <c r="D237" s="167">
        <v>1.212</v>
      </c>
      <c r="E237" s="168">
        <v>47887.485924</v>
      </c>
      <c r="F237" s="168">
        <v>47923.16438088701</v>
      </c>
      <c r="G237" s="168">
        <v>4780.842416289606</v>
      </c>
      <c r="H237" s="166">
        <v>199.83566863858778</v>
      </c>
      <c r="I237" s="168">
        <v>2003153</v>
      </c>
      <c r="J237" s="168">
        <v>0</v>
      </c>
    </row>
    <row r="238" spans="1:10" s="139" customFormat="1" ht="12.75">
      <c r="A238" s="139" t="s">
        <v>250</v>
      </c>
      <c r="B238" s="165">
        <v>20241</v>
      </c>
      <c r="C238" s="166">
        <v>116998.839</v>
      </c>
      <c r="D238" s="167">
        <v>0.913</v>
      </c>
      <c r="E238" s="168">
        <v>106819.94000700001</v>
      </c>
      <c r="F238" s="168">
        <v>106899.52594789198</v>
      </c>
      <c r="G238" s="168">
        <v>5281.336196230027</v>
      </c>
      <c r="H238" s="166">
        <v>700.3294485790084</v>
      </c>
      <c r="I238" s="168">
        <v>14175368</v>
      </c>
      <c r="J238" s="168">
        <v>0</v>
      </c>
    </row>
    <row r="239" spans="1:10" s="139" customFormat="1" ht="12.75">
      <c r="A239" s="139" t="s">
        <v>251</v>
      </c>
      <c r="B239" s="165">
        <v>6831</v>
      </c>
      <c r="C239" s="166">
        <v>32406.72</v>
      </c>
      <c r="D239" s="167">
        <v>0.814</v>
      </c>
      <c r="E239" s="168">
        <v>26379.070079999998</v>
      </c>
      <c r="F239" s="168">
        <v>26398.723743089813</v>
      </c>
      <c r="G239" s="168">
        <v>3864.54746641631</v>
      </c>
      <c r="H239" s="166">
        <v>-716.4592812347087</v>
      </c>
      <c r="I239" s="168">
        <v>0</v>
      </c>
      <c r="J239" s="168">
        <v>4894133</v>
      </c>
    </row>
    <row r="240" spans="1:10" s="139" customFormat="1" ht="12.75">
      <c r="A240" s="139" t="s">
        <v>252</v>
      </c>
      <c r="B240" s="165">
        <v>10830</v>
      </c>
      <c r="C240" s="166">
        <v>60725.075</v>
      </c>
      <c r="D240" s="167">
        <v>0.928</v>
      </c>
      <c r="E240" s="168">
        <v>56352.8696</v>
      </c>
      <c r="F240" s="168">
        <v>56394.85517075378</v>
      </c>
      <c r="G240" s="168">
        <v>5207.281179201642</v>
      </c>
      <c r="H240" s="166">
        <v>626.2744315506234</v>
      </c>
      <c r="I240" s="168">
        <v>6782552</v>
      </c>
      <c r="J240" s="168">
        <v>0</v>
      </c>
    </row>
    <row r="241" spans="1:10" s="139" customFormat="1" ht="12.75">
      <c r="A241" s="139" t="s">
        <v>253</v>
      </c>
      <c r="B241" s="165">
        <v>10867</v>
      </c>
      <c r="C241" s="166">
        <v>32768.224</v>
      </c>
      <c r="D241" s="167">
        <v>1.094</v>
      </c>
      <c r="E241" s="168">
        <v>35848.437056</v>
      </c>
      <c r="F241" s="168">
        <v>35875.145848313696</v>
      </c>
      <c r="G241" s="168">
        <v>3301.292523080307</v>
      </c>
      <c r="H241" s="166">
        <v>-1279.7142245707114</v>
      </c>
      <c r="I241" s="168">
        <v>0</v>
      </c>
      <c r="J241" s="168">
        <v>13906654</v>
      </c>
    </row>
    <row r="242" spans="1:10" s="139" customFormat="1" ht="12.75">
      <c r="A242" s="139" t="s">
        <v>254</v>
      </c>
      <c r="B242" s="165">
        <v>11081</v>
      </c>
      <c r="C242" s="166">
        <v>51077.699</v>
      </c>
      <c r="D242" s="167">
        <v>0.965</v>
      </c>
      <c r="E242" s="168">
        <v>49289.979535</v>
      </c>
      <c r="F242" s="168">
        <v>49326.70291639847</v>
      </c>
      <c r="G242" s="168">
        <v>4451.466737334038</v>
      </c>
      <c r="H242" s="166">
        <v>-129.54001031698044</v>
      </c>
      <c r="I242" s="168">
        <v>0</v>
      </c>
      <c r="J242" s="168">
        <v>1435433</v>
      </c>
    </row>
    <row r="243" spans="1:10" s="139" customFormat="1" ht="12.75">
      <c r="A243" s="139" t="s">
        <v>255</v>
      </c>
      <c r="B243" s="165">
        <v>6801</v>
      </c>
      <c r="C243" s="166">
        <v>16759.919</v>
      </c>
      <c r="D243" s="167">
        <v>0.981</v>
      </c>
      <c r="E243" s="168">
        <v>16441.480539</v>
      </c>
      <c r="F243" s="168">
        <v>16453.73022476342</v>
      </c>
      <c r="G243" s="168">
        <v>2419.3104285786535</v>
      </c>
      <c r="H243" s="166">
        <v>-2161.696319072365</v>
      </c>
      <c r="I243" s="168">
        <v>0</v>
      </c>
      <c r="J243" s="168">
        <v>14701697</v>
      </c>
    </row>
    <row r="244" spans="1:10" s="139" customFormat="1" ht="12.75">
      <c r="A244" s="139" t="s">
        <v>256</v>
      </c>
      <c r="B244" s="165">
        <v>7039</v>
      </c>
      <c r="C244" s="166">
        <v>25738.224</v>
      </c>
      <c r="D244" s="167">
        <v>0.938</v>
      </c>
      <c r="E244" s="168">
        <v>24142.454111999996</v>
      </c>
      <c r="F244" s="168">
        <v>24160.44138971068</v>
      </c>
      <c r="G244" s="168">
        <v>3432.3684315542946</v>
      </c>
      <c r="H244" s="166">
        <v>-1148.6383160967239</v>
      </c>
      <c r="I244" s="168">
        <v>0</v>
      </c>
      <c r="J244" s="168">
        <v>8085265</v>
      </c>
    </row>
    <row r="245" spans="1:10" s="139" customFormat="1" ht="27" customHeight="1">
      <c r="A245" s="164" t="s">
        <v>892</v>
      </c>
      <c r="B245" s="165">
        <v>26883</v>
      </c>
      <c r="C245" s="166">
        <v>171275.489</v>
      </c>
      <c r="D245" s="167">
        <v>0.797</v>
      </c>
      <c r="E245" s="168">
        <v>136506.564733</v>
      </c>
      <c r="F245" s="168">
        <v>136608.2686226623</v>
      </c>
      <c r="G245" s="168">
        <v>5081.585709283275</v>
      </c>
      <c r="H245" s="166">
        <v>500.5789616322563</v>
      </c>
      <c r="I245" s="168">
        <v>13457064</v>
      </c>
      <c r="J245" s="168">
        <v>0</v>
      </c>
    </row>
    <row r="246" spans="1:10" s="139" customFormat="1" ht="12.75">
      <c r="A246" s="139" t="s">
        <v>257</v>
      </c>
      <c r="B246" s="165">
        <v>99640</v>
      </c>
      <c r="C246" s="166">
        <v>441849.748</v>
      </c>
      <c r="D246" s="167">
        <v>1.007</v>
      </c>
      <c r="E246" s="168">
        <v>444942.696236</v>
      </c>
      <c r="F246" s="168">
        <v>445274.1997279569</v>
      </c>
      <c r="G246" s="168">
        <v>4468.829784503782</v>
      </c>
      <c r="H246" s="166">
        <v>-112.17696314723617</v>
      </c>
      <c r="I246" s="168">
        <v>0</v>
      </c>
      <c r="J246" s="168">
        <v>11177313</v>
      </c>
    </row>
    <row r="247" spans="1:10" s="139" customFormat="1" ht="12.75">
      <c r="A247" s="139" t="s">
        <v>258</v>
      </c>
      <c r="B247" s="165">
        <v>9534</v>
      </c>
      <c r="C247" s="166">
        <v>54068.815</v>
      </c>
      <c r="D247" s="167">
        <v>1.042</v>
      </c>
      <c r="E247" s="168">
        <v>56339.70523000001</v>
      </c>
      <c r="F247" s="168">
        <v>56381.68099267139</v>
      </c>
      <c r="G247" s="168">
        <v>5913.748793021963</v>
      </c>
      <c r="H247" s="166">
        <v>1332.7420453709447</v>
      </c>
      <c r="I247" s="168">
        <v>12706363</v>
      </c>
      <c r="J247" s="168">
        <v>0</v>
      </c>
    </row>
    <row r="248" spans="1:10" s="139" customFormat="1" ht="12.75">
      <c r="A248" s="139" t="s">
        <v>259</v>
      </c>
      <c r="B248" s="165">
        <v>37275</v>
      </c>
      <c r="C248" s="166">
        <v>215162.392</v>
      </c>
      <c r="D248" s="167">
        <v>1.047</v>
      </c>
      <c r="E248" s="168">
        <v>225275.02442399997</v>
      </c>
      <c r="F248" s="168">
        <v>225442.8650423065</v>
      </c>
      <c r="G248" s="168">
        <v>6048.098324407954</v>
      </c>
      <c r="H248" s="166">
        <v>1467.0915767569359</v>
      </c>
      <c r="I248" s="168">
        <v>54685839</v>
      </c>
      <c r="J248" s="168">
        <v>0</v>
      </c>
    </row>
    <row r="249" spans="1:10" s="139" customFormat="1" ht="12.75">
      <c r="A249" s="139" t="s">
        <v>260</v>
      </c>
      <c r="B249" s="165">
        <v>19031</v>
      </c>
      <c r="C249" s="166">
        <v>111261.488</v>
      </c>
      <c r="D249" s="167">
        <v>0.88</v>
      </c>
      <c r="E249" s="168">
        <v>97910.10944</v>
      </c>
      <c r="F249" s="168">
        <v>97983.05713293175</v>
      </c>
      <c r="G249" s="168">
        <v>5148.602655295662</v>
      </c>
      <c r="H249" s="166">
        <v>567.5959076446434</v>
      </c>
      <c r="I249" s="168">
        <v>10801918</v>
      </c>
      <c r="J249" s="168">
        <v>0</v>
      </c>
    </row>
    <row r="250" spans="1:10" s="139" customFormat="1" ht="12.75">
      <c r="A250" s="139" t="s">
        <v>261</v>
      </c>
      <c r="B250" s="165">
        <v>9526</v>
      </c>
      <c r="C250" s="166">
        <v>36083.581</v>
      </c>
      <c r="D250" s="167">
        <v>1.113</v>
      </c>
      <c r="E250" s="168">
        <v>40161.025653</v>
      </c>
      <c r="F250" s="168">
        <v>40190.947529136334</v>
      </c>
      <c r="G250" s="168">
        <v>4219.079102365771</v>
      </c>
      <c r="H250" s="166">
        <v>-361.9276452852473</v>
      </c>
      <c r="I250" s="168">
        <v>0</v>
      </c>
      <c r="J250" s="168">
        <v>3447723</v>
      </c>
    </row>
    <row r="251" spans="1:10" s="139" customFormat="1" ht="12.75">
      <c r="A251" s="139" t="s">
        <v>262</v>
      </c>
      <c r="B251" s="165">
        <v>5849</v>
      </c>
      <c r="C251" s="166">
        <v>33708.771</v>
      </c>
      <c r="D251" s="167">
        <v>0.992</v>
      </c>
      <c r="E251" s="168">
        <v>33439.100832000004</v>
      </c>
      <c r="F251" s="168">
        <v>33464.01455412081</v>
      </c>
      <c r="G251" s="168">
        <v>5721.322372050062</v>
      </c>
      <c r="H251" s="166">
        <v>1140.3156243990434</v>
      </c>
      <c r="I251" s="168">
        <v>6669706</v>
      </c>
      <c r="J251" s="168">
        <v>0</v>
      </c>
    </row>
    <row r="252" spans="1:10" s="139" customFormat="1" ht="12.75">
      <c r="A252" s="139" t="s">
        <v>263</v>
      </c>
      <c r="B252" s="165">
        <v>11613</v>
      </c>
      <c r="C252" s="166">
        <v>58728.581</v>
      </c>
      <c r="D252" s="167">
        <v>0.906</v>
      </c>
      <c r="E252" s="168">
        <v>53208.094386</v>
      </c>
      <c r="F252" s="168">
        <v>53247.73694949985</v>
      </c>
      <c r="G252" s="168">
        <v>4585.183583010406</v>
      </c>
      <c r="H252" s="166">
        <v>4.176835359387951</v>
      </c>
      <c r="I252" s="168">
        <v>48506</v>
      </c>
      <c r="J252" s="168">
        <v>0</v>
      </c>
    </row>
    <row r="253" spans="1:10" s="139" customFormat="1" ht="12.75">
      <c r="A253" s="139" t="s">
        <v>264</v>
      </c>
      <c r="B253" s="165">
        <v>38725</v>
      </c>
      <c r="C253" s="166">
        <v>169238.236</v>
      </c>
      <c r="D253" s="167">
        <v>0.976</v>
      </c>
      <c r="E253" s="168">
        <v>165176.518336</v>
      </c>
      <c r="F253" s="168">
        <v>165299.58270604335</v>
      </c>
      <c r="G253" s="168">
        <v>4268.549585695116</v>
      </c>
      <c r="H253" s="166">
        <v>-312.45716195590285</v>
      </c>
      <c r="I253" s="168">
        <v>0</v>
      </c>
      <c r="J253" s="168">
        <v>12099904</v>
      </c>
    </row>
    <row r="254" spans="1:10" s="139" customFormat="1" ht="12.75">
      <c r="A254" s="139" t="s">
        <v>265</v>
      </c>
      <c r="B254" s="165">
        <v>25879</v>
      </c>
      <c r="C254" s="166">
        <v>167792.019</v>
      </c>
      <c r="D254" s="167">
        <v>0.968</v>
      </c>
      <c r="E254" s="168">
        <v>162422.674392</v>
      </c>
      <c r="F254" s="168">
        <v>162543.68701719737</v>
      </c>
      <c r="G254" s="168">
        <v>6280.910661818361</v>
      </c>
      <c r="H254" s="166">
        <v>1699.903914167343</v>
      </c>
      <c r="I254" s="168">
        <v>43991813</v>
      </c>
      <c r="J254" s="168">
        <v>0</v>
      </c>
    </row>
    <row r="255" spans="1:10" s="139" customFormat="1" ht="27" customHeight="1">
      <c r="A255" s="164" t="s">
        <v>893</v>
      </c>
      <c r="B255" s="165">
        <v>25135</v>
      </c>
      <c r="C255" s="166">
        <v>179827.154</v>
      </c>
      <c r="D255" s="167">
        <v>0.919</v>
      </c>
      <c r="E255" s="168">
        <v>165261.15452600003</v>
      </c>
      <c r="F255" s="168">
        <v>165384.28195403435</v>
      </c>
      <c r="G255" s="168">
        <v>6579.840141397826</v>
      </c>
      <c r="H255" s="166">
        <v>1998.8333937468078</v>
      </c>
      <c r="I255" s="168">
        <v>50240677</v>
      </c>
      <c r="J255" s="168">
        <v>0</v>
      </c>
    </row>
    <row r="256" spans="1:10" s="139" customFormat="1" ht="12.75">
      <c r="A256" s="139" t="s">
        <v>266</v>
      </c>
      <c r="B256" s="165">
        <v>18553</v>
      </c>
      <c r="C256" s="166">
        <v>129156.76</v>
      </c>
      <c r="D256" s="167">
        <v>0.963</v>
      </c>
      <c r="E256" s="168">
        <v>124377.95988</v>
      </c>
      <c r="F256" s="168">
        <v>124470.62738161649</v>
      </c>
      <c r="G256" s="168">
        <v>6708.921866092626</v>
      </c>
      <c r="H256" s="166">
        <v>2127.915118441608</v>
      </c>
      <c r="I256" s="168">
        <v>39479209</v>
      </c>
      <c r="J256" s="168">
        <v>0</v>
      </c>
    </row>
    <row r="257" spans="1:10" s="139" customFormat="1" ht="12.75">
      <c r="A257" s="139" t="s">
        <v>267</v>
      </c>
      <c r="B257" s="165">
        <v>19800</v>
      </c>
      <c r="C257" s="166">
        <v>122592.866</v>
      </c>
      <c r="D257" s="167">
        <v>0.952</v>
      </c>
      <c r="E257" s="168">
        <v>116708.408432</v>
      </c>
      <c r="F257" s="168">
        <v>116795.36175264831</v>
      </c>
      <c r="G257" s="168">
        <v>5898.755644073147</v>
      </c>
      <c r="H257" s="166">
        <v>1317.7488964221284</v>
      </c>
      <c r="I257" s="168">
        <v>26091428</v>
      </c>
      <c r="J257" s="168">
        <v>0</v>
      </c>
    </row>
    <row r="258" spans="1:10" s="139" customFormat="1" ht="12.75">
      <c r="A258" s="139" t="s">
        <v>268</v>
      </c>
      <c r="B258" s="165">
        <v>98226</v>
      </c>
      <c r="C258" s="166">
        <v>422807.049</v>
      </c>
      <c r="D258" s="167">
        <v>1.018</v>
      </c>
      <c r="E258" s="168">
        <v>430417.57588200003</v>
      </c>
      <c r="F258" s="168">
        <v>430738.2574677672</v>
      </c>
      <c r="G258" s="168">
        <v>4385.175589637848</v>
      </c>
      <c r="H258" s="166">
        <v>-195.83115801317035</v>
      </c>
      <c r="I258" s="168">
        <v>0</v>
      </c>
      <c r="J258" s="168">
        <v>19235711</v>
      </c>
    </row>
    <row r="259" spans="1:10" s="139" customFormat="1" ht="12.75">
      <c r="A259" s="139" t="s">
        <v>269</v>
      </c>
      <c r="B259" s="165">
        <v>17973</v>
      </c>
      <c r="C259" s="166">
        <v>72331.37</v>
      </c>
      <c r="D259" s="167">
        <v>0.96</v>
      </c>
      <c r="E259" s="168">
        <v>69438.1152</v>
      </c>
      <c r="F259" s="168">
        <v>69489.84990170077</v>
      </c>
      <c r="G259" s="168">
        <v>3866.3467368664533</v>
      </c>
      <c r="H259" s="166">
        <v>-714.6600107845652</v>
      </c>
      <c r="I259" s="168">
        <v>0</v>
      </c>
      <c r="J259" s="168">
        <v>12844584</v>
      </c>
    </row>
    <row r="260" spans="1:10" s="139" customFormat="1" ht="12.75">
      <c r="A260" s="139" t="s">
        <v>270</v>
      </c>
      <c r="B260" s="165">
        <v>9464</v>
      </c>
      <c r="C260" s="166">
        <v>54923.688</v>
      </c>
      <c r="D260" s="167">
        <v>0.853</v>
      </c>
      <c r="E260" s="168">
        <v>46849.905864</v>
      </c>
      <c r="F260" s="168">
        <v>46884.81127434419</v>
      </c>
      <c r="G260" s="168">
        <v>4954.016406841102</v>
      </c>
      <c r="H260" s="166">
        <v>373.00965919008377</v>
      </c>
      <c r="I260" s="168">
        <v>3530163</v>
      </c>
      <c r="J260" s="168">
        <v>0</v>
      </c>
    </row>
    <row r="261" spans="1:10" s="139" customFormat="1" ht="12.75">
      <c r="A261" s="139" t="s">
        <v>271</v>
      </c>
      <c r="B261" s="165">
        <v>55915</v>
      </c>
      <c r="C261" s="166">
        <v>295356.754</v>
      </c>
      <c r="D261" s="167">
        <v>0.943</v>
      </c>
      <c r="E261" s="168">
        <v>278521.419022</v>
      </c>
      <c r="F261" s="168">
        <v>278728.93073928775</v>
      </c>
      <c r="G261" s="168">
        <v>4984.8686531214835</v>
      </c>
      <c r="H261" s="166">
        <v>403.861905470465</v>
      </c>
      <c r="I261" s="168">
        <v>22581938</v>
      </c>
      <c r="J261" s="168">
        <v>0</v>
      </c>
    </row>
    <row r="262" spans="1:10" s="139" customFormat="1" ht="27" customHeight="1">
      <c r="A262" s="164" t="s">
        <v>894</v>
      </c>
      <c r="B262" s="165">
        <v>7070</v>
      </c>
      <c r="C262" s="166">
        <v>40875.822</v>
      </c>
      <c r="D262" s="167">
        <v>1.262</v>
      </c>
      <c r="E262" s="168">
        <v>51585.287364</v>
      </c>
      <c r="F262" s="168">
        <v>51623.7208590083</v>
      </c>
      <c r="G262" s="168">
        <v>7301.799272844173</v>
      </c>
      <c r="H262" s="166">
        <v>2720.7925251931547</v>
      </c>
      <c r="I262" s="168">
        <v>19236003</v>
      </c>
      <c r="J262" s="168">
        <v>0</v>
      </c>
    </row>
    <row r="263" spans="1:10" s="139" customFormat="1" ht="12.75">
      <c r="A263" s="139" t="s">
        <v>273</v>
      </c>
      <c r="B263" s="165">
        <v>6432</v>
      </c>
      <c r="C263" s="166">
        <v>41142.767</v>
      </c>
      <c r="D263" s="167">
        <v>1.023</v>
      </c>
      <c r="E263" s="168">
        <v>42089.050640999994</v>
      </c>
      <c r="F263" s="168">
        <v>42120.40898754366</v>
      </c>
      <c r="G263" s="168">
        <v>6548.571049058406</v>
      </c>
      <c r="H263" s="166">
        <v>1967.5643014073876</v>
      </c>
      <c r="I263" s="168">
        <v>12655374</v>
      </c>
      <c r="J263" s="168">
        <v>0</v>
      </c>
    </row>
    <row r="264" spans="1:10" s="139" customFormat="1" ht="12.75">
      <c r="A264" s="139" t="s">
        <v>274</v>
      </c>
      <c r="B264" s="165">
        <v>10151</v>
      </c>
      <c r="C264" s="166">
        <v>52400.253</v>
      </c>
      <c r="D264" s="167">
        <v>1.073</v>
      </c>
      <c r="E264" s="168">
        <v>56225.471469</v>
      </c>
      <c r="F264" s="168">
        <v>56267.362122080885</v>
      </c>
      <c r="G264" s="168">
        <v>5543.036363124903</v>
      </c>
      <c r="H264" s="166">
        <v>962.0296154738844</v>
      </c>
      <c r="I264" s="168">
        <v>9765563</v>
      </c>
      <c r="J264" s="168">
        <v>0</v>
      </c>
    </row>
    <row r="265" spans="1:10" s="139" customFormat="1" ht="12.75">
      <c r="A265" s="139" t="s">
        <v>275</v>
      </c>
      <c r="B265" s="165">
        <v>14845</v>
      </c>
      <c r="C265" s="166">
        <v>73840.006</v>
      </c>
      <c r="D265" s="167">
        <v>1.154</v>
      </c>
      <c r="E265" s="168">
        <v>85211.36692399999</v>
      </c>
      <c r="F265" s="168">
        <v>85274.85344918331</v>
      </c>
      <c r="G265" s="168">
        <v>5744.348497755696</v>
      </c>
      <c r="H265" s="166">
        <v>1163.3417501046779</v>
      </c>
      <c r="I265" s="168">
        <v>17269808</v>
      </c>
      <c r="J265" s="168">
        <v>0</v>
      </c>
    </row>
    <row r="266" spans="1:10" s="139" customFormat="1" ht="12.75">
      <c r="A266" s="139" t="s">
        <v>276</v>
      </c>
      <c r="B266" s="165">
        <v>5404</v>
      </c>
      <c r="C266" s="166">
        <v>12500.251</v>
      </c>
      <c r="D266" s="167">
        <v>0.763</v>
      </c>
      <c r="E266" s="168">
        <v>9537.691513</v>
      </c>
      <c r="F266" s="168">
        <v>9544.797547256803</v>
      </c>
      <c r="G266" s="168">
        <v>1766.2467704028134</v>
      </c>
      <c r="H266" s="166">
        <v>-2814.7599772482054</v>
      </c>
      <c r="I266" s="168">
        <v>0</v>
      </c>
      <c r="J266" s="168">
        <v>15210963</v>
      </c>
    </row>
    <row r="267" spans="1:10" s="139" customFormat="1" ht="12.75">
      <c r="A267" s="139" t="s">
        <v>277</v>
      </c>
      <c r="B267" s="165">
        <v>11752</v>
      </c>
      <c r="C267" s="166">
        <v>72564.433</v>
      </c>
      <c r="D267" s="167">
        <v>0.889</v>
      </c>
      <c r="E267" s="168">
        <v>64509.780937</v>
      </c>
      <c r="F267" s="168">
        <v>64557.84379504195</v>
      </c>
      <c r="G267" s="168">
        <v>5493.349540081854</v>
      </c>
      <c r="H267" s="166">
        <v>912.3427924308353</v>
      </c>
      <c r="I267" s="168">
        <v>10721852</v>
      </c>
      <c r="J267" s="168">
        <v>0</v>
      </c>
    </row>
    <row r="268" spans="1:10" s="139" customFormat="1" ht="12.75">
      <c r="A268" s="139" t="s">
        <v>278</v>
      </c>
      <c r="B268" s="165">
        <v>10989</v>
      </c>
      <c r="C268" s="166">
        <v>33644.109</v>
      </c>
      <c r="D268" s="167">
        <v>0.974</v>
      </c>
      <c r="E268" s="168">
        <v>32769.362166</v>
      </c>
      <c r="F268" s="168">
        <v>32793.77690092908</v>
      </c>
      <c r="G268" s="168">
        <v>2984.2366822212284</v>
      </c>
      <c r="H268" s="166">
        <v>-1596.77006542979</v>
      </c>
      <c r="I268" s="168">
        <v>0</v>
      </c>
      <c r="J268" s="168">
        <v>17546906</v>
      </c>
    </row>
    <row r="269" spans="1:10" s="139" customFormat="1" ht="12.75">
      <c r="A269" s="139" t="s">
        <v>279</v>
      </c>
      <c r="B269" s="165">
        <v>61633</v>
      </c>
      <c r="C269" s="166">
        <v>567088.842</v>
      </c>
      <c r="D269" s="167">
        <v>0.953</v>
      </c>
      <c r="E269" s="168">
        <v>540435.666426</v>
      </c>
      <c r="F269" s="168">
        <v>540838.3167270699</v>
      </c>
      <c r="G269" s="168">
        <v>8775.141835170605</v>
      </c>
      <c r="H269" s="166">
        <v>4194.135087519587</v>
      </c>
      <c r="I269" s="168">
        <v>258497128</v>
      </c>
      <c r="J269" s="168">
        <v>0</v>
      </c>
    </row>
    <row r="270" spans="1:10" s="139" customFormat="1" ht="27" customHeight="1">
      <c r="A270" s="164" t="s">
        <v>895</v>
      </c>
      <c r="B270" s="165">
        <v>2455</v>
      </c>
      <c r="C270" s="166">
        <v>4875.854</v>
      </c>
      <c r="D270" s="167">
        <v>0.886</v>
      </c>
      <c r="E270" s="168">
        <v>4320.006644</v>
      </c>
      <c r="F270" s="168">
        <v>4323.225254620824</v>
      </c>
      <c r="G270" s="168">
        <v>1760.9878837559365</v>
      </c>
      <c r="H270" s="166">
        <v>-2820.018863895082</v>
      </c>
      <c r="I270" s="168">
        <v>0</v>
      </c>
      <c r="J270" s="168">
        <v>6923146</v>
      </c>
    </row>
    <row r="271" spans="1:10" s="139" customFormat="1" ht="12.75">
      <c r="A271" s="139" t="s">
        <v>280</v>
      </c>
      <c r="B271" s="165">
        <v>2724</v>
      </c>
      <c r="C271" s="166">
        <v>16099.346</v>
      </c>
      <c r="D271" s="167">
        <v>1.018</v>
      </c>
      <c r="E271" s="168">
        <v>16389.134228</v>
      </c>
      <c r="F271" s="168">
        <v>16401.34491326957</v>
      </c>
      <c r="G271" s="168">
        <v>6021.051730275173</v>
      </c>
      <c r="H271" s="166">
        <v>1440.0449826241547</v>
      </c>
      <c r="I271" s="168">
        <v>3922683</v>
      </c>
      <c r="J271" s="168">
        <v>0</v>
      </c>
    </row>
    <row r="272" spans="1:10" s="139" customFormat="1" ht="12.75">
      <c r="A272" s="139" t="s">
        <v>281</v>
      </c>
      <c r="B272" s="165">
        <v>12214</v>
      </c>
      <c r="C272" s="166">
        <v>108492.378</v>
      </c>
      <c r="D272" s="167">
        <v>0.995</v>
      </c>
      <c r="E272" s="168">
        <v>107949.91610999999</v>
      </c>
      <c r="F272" s="168">
        <v>108030.34393688568</v>
      </c>
      <c r="G272" s="168">
        <v>8844.796457907785</v>
      </c>
      <c r="H272" s="166">
        <v>4263.789710256767</v>
      </c>
      <c r="I272" s="168">
        <v>52077928</v>
      </c>
      <c r="J272" s="168">
        <v>0</v>
      </c>
    </row>
    <row r="273" spans="1:10" s="139" customFormat="1" ht="12.75">
      <c r="A273" s="139" t="s">
        <v>282</v>
      </c>
      <c r="B273" s="165">
        <v>3101</v>
      </c>
      <c r="C273" s="166">
        <v>8146.213</v>
      </c>
      <c r="D273" s="167">
        <v>0.711</v>
      </c>
      <c r="E273" s="168">
        <v>5791.957442999999</v>
      </c>
      <c r="F273" s="168">
        <v>5796.272727044131</v>
      </c>
      <c r="G273" s="168">
        <v>1869.162440194818</v>
      </c>
      <c r="H273" s="166">
        <v>-2711.8443074562006</v>
      </c>
      <c r="I273" s="168">
        <v>0</v>
      </c>
      <c r="J273" s="168">
        <v>8409429</v>
      </c>
    </row>
    <row r="274" spans="1:10" s="139" customFormat="1" ht="12.75">
      <c r="A274" s="139" t="s">
        <v>283</v>
      </c>
      <c r="B274" s="165">
        <v>7112</v>
      </c>
      <c r="C274" s="166">
        <v>38506.249</v>
      </c>
      <c r="D274" s="167">
        <v>1.03</v>
      </c>
      <c r="E274" s="168">
        <v>39661.43647000001</v>
      </c>
      <c r="F274" s="168">
        <v>39690.986128410084</v>
      </c>
      <c r="G274" s="168">
        <v>5580.847318392869</v>
      </c>
      <c r="H274" s="166">
        <v>999.8405707418506</v>
      </c>
      <c r="I274" s="168">
        <v>7110866</v>
      </c>
      <c r="J274" s="168">
        <v>0</v>
      </c>
    </row>
    <row r="275" spans="1:10" s="139" customFormat="1" ht="12.75">
      <c r="A275" s="139" t="s">
        <v>284</v>
      </c>
      <c r="B275" s="165">
        <v>4119</v>
      </c>
      <c r="C275" s="166">
        <v>23707.598</v>
      </c>
      <c r="D275" s="167">
        <v>0.974</v>
      </c>
      <c r="E275" s="168">
        <v>23091.200452</v>
      </c>
      <c r="F275" s="168">
        <v>23108.40449568489</v>
      </c>
      <c r="G275" s="168">
        <v>5610.197741122818</v>
      </c>
      <c r="H275" s="166">
        <v>1029.1909934717996</v>
      </c>
      <c r="I275" s="168">
        <v>4239238</v>
      </c>
      <c r="J275" s="168">
        <v>0</v>
      </c>
    </row>
    <row r="276" spans="1:10" s="139" customFormat="1" ht="12.75">
      <c r="A276" s="139" t="s">
        <v>285</v>
      </c>
      <c r="B276" s="165">
        <v>6798</v>
      </c>
      <c r="C276" s="166">
        <v>22883.572</v>
      </c>
      <c r="D276" s="167">
        <v>1.12</v>
      </c>
      <c r="E276" s="168">
        <v>25629.600640000004</v>
      </c>
      <c r="F276" s="168">
        <v>25648.695912675554</v>
      </c>
      <c r="G276" s="168">
        <v>3772.976745024353</v>
      </c>
      <c r="H276" s="166">
        <v>-808.0300026266655</v>
      </c>
      <c r="I276" s="168">
        <v>0</v>
      </c>
      <c r="J276" s="168">
        <v>5492988</v>
      </c>
    </row>
    <row r="277" spans="1:10" s="139" customFormat="1" ht="12.75">
      <c r="A277" s="139" t="s">
        <v>286</v>
      </c>
      <c r="B277" s="165">
        <v>72149</v>
      </c>
      <c r="C277" s="166">
        <v>563879.771</v>
      </c>
      <c r="D277" s="167">
        <v>0.912</v>
      </c>
      <c r="E277" s="168">
        <v>514258.35115199996</v>
      </c>
      <c r="F277" s="168">
        <v>514641.4981069158</v>
      </c>
      <c r="G277" s="168">
        <v>7133.037160694061</v>
      </c>
      <c r="H277" s="166">
        <v>2552.0304130430422</v>
      </c>
      <c r="I277" s="168">
        <v>184126442</v>
      </c>
      <c r="J277" s="168">
        <v>0</v>
      </c>
    </row>
    <row r="278" spans="1:10" s="139" customFormat="1" ht="12.75">
      <c r="A278" s="139" t="s">
        <v>287</v>
      </c>
      <c r="B278" s="165">
        <v>2541</v>
      </c>
      <c r="C278" s="166">
        <v>6538.838</v>
      </c>
      <c r="D278" s="167">
        <v>1.258</v>
      </c>
      <c r="E278" s="168">
        <v>8225.858204</v>
      </c>
      <c r="F278" s="168">
        <v>8231.986859986573</v>
      </c>
      <c r="G278" s="168">
        <v>3239.6642502898753</v>
      </c>
      <c r="H278" s="166">
        <v>-1341.3424973611432</v>
      </c>
      <c r="I278" s="168">
        <v>0</v>
      </c>
      <c r="J278" s="168">
        <v>3408351</v>
      </c>
    </row>
    <row r="279" spans="1:10" s="139" customFormat="1" ht="12.75">
      <c r="A279" s="139" t="s">
        <v>288</v>
      </c>
      <c r="B279" s="165">
        <v>5906</v>
      </c>
      <c r="C279" s="166">
        <v>29362.731</v>
      </c>
      <c r="D279" s="167">
        <v>1.047</v>
      </c>
      <c r="E279" s="168">
        <v>30742.779357</v>
      </c>
      <c r="F279" s="168">
        <v>30765.68419125286</v>
      </c>
      <c r="G279" s="168">
        <v>5209.225227100044</v>
      </c>
      <c r="H279" s="166">
        <v>628.2184794490258</v>
      </c>
      <c r="I279" s="168">
        <v>3710258</v>
      </c>
      <c r="J279" s="168">
        <v>0</v>
      </c>
    </row>
    <row r="280" spans="1:10" s="139" customFormat="1" ht="12.75">
      <c r="A280" s="139" t="s">
        <v>289</v>
      </c>
      <c r="B280" s="165">
        <v>122577</v>
      </c>
      <c r="C280" s="166">
        <v>678961.795</v>
      </c>
      <c r="D280" s="167">
        <v>0.996</v>
      </c>
      <c r="E280" s="168">
        <v>676245.94782</v>
      </c>
      <c r="F280" s="168">
        <v>676749.7832464953</v>
      </c>
      <c r="G280" s="168">
        <v>5521.017672536408</v>
      </c>
      <c r="H280" s="166">
        <v>940.0109248853896</v>
      </c>
      <c r="I280" s="168">
        <v>115223719</v>
      </c>
      <c r="J280" s="168">
        <v>0</v>
      </c>
    </row>
    <row r="281" spans="1:10" s="139" customFormat="1" ht="12.75">
      <c r="A281" s="139" t="s">
        <v>290</v>
      </c>
      <c r="B281" s="165">
        <v>6739</v>
      </c>
      <c r="C281" s="166">
        <v>42984.209</v>
      </c>
      <c r="D281" s="167">
        <v>1.106</v>
      </c>
      <c r="E281" s="168">
        <v>47540.535154000005</v>
      </c>
      <c r="F281" s="168">
        <v>47575.95511604539</v>
      </c>
      <c r="G281" s="168">
        <v>7059.794497113132</v>
      </c>
      <c r="H281" s="166">
        <v>2478.7877494621134</v>
      </c>
      <c r="I281" s="168">
        <v>16704551</v>
      </c>
      <c r="J281" s="168">
        <v>0</v>
      </c>
    </row>
    <row r="282" spans="1:10" s="139" customFormat="1" ht="12.75">
      <c r="A282" s="139" t="s">
        <v>291</v>
      </c>
      <c r="B282" s="165">
        <v>5408</v>
      </c>
      <c r="C282" s="166">
        <v>24163.287</v>
      </c>
      <c r="D282" s="167">
        <v>1.036</v>
      </c>
      <c r="E282" s="168">
        <v>25033.165332</v>
      </c>
      <c r="F282" s="168">
        <v>25051.816231975426</v>
      </c>
      <c r="G282" s="168">
        <v>4632.362468930367</v>
      </c>
      <c r="H282" s="166">
        <v>51.35572127934847</v>
      </c>
      <c r="I282" s="168">
        <v>277732</v>
      </c>
      <c r="J282" s="168">
        <v>0</v>
      </c>
    </row>
    <row r="283" spans="1:10" s="139" customFormat="1" ht="12.75">
      <c r="A283" s="139" t="s">
        <v>292</v>
      </c>
      <c r="B283" s="165">
        <v>8685</v>
      </c>
      <c r="C283" s="166">
        <v>64602.731</v>
      </c>
      <c r="D283" s="167">
        <v>1.113</v>
      </c>
      <c r="E283" s="168">
        <v>71902.839603</v>
      </c>
      <c r="F283" s="168">
        <v>71956.41064172398</v>
      </c>
      <c r="G283" s="168">
        <v>8285.136516030394</v>
      </c>
      <c r="H283" s="166">
        <v>3704.1297683793755</v>
      </c>
      <c r="I283" s="168">
        <v>32170367</v>
      </c>
      <c r="J283" s="168">
        <v>0</v>
      </c>
    </row>
    <row r="284" spans="1:10" s="139" customFormat="1" ht="12.75">
      <c r="A284" s="139" t="s">
        <v>293</v>
      </c>
      <c r="B284" s="165">
        <v>2827</v>
      </c>
      <c r="C284" s="166">
        <v>17715.018</v>
      </c>
      <c r="D284" s="167">
        <v>0.9</v>
      </c>
      <c r="E284" s="168">
        <v>15943.5162</v>
      </c>
      <c r="F284" s="168">
        <v>15955.394878623298</v>
      </c>
      <c r="G284" s="168">
        <v>5643.931686814042</v>
      </c>
      <c r="H284" s="166">
        <v>1062.9249391630237</v>
      </c>
      <c r="I284" s="168">
        <v>3004889</v>
      </c>
      <c r="J284" s="168">
        <v>0</v>
      </c>
    </row>
    <row r="285" spans="1:10" s="139" customFormat="1" ht="27" customHeight="1">
      <c r="A285" s="164" t="s">
        <v>896</v>
      </c>
      <c r="B285" s="165">
        <v>2885</v>
      </c>
      <c r="C285" s="166">
        <v>6180.302</v>
      </c>
      <c r="D285" s="167">
        <v>1.034</v>
      </c>
      <c r="E285" s="168">
        <v>6390.432268</v>
      </c>
      <c r="F285" s="168">
        <v>6395.193444281523</v>
      </c>
      <c r="G285" s="168">
        <v>2216.704833373145</v>
      </c>
      <c r="H285" s="166">
        <v>-2364.3019142778735</v>
      </c>
      <c r="I285" s="168">
        <v>0</v>
      </c>
      <c r="J285" s="168">
        <v>6821011</v>
      </c>
    </row>
    <row r="286" spans="1:10" s="139" customFormat="1" ht="12.75">
      <c r="A286" s="139" t="s">
        <v>294</v>
      </c>
      <c r="B286" s="165">
        <v>6442</v>
      </c>
      <c r="C286" s="166">
        <v>35344.972</v>
      </c>
      <c r="D286" s="167">
        <v>0.952</v>
      </c>
      <c r="E286" s="168">
        <v>33648.413344</v>
      </c>
      <c r="F286" s="168">
        <v>33673.483013907404</v>
      </c>
      <c r="G286" s="168">
        <v>5227.178362916393</v>
      </c>
      <c r="H286" s="166">
        <v>646.1716152653744</v>
      </c>
      <c r="I286" s="168">
        <v>4162638</v>
      </c>
      <c r="J286" s="168">
        <v>0</v>
      </c>
    </row>
    <row r="287" spans="1:10" s="139" customFormat="1" ht="12.75">
      <c r="A287" s="139" t="s">
        <v>295</v>
      </c>
      <c r="B287" s="165">
        <v>27969</v>
      </c>
      <c r="C287" s="166">
        <v>195891.973</v>
      </c>
      <c r="D287" s="167">
        <v>0.989</v>
      </c>
      <c r="E287" s="168">
        <v>193737.16129699998</v>
      </c>
      <c r="F287" s="168">
        <v>193881.50470579191</v>
      </c>
      <c r="G287" s="168">
        <v>6932.014183767454</v>
      </c>
      <c r="H287" s="166">
        <v>2351.007436116435</v>
      </c>
      <c r="I287" s="168">
        <v>65755327</v>
      </c>
      <c r="J287" s="168">
        <v>0</v>
      </c>
    </row>
    <row r="288" spans="1:10" s="139" customFormat="1" ht="12.75">
      <c r="A288" s="139" t="s">
        <v>296</v>
      </c>
      <c r="B288" s="165">
        <v>17949</v>
      </c>
      <c r="C288" s="166">
        <v>75763.868</v>
      </c>
      <c r="D288" s="167">
        <v>1.191</v>
      </c>
      <c r="E288" s="168">
        <v>90234.76678800001</v>
      </c>
      <c r="F288" s="168">
        <v>90301.9959852409</v>
      </c>
      <c r="G288" s="168">
        <v>5031.032145815416</v>
      </c>
      <c r="H288" s="166">
        <v>450.0253981643973</v>
      </c>
      <c r="I288" s="168">
        <v>8077506</v>
      </c>
      <c r="J288" s="168">
        <v>0</v>
      </c>
    </row>
    <row r="289" spans="1:10" s="139" customFormat="1" ht="12.75">
      <c r="A289" s="139" t="s">
        <v>297</v>
      </c>
      <c r="B289" s="165">
        <v>9878</v>
      </c>
      <c r="C289" s="166">
        <v>70815.042</v>
      </c>
      <c r="D289" s="167">
        <v>0.898</v>
      </c>
      <c r="E289" s="168">
        <v>63591.907716</v>
      </c>
      <c r="F289" s="168">
        <v>63639.28671479331</v>
      </c>
      <c r="G289" s="168">
        <v>6442.527507065531</v>
      </c>
      <c r="H289" s="166">
        <v>1861.5207594145122</v>
      </c>
      <c r="I289" s="168">
        <v>18388102</v>
      </c>
      <c r="J289" s="168">
        <v>0</v>
      </c>
    </row>
    <row r="290" spans="1:10" s="139" customFormat="1" ht="12.75">
      <c r="A290" s="139" t="s">
        <v>298</v>
      </c>
      <c r="B290" s="165">
        <v>5061</v>
      </c>
      <c r="C290" s="166">
        <v>16637.979</v>
      </c>
      <c r="D290" s="167">
        <v>0.954</v>
      </c>
      <c r="E290" s="168">
        <v>15872.631965999999</v>
      </c>
      <c r="F290" s="168">
        <v>15884.457832494243</v>
      </c>
      <c r="G290" s="168">
        <v>3138.600638706628</v>
      </c>
      <c r="H290" s="166">
        <v>-1442.4061089443903</v>
      </c>
      <c r="I290" s="168">
        <v>0</v>
      </c>
      <c r="J290" s="168">
        <v>7300017</v>
      </c>
    </row>
    <row r="291" spans="1:10" s="139" customFormat="1" ht="12.75">
      <c r="A291" s="139" t="s">
        <v>299</v>
      </c>
      <c r="B291" s="165">
        <v>16254</v>
      </c>
      <c r="C291" s="166">
        <v>102025.299</v>
      </c>
      <c r="D291" s="167">
        <v>0.915</v>
      </c>
      <c r="E291" s="168">
        <v>93353.148585</v>
      </c>
      <c r="F291" s="168">
        <v>93422.70112514257</v>
      </c>
      <c r="G291" s="168">
        <v>5747.674487827155</v>
      </c>
      <c r="H291" s="166">
        <v>1166.6677401761362</v>
      </c>
      <c r="I291" s="168">
        <v>18963017</v>
      </c>
      <c r="J291" s="168">
        <v>0</v>
      </c>
    </row>
    <row r="292" spans="1:10" s="139" customFormat="1" ht="12.75">
      <c r="A292" s="139" t="s">
        <v>300</v>
      </c>
      <c r="B292" s="165">
        <v>23102</v>
      </c>
      <c r="C292" s="166">
        <v>107264.515</v>
      </c>
      <c r="D292" s="167">
        <v>0.987</v>
      </c>
      <c r="E292" s="168">
        <v>105870.076305</v>
      </c>
      <c r="F292" s="168">
        <v>105948.95455221194</v>
      </c>
      <c r="G292" s="168">
        <v>4586.137760895677</v>
      </c>
      <c r="H292" s="166">
        <v>5.131013244658789</v>
      </c>
      <c r="I292" s="168">
        <v>118537</v>
      </c>
      <c r="J292" s="168">
        <v>0</v>
      </c>
    </row>
    <row r="293" spans="1:10" s="139" customFormat="1" ht="12.75">
      <c r="A293" s="139" t="s">
        <v>301</v>
      </c>
      <c r="B293" s="165">
        <v>76744</v>
      </c>
      <c r="C293" s="166">
        <v>386404.541</v>
      </c>
      <c r="D293" s="167">
        <v>0.991</v>
      </c>
      <c r="E293" s="168">
        <v>382926.90013100003</v>
      </c>
      <c r="F293" s="168">
        <v>383212.1989023509</v>
      </c>
      <c r="G293" s="168">
        <v>4993.38318177774</v>
      </c>
      <c r="H293" s="166">
        <v>412.3764341267215</v>
      </c>
      <c r="I293" s="168">
        <v>31647417</v>
      </c>
      <c r="J293" s="168">
        <v>0</v>
      </c>
    </row>
    <row r="294" spans="1:10" s="139" customFormat="1" ht="12.75">
      <c r="A294" s="139" t="s">
        <v>302</v>
      </c>
      <c r="B294" s="165">
        <v>6104</v>
      </c>
      <c r="C294" s="166">
        <v>34667.907</v>
      </c>
      <c r="D294" s="167">
        <v>1.108</v>
      </c>
      <c r="E294" s="168">
        <v>38412.040956000004</v>
      </c>
      <c r="F294" s="168">
        <v>38440.65975526973</v>
      </c>
      <c r="G294" s="168">
        <v>6297.6179153456305</v>
      </c>
      <c r="H294" s="166">
        <v>1716.611167694612</v>
      </c>
      <c r="I294" s="168">
        <v>10478195</v>
      </c>
      <c r="J294" s="168">
        <v>0</v>
      </c>
    </row>
    <row r="295" spans="1:10" s="139" customFormat="1" ht="12.75">
      <c r="A295" s="139" t="s">
        <v>303</v>
      </c>
      <c r="B295" s="165">
        <v>41745</v>
      </c>
      <c r="C295" s="166">
        <v>241608.993</v>
      </c>
      <c r="D295" s="167">
        <v>0.882</v>
      </c>
      <c r="E295" s="168">
        <v>213099.131826</v>
      </c>
      <c r="F295" s="168">
        <v>213257.9008246394</v>
      </c>
      <c r="G295" s="168">
        <v>5108.585479090655</v>
      </c>
      <c r="H295" s="166">
        <v>527.5787314396366</v>
      </c>
      <c r="I295" s="168">
        <v>22023774</v>
      </c>
      <c r="J295" s="168">
        <v>0</v>
      </c>
    </row>
    <row r="296" spans="1:10" s="139" customFormat="1" ht="12.75">
      <c r="A296" s="139" t="s">
        <v>304</v>
      </c>
      <c r="B296" s="165">
        <v>8196</v>
      </c>
      <c r="C296" s="166">
        <v>53801.876</v>
      </c>
      <c r="D296" s="167">
        <v>1.012</v>
      </c>
      <c r="E296" s="168">
        <v>54447.498512</v>
      </c>
      <c r="F296" s="168">
        <v>54488.064490580466</v>
      </c>
      <c r="G296" s="168">
        <v>6648.128903194299</v>
      </c>
      <c r="H296" s="166">
        <v>2067.1221555432803</v>
      </c>
      <c r="I296" s="168">
        <v>16942133</v>
      </c>
      <c r="J296" s="168">
        <v>0</v>
      </c>
    </row>
    <row r="297" spans="1:10" s="139" customFormat="1" ht="12.75">
      <c r="A297" s="139" t="s">
        <v>305</v>
      </c>
      <c r="B297" s="165">
        <v>3387</v>
      </c>
      <c r="C297" s="166">
        <v>22134.761</v>
      </c>
      <c r="D297" s="167">
        <v>1.028</v>
      </c>
      <c r="E297" s="168">
        <v>22754.534308</v>
      </c>
      <c r="F297" s="168">
        <v>22771.487519379276</v>
      </c>
      <c r="G297" s="168">
        <v>6723.202692465095</v>
      </c>
      <c r="H297" s="166">
        <v>2142.195944814077</v>
      </c>
      <c r="I297" s="168">
        <v>7255618</v>
      </c>
      <c r="J297" s="168">
        <v>0</v>
      </c>
    </row>
    <row r="298" spans="1:10" s="139" customFormat="1" ht="12.75">
      <c r="A298" s="151" t="s">
        <v>306</v>
      </c>
      <c r="B298" s="165">
        <v>4530</v>
      </c>
      <c r="C298" s="166">
        <v>40682.089</v>
      </c>
      <c r="D298" s="167">
        <v>0.787</v>
      </c>
      <c r="E298" s="168">
        <v>32016.804043</v>
      </c>
      <c r="F298" s="168">
        <v>32040.65808629893</v>
      </c>
      <c r="G298" s="168">
        <v>7072.992955032876</v>
      </c>
      <c r="H298" s="166">
        <v>2491.9862073818576</v>
      </c>
      <c r="I298" s="168">
        <v>11288698</v>
      </c>
      <c r="J298" s="168">
        <v>0</v>
      </c>
    </row>
    <row r="299" spans="1:10" ht="3" customHeight="1" thickBot="1">
      <c r="A299" s="169"/>
      <c r="B299" s="170"/>
      <c r="C299" s="171"/>
      <c r="D299" s="169"/>
      <c r="E299" s="169"/>
      <c r="F299" s="172"/>
      <c r="G299" s="172"/>
      <c r="H299" s="171"/>
      <c r="I299" s="172"/>
      <c r="J299" s="172"/>
    </row>
    <row r="300" spans="2:10" ht="12.75" hidden="1">
      <c r="B300" s="174"/>
      <c r="C300" s="175"/>
      <c r="F300" s="177"/>
      <c r="G300" s="178"/>
      <c r="H300" s="175"/>
      <c r="I300" s="178"/>
      <c r="J300" s="178"/>
    </row>
    <row r="301" spans="2:10" ht="11.25" hidden="1">
      <c r="B301" s="174"/>
      <c r="C301" s="175"/>
      <c r="F301" s="178"/>
      <c r="G301" s="178"/>
      <c r="H301" s="175"/>
      <c r="I301" s="178"/>
      <c r="J301" s="178"/>
    </row>
    <row r="302" spans="2:10" ht="11.25" hidden="1">
      <c r="B302" s="174"/>
      <c r="C302" s="175"/>
      <c r="F302" s="178"/>
      <c r="G302" s="178"/>
      <c r="H302" s="175"/>
      <c r="I302" s="178"/>
      <c r="J302" s="178"/>
    </row>
    <row r="303" spans="2:10" ht="11.25" hidden="1">
      <c r="B303" s="174"/>
      <c r="C303" s="175"/>
      <c r="F303" s="178"/>
      <c r="G303" s="178"/>
      <c r="H303" s="175"/>
      <c r="I303" s="178"/>
      <c r="J303" s="178"/>
    </row>
    <row r="304" spans="2:10" ht="11.25" hidden="1">
      <c r="B304" s="174"/>
      <c r="C304" s="175"/>
      <c r="F304" s="178"/>
      <c r="G304" s="178"/>
      <c r="H304" s="175"/>
      <c r="I304" s="178"/>
      <c r="J304" s="178"/>
    </row>
    <row r="305" spans="2:10" ht="11.25" hidden="1">
      <c r="B305" s="174"/>
      <c r="C305" s="175"/>
      <c r="F305" s="178"/>
      <c r="G305" s="178"/>
      <c r="H305" s="175"/>
      <c r="I305" s="178"/>
      <c r="J305" s="178"/>
    </row>
    <row r="306" spans="2:10" ht="11.25" hidden="1">
      <c r="B306" s="174"/>
      <c r="C306" s="175"/>
      <c r="F306" s="178"/>
      <c r="G306" s="178"/>
      <c r="H306" s="175"/>
      <c r="I306" s="178"/>
      <c r="J306" s="178"/>
    </row>
    <row r="307" spans="2:10" ht="11.25" hidden="1">
      <c r="B307" s="174"/>
      <c r="C307" s="175"/>
      <c r="F307" s="178"/>
      <c r="G307" s="178"/>
      <c r="H307" s="175"/>
      <c r="I307" s="178"/>
      <c r="J307" s="178"/>
    </row>
    <row r="308" spans="2:10" ht="11.25" hidden="1">
      <c r="B308" s="174"/>
      <c r="C308" s="175"/>
      <c r="F308" s="178"/>
      <c r="G308" s="178"/>
      <c r="H308" s="175"/>
      <c r="I308" s="178"/>
      <c r="J308" s="178"/>
    </row>
    <row r="309" spans="2:10" ht="11.25" hidden="1">
      <c r="B309" s="174"/>
      <c r="C309" s="175"/>
      <c r="F309" s="178"/>
      <c r="G309" s="178"/>
      <c r="H309" s="175"/>
      <c r="I309" s="178"/>
      <c r="J309" s="178"/>
    </row>
    <row r="310" spans="2:10" ht="11.25" hidden="1">
      <c r="B310" s="174"/>
      <c r="C310" s="175"/>
      <c r="F310" s="178"/>
      <c r="G310" s="178"/>
      <c r="H310" s="175"/>
      <c r="I310" s="178"/>
      <c r="J310" s="178"/>
    </row>
    <row r="311" spans="2:10" ht="11.25" hidden="1">
      <c r="B311" s="174"/>
      <c r="C311" s="175"/>
      <c r="F311" s="178"/>
      <c r="G311" s="178"/>
      <c r="H311" s="175"/>
      <c r="I311" s="178"/>
      <c r="J311" s="178"/>
    </row>
    <row r="312" spans="2:10" ht="11.25" hidden="1">
      <c r="B312" s="174"/>
      <c r="C312" s="175"/>
      <c r="F312" s="178"/>
      <c r="G312" s="178"/>
      <c r="H312" s="175"/>
      <c r="I312" s="178"/>
      <c r="J312" s="178"/>
    </row>
    <row r="313" spans="2:10" ht="11.25" hidden="1">
      <c r="B313" s="174"/>
      <c r="C313" s="175"/>
      <c r="F313" s="178"/>
      <c r="G313" s="178"/>
      <c r="H313" s="175"/>
      <c r="I313" s="178"/>
      <c r="J313" s="178"/>
    </row>
    <row r="314" spans="2:10" ht="11.25" hidden="1">
      <c r="B314" s="174"/>
      <c r="C314" s="175"/>
      <c r="F314" s="178"/>
      <c r="G314" s="178"/>
      <c r="H314" s="175"/>
      <c r="I314" s="178"/>
      <c r="J314" s="178"/>
    </row>
  </sheetData>
  <sheetProtection/>
  <mergeCells count="4">
    <mergeCell ref="F2:G2"/>
    <mergeCell ref="F3:G3"/>
    <mergeCell ref="F4:G4"/>
    <mergeCell ref="F5:G5"/>
  </mergeCells>
  <printOptions/>
  <pageMargins left="0.7086614173228347" right="0.15748031496062992" top="1.1811023622047245" bottom="0.6299212598425197" header="0.3937007874015748" footer="0.3937007874015748"/>
  <pageSetup horizontalDpi="600" verticalDpi="600" orientation="portrait" paperSize="9" scale="77" r:id="rId1"/>
  <headerFooter alignWithMargins="0">
    <oddHeader>&amp;LStatistiska centralbyrån
Offentlig ekonomi och mikrosimuleringar&amp;CMars
2017
&amp;RReviderat utfall</oddHeader>
  </headerFooter>
  <rowBreaks count="6" manualBreakCount="6">
    <brk id="51" max="255" man="1"/>
    <brk id="85" max="255" man="1"/>
    <brk id="136" max="9" man="1"/>
    <brk id="191" max="255" man="1"/>
    <brk id="229" max="255" man="1"/>
    <brk id="2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99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15" zeroHeight="1"/>
  <cols>
    <col min="1" max="1" width="19.28125" style="12" customWidth="1"/>
    <col min="2" max="2" width="12.28125" style="12" customWidth="1"/>
    <col min="3" max="3" width="11.28125" style="12" customWidth="1"/>
    <col min="4" max="4" width="9.7109375" style="12" bestFit="1" customWidth="1"/>
    <col min="5" max="5" width="9.421875" style="12" bestFit="1" customWidth="1"/>
    <col min="6" max="6" width="9.7109375" style="12" bestFit="1" customWidth="1"/>
    <col min="7" max="7" width="9.8515625" style="12" bestFit="1" customWidth="1"/>
    <col min="8" max="9" width="10.57421875" style="12" bestFit="1" customWidth="1"/>
    <col min="10" max="10" width="10.8515625" style="12" bestFit="1" customWidth="1"/>
    <col min="11" max="11" width="9.8515625" style="12" bestFit="1" customWidth="1"/>
    <col min="12" max="12" width="10.57421875" style="12" bestFit="1" customWidth="1"/>
    <col min="13" max="13" width="10.140625" style="12" bestFit="1" customWidth="1"/>
    <col min="14" max="14" width="13.00390625" style="12" bestFit="1" customWidth="1"/>
    <col min="15" max="15" width="12.00390625" style="12" customWidth="1"/>
    <col min="16" max="16" width="5.00390625" style="12" customWidth="1"/>
    <col min="17" max="16384" width="9.140625" style="12" hidden="1" customWidth="1"/>
  </cols>
  <sheetData>
    <row r="1" spans="1:13" ht="16.5" thickBot="1">
      <c r="A1" s="30" t="s">
        <v>947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5" ht="14.25">
      <c r="A2" s="34" t="s">
        <v>6</v>
      </c>
      <c r="B2" s="238" t="s">
        <v>948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5" t="s">
        <v>308</v>
      </c>
      <c r="N2" s="14" t="s">
        <v>309</v>
      </c>
      <c r="O2" s="14" t="s">
        <v>8</v>
      </c>
    </row>
    <row r="3" spans="2:15" ht="12.75">
      <c r="B3" s="17" t="s">
        <v>310</v>
      </c>
      <c r="C3" s="35" t="s">
        <v>311</v>
      </c>
      <c r="D3" s="17" t="s">
        <v>312</v>
      </c>
      <c r="E3" s="17" t="s">
        <v>313</v>
      </c>
      <c r="F3" s="17" t="s">
        <v>314</v>
      </c>
      <c r="G3" s="17" t="s">
        <v>315</v>
      </c>
      <c r="H3" s="17" t="s">
        <v>315</v>
      </c>
      <c r="I3" s="240" t="s">
        <v>316</v>
      </c>
      <c r="J3" s="241"/>
      <c r="K3" s="241"/>
      <c r="L3" s="17" t="s">
        <v>317</v>
      </c>
      <c r="M3" s="17" t="s">
        <v>318</v>
      </c>
      <c r="N3" s="17" t="s">
        <v>319</v>
      </c>
      <c r="O3" s="16" t="s">
        <v>14</v>
      </c>
    </row>
    <row r="4" spans="1:15" ht="12.75">
      <c r="A4" s="36" t="s">
        <v>19</v>
      </c>
      <c r="B4" s="17" t="s">
        <v>320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325</v>
      </c>
      <c r="I4" s="17" t="s">
        <v>326</v>
      </c>
      <c r="J4" s="17" t="s">
        <v>327</v>
      </c>
      <c r="K4" s="17" t="s">
        <v>328</v>
      </c>
      <c r="L4" s="17" t="s">
        <v>329</v>
      </c>
      <c r="M4" s="17" t="s">
        <v>330</v>
      </c>
      <c r="N4" s="17" t="s">
        <v>331</v>
      </c>
      <c r="O4" s="16" t="s">
        <v>20</v>
      </c>
    </row>
    <row r="5" spans="1:15" ht="14.25">
      <c r="A5" s="37"/>
      <c r="B5" s="17" t="s">
        <v>332</v>
      </c>
      <c r="C5" s="17" t="s">
        <v>333</v>
      </c>
      <c r="D5" s="17" t="s">
        <v>334</v>
      </c>
      <c r="E5" s="17" t="s">
        <v>335</v>
      </c>
      <c r="F5" s="17" t="s">
        <v>334</v>
      </c>
      <c r="G5" s="17" t="s">
        <v>336</v>
      </c>
      <c r="H5" s="17" t="s">
        <v>337</v>
      </c>
      <c r="I5" s="17" t="s">
        <v>338</v>
      </c>
      <c r="J5" s="17" t="s">
        <v>339</v>
      </c>
      <c r="K5" s="17" t="s">
        <v>338</v>
      </c>
      <c r="L5" s="17" t="s">
        <v>340</v>
      </c>
      <c r="M5" s="17" t="s">
        <v>341</v>
      </c>
      <c r="N5" s="38" t="s">
        <v>941</v>
      </c>
      <c r="O5" s="16" t="s">
        <v>16</v>
      </c>
    </row>
    <row r="6" spans="1:15" ht="12.75">
      <c r="A6" s="37"/>
      <c r="B6" s="17"/>
      <c r="C6" s="17" t="s">
        <v>342</v>
      </c>
      <c r="D6" s="17" t="s">
        <v>343</v>
      </c>
      <c r="E6" s="17" t="s">
        <v>344</v>
      </c>
      <c r="F6" s="17" t="s">
        <v>343</v>
      </c>
      <c r="G6" s="17" t="s">
        <v>345</v>
      </c>
      <c r="H6" s="17" t="s">
        <v>346</v>
      </c>
      <c r="I6" s="17" t="s">
        <v>347</v>
      </c>
      <c r="J6" s="17" t="s">
        <v>348</v>
      </c>
      <c r="K6" s="17" t="s">
        <v>347</v>
      </c>
      <c r="L6" s="17" t="s">
        <v>349</v>
      </c>
      <c r="M6" s="39" t="s">
        <v>949</v>
      </c>
      <c r="N6" s="16" t="s">
        <v>350</v>
      </c>
      <c r="O6" s="38" t="s">
        <v>941</v>
      </c>
    </row>
    <row r="7" spans="1:14" ht="12.75">
      <c r="A7" s="40"/>
      <c r="B7" s="41"/>
      <c r="C7" s="42" t="s">
        <v>351</v>
      </c>
      <c r="D7" s="41"/>
      <c r="E7" s="41"/>
      <c r="F7" s="41"/>
      <c r="G7" s="41"/>
      <c r="H7" s="41"/>
      <c r="I7" s="42" t="s">
        <v>352</v>
      </c>
      <c r="J7" s="41"/>
      <c r="K7" s="42" t="s">
        <v>352</v>
      </c>
      <c r="L7" s="41" t="s">
        <v>353</v>
      </c>
      <c r="M7" s="42" t="s">
        <v>354</v>
      </c>
      <c r="N7" s="42"/>
    </row>
    <row r="8" spans="1:15" ht="15" customHeight="1">
      <c r="A8" s="43" t="s">
        <v>882</v>
      </c>
      <c r="B8" s="44">
        <v>380000</v>
      </c>
      <c r="C8" s="44"/>
      <c r="D8" s="44">
        <v>67177</v>
      </c>
      <c r="E8" s="44">
        <v>26871</v>
      </c>
      <c r="F8" s="44">
        <v>67177</v>
      </c>
      <c r="G8" s="44">
        <v>268707</v>
      </c>
      <c r="H8" s="44">
        <v>147789</v>
      </c>
      <c r="I8" s="44">
        <v>1084787</v>
      </c>
      <c r="J8" s="44">
        <v>390523</v>
      </c>
      <c r="K8" s="44">
        <v>867830</v>
      </c>
      <c r="L8" s="44">
        <v>199033</v>
      </c>
      <c r="M8" s="45">
        <v>190000</v>
      </c>
      <c r="N8" s="46"/>
      <c r="O8" s="47"/>
    </row>
    <row r="9" spans="1:15" ht="18" customHeight="1">
      <c r="A9" s="22" t="s">
        <v>33</v>
      </c>
      <c r="B9" s="23">
        <v>4297</v>
      </c>
      <c r="C9" s="23">
        <v>66</v>
      </c>
      <c r="D9" s="23">
        <v>8303</v>
      </c>
      <c r="E9" s="23">
        <v>19515</v>
      </c>
      <c r="F9" s="23">
        <v>3765</v>
      </c>
      <c r="G9" s="23">
        <v>9701</v>
      </c>
      <c r="H9" s="23">
        <v>4383</v>
      </c>
      <c r="I9" s="23">
        <v>978</v>
      </c>
      <c r="J9" s="23">
        <v>70</v>
      </c>
      <c r="K9" s="23">
        <v>25902</v>
      </c>
      <c r="L9" s="23">
        <v>35362</v>
      </c>
      <c r="M9" s="23">
        <v>16173</v>
      </c>
      <c r="N9" s="23">
        <v>4873403</v>
      </c>
      <c r="O9" s="23">
        <v>44748614.297</v>
      </c>
    </row>
    <row r="10" spans="1:15" ht="25.5">
      <c r="A10" s="24" t="s">
        <v>897</v>
      </c>
      <c r="B10" s="48">
        <v>58</v>
      </c>
      <c r="C10" s="48" t="s">
        <v>355</v>
      </c>
      <c r="D10" s="48">
        <v>105</v>
      </c>
      <c r="E10" s="48">
        <v>215</v>
      </c>
      <c r="F10" s="48">
        <v>47</v>
      </c>
      <c r="G10" s="48">
        <v>73</v>
      </c>
      <c r="H10" s="48">
        <v>52</v>
      </c>
      <c r="I10" s="48">
        <v>13</v>
      </c>
      <c r="J10" s="48">
        <v>0</v>
      </c>
      <c r="K10" s="48">
        <v>203</v>
      </c>
      <c r="L10" s="48">
        <v>338</v>
      </c>
      <c r="M10" s="48">
        <v>195</v>
      </c>
      <c r="N10" s="25">
        <v>58379</v>
      </c>
      <c r="O10" s="25">
        <v>417922.683</v>
      </c>
    </row>
    <row r="11" spans="1:15" ht="12.75">
      <c r="A11" s="10" t="s">
        <v>34</v>
      </c>
      <c r="B11" s="48">
        <v>12</v>
      </c>
      <c r="C11" s="48">
        <v>0</v>
      </c>
      <c r="D11" s="48">
        <v>27</v>
      </c>
      <c r="E11" s="48">
        <v>46</v>
      </c>
      <c r="F11" s="48">
        <v>22</v>
      </c>
      <c r="G11" s="48">
        <v>37</v>
      </c>
      <c r="H11" s="48">
        <v>16</v>
      </c>
      <c r="I11" s="48">
        <v>0</v>
      </c>
      <c r="J11" s="48">
        <v>0</v>
      </c>
      <c r="K11" s="48">
        <v>54</v>
      </c>
      <c r="L11" s="48">
        <v>88</v>
      </c>
      <c r="M11" s="48">
        <v>33</v>
      </c>
      <c r="N11" s="25">
        <v>9923</v>
      </c>
      <c r="O11" s="25">
        <v>101965.246</v>
      </c>
    </row>
    <row r="12" spans="1:15" ht="12.75">
      <c r="A12" s="10" t="s">
        <v>35</v>
      </c>
      <c r="B12" s="48">
        <v>13</v>
      </c>
      <c r="C12" s="48" t="s">
        <v>355</v>
      </c>
      <c r="D12" s="48">
        <v>12</v>
      </c>
      <c r="E12" s="48">
        <v>53</v>
      </c>
      <c r="F12" s="48">
        <v>13</v>
      </c>
      <c r="G12" s="48">
        <v>36</v>
      </c>
      <c r="H12" s="48">
        <v>5</v>
      </c>
      <c r="I12" s="48">
        <v>6</v>
      </c>
      <c r="J12" s="48">
        <v>0</v>
      </c>
      <c r="K12" s="48">
        <v>92</v>
      </c>
      <c r="L12" s="48">
        <v>107</v>
      </c>
      <c r="M12" s="48">
        <v>30</v>
      </c>
      <c r="N12" s="25">
        <v>8888</v>
      </c>
      <c r="O12" s="25">
        <v>139929.598</v>
      </c>
    </row>
    <row r="13" spans="1:15" ht="12.75">
      <c r="A13" s="10" t="s">
        <v>36</v>
      </c>
      <c r="B13" s="48">
        <v>17</v>
      </c>
      <c r="C13" s="48">
        <v>0</v>
      </c>
      <c r="D13" s="48">
        <v>58</v>
      </c>
      <c r="E13" s="48">
        <v>85</v>
      </c>
      <c r="F13" s="48">
        <v>39</v>
      </c>
      <c r="G13" s="48">
        <v>104</v>
      </c>
      <c r="H13" s="48">
        <v>52</v>
      </c>
      <c r="I13" s="48">
        <v>9</v>
      </c>
      <c r="J13" s="48" t="s">
        <v>355</v>
      </c>
      <c r="K13" s="48">
        <v>161</v>
      </c>
      <c r="L13" s="48">
        <v>245</v>
      </c>
      <c r="M13" s="48">
        <v>140</v>
      </c>
      <c r="N13" s="25">
        <v>43025</v>
      </c>
      <c r="O13" s="25">
        <v>319153.081</v>
      </c>
    </row>
    <row r="14" spans="1:15" ht="12.75">
      <c r="A14" s="10" t="s">
        <v>37</v>
      </c>
      <c r="B14" s="48">
        <v>33</v>
      </c>
      <c r="C14" s="48">
        <v>0</v>
      </c>
      <c r="D14" s="48">
        <v>42</v>
      </c>
      <c r="E14" s="48">
        <v>150</v>
      </c>
      <c r="F14" s="48">
        <v>51</v>
      </c>
      <c r="G14" s="48">
        <v>89</v>
      </c>
      <c r="H14" s="48">
        <v>50</v>
      </c>
      <c r="I14" s="48" t="s">
        <v>355</v>
      </c>
      <c r="J14" s="48">
        <v>0</v>
      </c>
      <c r="K14" s="48">
        <v>196</v>
      </c>
      <c r="L14" s="48">
        <v>284</v>
      </c>
      <c r="M14" s="48">
        <v>155</v>
      </c>
      <c r="N14" s="25">
        <v>46360</v>
      </c>
      <c r="O14" s="25">
        <v>358722.11</v>
      </c>
    </row>
    <row r="15" spans="1:15" ht="12.75">
      <c r="A15" s="10" t="s">
        <v>38</v>
      </c>
      <c r="B15" s="48">
        <v>50</v>
      </c>
      <c r="C15" s="48">
        <v>0</v>
      </c>
      <c r="D15" s="48">
        <v>81</v>
      </c>
      <c r="E15" s="48">
        <v>61</v>
      </c>
      <c r="F15" s="48">
        <v>45</v>
      </c>
      <c r="G15" s="48">
        <v>45</v>
      </c>
      <c r="H15" s="48">
        <v>30</v>
      </c>
      <c r="I15" s="48">
        <v>10</v>
      </c>
      <c r="J15" s="48" t="s">
        <v>355</v>
      </c>
      <c r="K15" s="48">
        <v>168</v>
      </c>
      <c r="L15" s="48">
        <v>219</v>
      </c>
      <c r="M15" s="48">
        <v>111</v>
      </c>
      <c r="N15" s="25">
        <v>33263</v>
      </c>
      <c r="O15" s="25">
        <v>300603.978</v>
      </c>
    </row>
    <row r="16" spans="1:15" ht="12.75">
      <c r="A16" s="10" t="s">
        <v>39</v>
      </c>
      <c r="B16" s="48">
        <v>4</v>
      </c>
      <c r="C16" s="48" t="s">
        <v>355</v>
      </c>
      <c r="D16" s="48">
        <v>25</v>
      </c>
      <c r="E16" s="48">
        <v>87</v>
      </c>
      <c r="F16" s="48">
        <v>20</v>
      </c>
      <c r="G16" s="48">
        <v>63</v>
      </c>
      <c r="H16" s="48">
        <v>39</v>
      </c>
      <c r="I16" s="48">
        <v>6</v>
      </c>
      <c r="J16" s="48">
        <v>0</v>
      </c>
      <c r="K16" s="48">
        <v>124</v>
      </c>
      <c r="L16" s="48">
        <v>158</v>
      </c>
      <c r="M16" s="48">
        <v>55</v>
      </c>
      <c r="N16" s="25">
        <v>16419</v>
      </c>
      <c r="O16" s="25">
        <v>201628.91</v>
      </c>
    </row>
    <row r="17" spans="1:15" ht="12.75">
      <c r="A17" s="10" t="s">
        <v>40</v>
      </c>
      <c r="B17" s="48">
        <v>41</v>
      </c>
      <c r="C17" s="48">
        <v>0</v>
      </c>
      <c r="D17" s="48">
        <v>120</v>
      </c>
      <c r="E17" s="48">
        <v>119</v>
      </c>
      <c r="F17" s="48">
        <v>91</v>
      </c>
      <c r="G17" s="48">
        <v>112</v>
      </c>
      <c r="H17" s="48">
        <v>52</v>
      </c>
      <c r="I17" s="48">
        <v>10</v>
      </c>
      <c r="J17" s="48">
        <v>0</v>
      </c>
      <c r="K17" s="48">
        <v>142</v>
      </c>
      <c r="L17" s="48">
        <v>227</v>
      </c>
      <c r="M17" s="48">
        <v>142</v>
      </c>
      <c r="N17" s="25">
        <v>43921</v>
      </c>
      <c r="O17" s="25">
        <v>320893.429</v>
      </c>
    </row>
    <row r="18" spans="1:15" ht="12.75">
      <c r="A18" s="10" t="s">
        <v>41</v>
      </c>
      <c r="B18" s="48">
        <v>6</v>
      </c>
      <c r="C18" s="48">
        <v>0</v>
      </c>
      <c r="D18" s="48">
        <v>13</v>
      </c>
      <c r="E18" s="48">
        <v>105</v>
      </c>
      <c r="F18" s="48">
        <v>15</v>
      </c>
      <c r="G18" s="48">
        <v>66</v>
      </c>
      <c r="H18" s="48">
        <v>14</v>
      </c>
      <c r="I18" s="48">
        <v>14</v>
      </c>
      <c r="J18" s="48">
        <v>0</v>
      </c>
      <c r="K18" s="48">
        <v>173</v>
      </c>
      <c r="L18" s="48">
        <v>228</v>
      </c>
      <c r="M18" s="48">
        <v>97</v>
      </c>
      <c r="N18" s="25">
        <v>28711</v>
      </c>
      <c r="O18" s="25">
        <v>284628.251</v>
      </c>
    </row>
    <row r="19" spans="1:15" ht="12.75">
      <c r="A19" s="10" t="s">
        <v>42</v>
      </c>
      <c r="B19" s="48" t="s">
        <v>355</v>
      </c>
      <c r="C19" s="48">
        <v>0</v>
      </c>
      <c r="D19" s="48" t="s">
        <v>355</v>
      </c>
      <c r="E19" s="48">
        <v>9</v>
      </c>
      <c r="F19" s="48" t="s">
        <v>355</v>
      </c>
      <c r="G19" s="48">
        <v>4</v>
      </c>
      <c r="H19" s="48" t="s">
        <v>355</v>
      </c>
      <c r="I19" s="48">
        <v>0</v>
      </c>
      <c r="J19" s="48">
        <v>0</v>
      </c>
      <c r="K19" s="48">
        <v>26</v>
      </c>
      <c r="L19" s="48">
        <v>32</v>
      </c>
      <c r="M19" s="48">
        <v>12</v>
      </c>
      <c r="N19" s="25">
        <v>3648</v>
      </c>
      <c r="O19" s="25">
        <v>37202.201</v>
      </c>
    </row>
    <row r="20" spans="1:15" ht="12.75">
      <c r="A20" s="10" t="s">
        <v>43</v>
      </c>
      <c r="B20" s="48" t="s">
        <v>355</v>
      </c>
      <c r="C20" s="48">
        <v>0</v>
      </c>
      <c r="D20" s="48">
        <v>17</v>
      </c>
      <c r="E20" s="48">
        <v>60</v>
      </c>
      <c r="F20" s="48">
        <v>20</v>
      </c>
      <c r="G20" s="48">
        <v>47</v>
      </c>
      <c r="H20" s="48">
        <v>35</v>
      </c>
      <c r="I20" s="48">
        <v>4</v>
      </c>
      <c r="J20" s="48">
        <v>0</v>
      </c>
      <c r="K20" s="48">
        <v>57</v>
      </c>
      <c r="L20" s="48">
        <v>93</v>
      </c>
      <c r="M20" s="48">
        <v>49</v>
      </c>
      <c r="N20" s="25">
        <v>15833</v>
      </c>
      <c r="O20" s="25">
        <v>120498.18</v>
      </c>
    </row>
    <row r="21" spans="1:15" ht="12.75">
      <c r="A21" s="10" t="s">
        <v>44</v>
      </c>
      <c r="B21" s="48">
        <v>5</v>
      </c>
      <c r="C21" s="48">
        <v>0</v>
      </c>
      <c r="D21" s="48" t="s">
        <v>355</v>
      </c>
      <c r="E21" s="48">
        <v>38</v>
      </c>
      <c r="F21" s="48">
        <v>14</v>
      </c>
      <c r="G21" s="48">
        <v>39</v>
      </c>
      <c r="H21" s="48">
        <v>16</v>
      </c>
      <c r="I21" s="48">
        <v>0</v>
      </c>
      <c r="J21" s="48" t="s">
        <v>355</v>
      </c>
      <c r="K21" s="48">
        <v>35</v>
      </c>
      <c r="L21" s="48">
        <v>46</v>
      </c>
      <c r="M21" s="48">
        <v>28</v>
      </c>
      <c r="N21" s="25">
        <v>8644</v>
      </c>
      <c r="O21" s="25">
        <v>70791.39499999999</v>
      </c>
    </row>
    <row r="22" spans="1:15" ht="12.75">
      <c r="A22" s="10" t="s">
        <v>45</v>
      </c>
      <c r="B22" s="48">
        <v>37</v>
      </c>
      <c r="C22" s="48">
        <v>0</v>
      </c>
      <c r="D22" s="48">
        <v>40</v>
      </c>
      <c r="E22" s="48">
        <v>33</v>
      </c>
      <c r="F22" s="48">
        <v>28</v>
      </c>
      <c r="G22" s="48">
        <v>36</v>
      </c>
      <c r="H22" s="48">
        <v>17</v>
      </c>
      <c r="I22" s="48">
        <v>4</v>
      </c>
      <c r="J22" s="48" t="s">
        <v>355</v>
      </c>
      <c r="K22" s="48">
        <v>83</v>
      </c>
      <c r="L22" s="48">
        <v>156</v>
      </c>
      <c r="M22" s="48">
        <v>61</v>
      </c>
      <c r="N22" s="25">
        <v>17239</v>
      </c>
      <c r="O22" s="25">
        <v>168338.353</v>
      </c>
    </row>
    <row r="23" spans="1:15" ht="12.75">
      <c r="A23" s="10" t="s">
        <v>46</v>
      </c>
      <c r="B23" s="48">
        <v>19</v>
      </c>
      <c r="C23" s="48">
        <v>0</v>
      </c>
      <c r="D23" s="48">
        <v>71</v>
      </c>
      <c r="E23" s="48">
        <v>77</v>
      </c>
      <c r="F23" s="48">
        <v>38</v>
      </c>
      <c r="G23" s="48">
        <v>61</v>
      </c>
      <c r="H23" s="48">
        <v>42</v>
      </c>
      <c r="I23" s="48">
        <v>6</v>
      </c>
      <c r="J23" s="48">
        <v>0</v>
      </c>
      <c r="K23" s="48">
        <v>144</v>
      </c>
      <c r="L23" s="48">
        <v>239</v>
      </c>
      <c r="M23" s="48">
        <v>110</v>
      </c>
      <c r="N23" s="25">
        <v>32748</v>
      </c>
      <c r="O23" s="25">
        <v>271902.75399999996</v>
      </c>
    </row>
    <row r="24" spans="1:15" ht="12.75">
      <c r="A24" s="10" t="s">
        <v>47</v>
      </c>
      <c r="B24" s="48">
        <v>30</v>
      </c>
      <c r="C24" s="48">
        <v>0</v>
      </c>
      <c r="D24" s="48">
        <v>27</v>
      </c>
      <c r="E24" s="48">
        <v>60</v>
      </c>
      <c r="F24" s="48">
        <v>30</v>
      </c>
      <c r="G24" s="48">
        <v>34</v>
      </c>
      <c r="H24" s="48">
        <v>27</v>
      </c>
      <c r="I24" s="48" t="s">
        <v>355</v>
      </c>
      <c r="J24" s="48">
        <v>0</v>
      </c>
      <c r="K24" s="48">
        <v>98</v>
      </c>
      <c r="L24" s="48">
        <v>150</v>
      </c>
      <c r="M24" s="48">
        <v>80</v>
      </c>
      <c r="N24" s="25">
        <v>23427</v>
      </c>
      <c r="O24" s="25">
        <v>186751.341</v>
      </c>
    </row>
    <row r="25" spans="1:15" ht="12.75">
      <c r="A25" s="10" t="s">
        <v>48</v>
      </c>
      <c r="B25" s="48">
        <v>250</v>
      </c>
      <c r="C25" s="48">
        <v>0</v>
      </c>
      <c r="D25" s="48">
        <v>612</v>
      </c>
      <c r="E25" s="48">
        <v>526</v>
      </c>
      <c r="F25" s="48">
        <v>428</v>
      </c>
      <c r="G25" s="48">
        <v>705</v>
      </c>
      <c r="H25" s="48">
        <v>394</v>
      </c>
      <c r="I25" s="48">
        <v>83</v>
      </c>
      <c r="J25" s="48">
        <v>5</v>
      </c>
      <c r="K25" s="48">
        <v>1420</v>
      </c>
      <c r="L25" s="48">
        <v>2511</v>
      </c>
      <c r="M25" s="48">
        <v>1255</v>
      </c>
      <c r="N25" s="25">
        <v>379249</v>
      </c>
      <c r="O25" s="25">
        <v>2868444.926</v>
      </c>
    </row>
    <row r="26" spans="1:15" ht="12.75">
      <c r="A26" s="10" t="s">
        <v>49</v>
      </c>
      <c r="B26" s="48">
        <v>13</v>
      </c>
      <c r="C26" s="48">
        <v>0</v>
      </c>
      <c r="D26" s="48">
        <v>30</v>
      </c>
      <c r="E26" s="48">
        <v>53</v>
      </c>
      <c r="F26" s="48">
        <v>20</v>
      </c>
      <c r="G26" s="48">
        <v>29</v>
      </c>
      <c r="H26" s="48">
        <v>20</v>
      </c>
      <c r="I26" s="48" t="s">
        <v>355</v>
      </c>
      <c r="J26" s="48" t="s">
        <v>355</v>
      </c>
      <c r="K26" s="48">
        <v>49</v>
      </c>
      <c r="L26" s="48">
        <v>98</v>
      </c>
      <c r="M26" s="48">
        <v>52</v>
      </c>
      <c r="N26" s="25">
        <v>15460</v>
      </c>
      <c r="O26" s="25">
        <v>110400.297</v>
      </c>
    </row>
    <row r="27" spans="1:15" ht="12.75">
      <c r="A27" s="10" t="s">
        <v>50</v>
      </c>
      <c r="B27" s="48">
        <v>71</v>
      </c>
      <c r="C27" s="48" t="s">
        <v>355</v>
      </c>
      <c r="D27" s="48">
        <v>87</v>
      </c>
      <c r="E27" s="48">
        <v>211</v>
      </c>
      <c r="F27" s="48">
        <v>61</v>
      </c>
      <c r="G27" s="48">
        <v>130</v>
      </c>
      <c r="H27" s="48">
        <v>74</v>
      </c>
      <c r="I27" s="48">
        <v>9</v>
      </c>
      <c r="J27" s="48">
        <v>0</v>
      </c>
      <c r="K27" s="48">
        <v>386</v>
      </c>
      <c r="L27" s="48">
        <v>515</v>
      </c>
      <c r="M27" s="48">
        <v>194</v>
      </c>
      <c r="N27" s="25">
        <v>57947</v>
      </c>
      <c r="O27" s="25">
        <v>630134.731</v>
      </c>
    </row>
    <row r="28" spans="1:15" ht="12.75">
      <c r="A28" s="10" t="s">
        <v>51</v>
      </c>
      <c r="B28" s="48">
        <v>22</v>
      </c>
      <c r="C28" s="48">
        <v>0</v>
      </c>
      <c r="D28" s="48">
        <v>65</v>
      </c>
      <c r="E28" s="48">
        <v>79</v>
      </c>
      <c r="F28" s="48">
        <v>40</v>
      </c>
      <c r="G28" s="48">
        <v>89</v>
      </c>
      <c r="H28" s="48">
        <v>23</v>
      </c>
      <c r="I28" s="48">
        <v>6</v>
      </c>
      <c r="J28" s="48" t="s">
        <v>355</v>
      </c>
      <c r="K28" s="48">
        <v>87</v>
      </c>
      <c r="L28" s="48">
        <v>160</v>
      </c>
      <c r="M28" s="48">
        <v>71</v>
      </c>
      <c r="N28" s="25">
        <v>21721</v>
      </c>
      <c r="O28" s="25">
        <v>194307.199</v>
      </c>
    </row>
    <row r="29" spans="1:15" ht="12.75">
      <c r="A29" s="10" t="s">
        <v>52</v>
      </c>
      <c r="B29" s="48">
        <v>11</v>
      </c>
      <c r="C29" s="48">
        <v>0</v>
      </c>
      <c r="D29" s="48">
        <v>47</v>
      </c>
      <c r="E29" s="48">
        <v>22</v>
      </c>
      <c r="F29" s="48">
        <v>41</v>
      </c>
      <c r="G29" s="48">
        <v>72</v>
      </c>
      <c r="H29" s="48">
        <v>37</v>
      </c>
      <c r="I29" s="48">
        <v>11</v>
      </c>
      <c r="J29" s="48">
        <v>0</v>
      </c>
      <c r="K29" s="48">
        <v>120</v>
      </c>
      <c r="L29" s="48">
        <v>190</v>
      </c>
      <c r="M29" s="48">
        <v>111</v>
      </c>
      <c r="N29" s="25">
        <v>34573</v>
      </c>
      <c r="O29" s="25">
        <v>245049.362</v>
      </c>
    </row>
    <row r="30" spans="1:15" ht="12.75">
      <c r="A30" s="10" t="s">
        <v>53</v>
      </c>
      <c r="B30" s="48">
        <v>21</v>
      </c>
      <c r="C30" s="48">
        <v>0</v>
      </c>
      <c r="D30" s="48">
        <v>55</v>
      </c>
      <c r="E30" s="48">
        <v>18</v>
      </c>
      <c r="F30" s="48">
        <v>24</v>
      </c>
      <c r="G30" s="48">
        <v>39</v>
      </c>
      <c r="H30" s="48">
        <v>22</v>
      </c>
      <c r="I30" s="48" t="s">
        <v>355</v>
      </c>
      <c r="J30" s="48">
        <v>0</v>
      </c>
      <c r="K30" s="48">
        <v>126</v>
      </c>
      <c r="L30" s="48">
        <v>179</v>
      </c>
      <c r="M30" s="48">
        <v>75</v>
      </c>
      <c r="N30" s="25">
        <v>21878</v>
      </c>
      <c r="O30" s="25">
        <v>209687.866</v>
      </c>
    </row>
    <row r="31" spans="1:15" ht="12.75">
      <c r="A31" s="10" t="s">
        <v>54</v>
      </c>
      <c r="B31" s="48">
        <v>8</v>
      </c>
      <c r="C31" s="48">
        <v>0</v>
      </c>
      <c r="D31" s="48">
        <v>38</v>
      </c>
      <c r="E31" s="48">
        <v>24</v>
      </c>
      <c r="F31" s="48">
        <v>9</v>
      </c>
      <c r="G31" s="48">
        <v>15</v>
      </c>
      <c r="H31" s="48">
        <v>15</v>
      </c>
      <c r="I31" s="48" t="s">
        <v>355</v>
      </c>
      <c r="J31" s="48">
        <v>0</v>
      </c>
      <c r="K31" s="48">
        <v>46</v>
      </c>
      <c r="L31" s="48">
        <v>91</v>
      </c>
      <c r="M31" s="48">
        <v>48</v>
      </c>
      <c r="N31" s="25">
        <v>14893</v>
      </c>
      <c r="O31" s="25">
        <v>97304.42</v>
      </c>
    </row>
    <row r="32" spans="1:15" ht="12.75">
      <c r="A32" s="10" t="s">
        <v>55</v>
      </c>
      <c r="B32" s="48">
        <v>5</v>
      </c>
      <c r="C32" s="48" t="s">
        <v>355</v>
      </c>
      <c r="D32" s="48">
        <v>32</v>
      </c>
      <c r="E32" s="48">
        <v>43</v>
      </c>
      <c r="F32" s="48">
        <v>30</v>
      </c>
      <c r="G32" s="48">
        <v>60</v>
      </c>
      <c r="H32" s="48">
        <v>32</v>
      </c>
      <c r="I32" s="48" t="s">
        <v>355</v>
      </c>
      <c r="J32" s="48">
        <v>0</v>
      </c>
      <c r="K32" s="48">
        <v>96</v>
      </c>
      <c r="L32" s="48">
        <v>120</v>
      </c>
      <c r="M32" s="48">
        <v>60</v>
      </c>
      <c r="N32" s="25">
        <v>18459</v>
      </c>
      <c r="O32" s="25">
        <v>166916.309</v>
      </c>
    </row>
    <row r="33" spans="1:15" ht="12.75">
      <c r="A33" s="10" t="s">
        <v>56</v>
      </c>
      <c r="B33" s="48">
        <v>4</v>
      </c>
      <c r="C33" s="48">
        <v>0</v>
      </c>
      <c r="D33" s="48">
        <v>10</v>
      </c>
      <c r="E33" s="48">
        <v>10</v>
      </c>
      <c r="F33" s="48">
        <v>4</v>
      </c>
      <c r="G33" s="48">
        <v>7</v>
      </c>
      <c r="H33" s="48" t="s">
        <v>355</v>
      </c>
      <c r="I33" s="48" t="s">
        <v>355</v>
      </c>
      <c r="J33" s="48">
        <v>0</v>
      </c>
      <c r="K33" s="48">
        <v>17</v>
      </c>
      <c r="L33" s="48">
        <v>24</v>
      </c>
      <c r="M33" s="48">
        <v>10</v>
      </c>
      <c r="N33" s="25">
        <v>1326</v>
      </c>
      <c r="O33" s="25">
        <v>30768.189</v>
      </c>
    </row>
    <row r="34" spans="1:15" ht="12.75">
      <c r="A34" s="10" t="s">
        <v>57</v>
      </c>
      <c r="B34" s="48">
        <v>9</v>
      </c>
      <c r="C34" s="48">
        <v>0</v>
      </c>
      <c r="D34" s="48">
        <v>52</v>
      </c>
      <c r="E34" s="48">
        <v>31</v>
      </c>
      <c r="F34" s="48">
        <v>22</v>
      </c>
      <c r="G34" s="48">
        <v>44</v>
      </c>
      <c r="H34" s="48">
        <v>24</v>
      </c>
      <c r="I34" s="48">
        <v>6</v>
      </c>
      <c r="J34" s="48">
        <v>0</v>
      </c>
      <c r="K34" s="48">
        <v>82</v>
      </c>
      <c r="L34" s="48">
        <v>102</v>
      </c>
      <c r="M34" s="48">
        <v>70</v>
      </c>
      <c r="N34" s="25">
        <v>20689</v>
      </c>
      <c r="O34" s="25">
        <v>156555.291</v>
      </c>
    </row>
    <row r="35" spans="1:15" ht="12.75">
      <c r="A35" s="10" t="s">
        <v>58</v>
      </c>
      <c r="B35" s="48">
        <v>21</v>
      </c>
      <c r="C35" s="48">
        <v>0</v>
      </c>
      <c r="D35" s="48">
        <v>52</v>
      </c>
      <c r="E35" s="48">
        <v>86</v>
      </c>
      <c r="F35" s="48">
        <v>37</v>
      </c>
      <c r="G35" s="48">
        <v>73</v>
      </c>
      <c r="H35" s="48">
        <v>35</v>
      </c>
      <c r="I35" s="48">
        <v>10</v>
      </c>
      <c r="J35" s="48">
        <v>0</v>
      </c>
      <c r="K35" s="48">
        <v>128</v>
      </c>
      <c r="L35" s="48">
        <v>169</v>
      </c>
      <c r="M35" s="48">
        <v>70</v>
      </c>
      <c r="N35" s="25">
        <v>21238</v>
      </c>
      <c r="O35" s="25">
        <v>231162.572</v>
      </c>
    </row>
    <row r="36" spans="1:15" ht="25.5">
      <c r="A36" s="24" t="s">
        <v>59</v>
      </c>
      <c r="B36" s="48">
        <v>25</v>
      </c>
      <c r="C36" s="48" t="s">
        <v>355</v>
      </c>
      <c r="D36" s="48">
        <v>25</v>
      </c>
      <c r="E36" s="48">
        <v>161</v>
      </c>
      <c r="F36" s="48">
        <v>12</v>
      </c>
      <c r="G36" s="48">
        <v>57</v>
      </c>
      <c r="H36" s="48">
        <v>26</v>
      </c>
      <c r="I36" s="48">
        <v>5</v>
      </c>
      <c r="J36" s="48">
        <v>0</v>
      </c>
      <c r="K36" s="48">
        <v>102</v>
      </c>
      <c r="L36" s="48">
        <v>167</v>
      </c>
      <c r="M36" s="48">
        <v>58</v>
      </c>
      <c r="N36" s="25">
        <v>18187</v>
      </c>
      <c r="O36" s="25">
        <v>191478.699</v>
      </c>
    </row>
    <row r="37" spans="1:15" ht="12.75">
      <c r="A37" s="10" t="s">
        <v>60</v>
      </c>
      <c r="B37" s="48">
        <v>6</v>
      </c>
      <c r="C37" s="48">
        <v>0</v>
      </c>
      <c r="D37" s="48" t="s">
        <v>355</v>
      </c>
      <c r="E37" s="48">
        <v>71</v>
      </c>
      <c r="F37" s="48">
        <v>0</v>
      </c>
      <c r="G37" s="48">
        <v>15</v>
      </c>
      <c r="H37" s="48">
        <v>8</v>
      </c>
      <c r="I37" s="48">
        <v>0</v>
      </c>
      <c r="J37" s="48">
        <v>0</v>
      </c>
      <c r="K37" s="48">
        <v>32</v>
      </c>
      <c r="L37" s="48">
        <v>65</v>
      </c>
      <c r="M37" s="48">
        <v>29</v>
      </c>
      <c r="N37" s="25">
        <v>9412</v>
      </c>
      <c r="O37" s="25">
        <v>65231.994</v>
      </c>
    </row>
    <row r="38" spans="1:15" ht="12.75">
      <c r="A38" s="10" t="s">
        <v>61</v>
      </c>
      <c r="B38" s="48" t="s">
        <v>355</v>
      </c>
      <c r="C38" s="48">
        <v>0</v>
      </c>
      <c r="D38" s="48">
        <v>7</v>
      </c>
      <c r="E38" s="48">
        <v>24</v>
      </c>
      <c r="F38" s="48" t="s">
        <v>355</v>
      </c>
      <c r="G38" s="48">
        <v>14</v>
      </c>
      <c r="H38" s="48">
        <v>6</v>
      </c>
      <c r="I38" s="48" t="s">
        <v>355</v>
      </c>
      <c r="J38" s="48">
        <v>0</v>
      </c>
      <c r="K38" s="48">
        <v>19</v>
      </c>
      <c r="L38" s="48">
        <v>42</v>
      </c>
      <c r="M38" s="48">
        <v>27</v>
      </c>
      <c r="N38" s="25">
        <v>7814</v>
      </c>
      <c r="O38" s="25">
        <v>45915.072</v>
      </c>
    </row>
    <row r="39" spans="1:15" ht="12.75">
      <c r="A39" s="10" t="s">
        <v>62</v>
      </c>
      <c r="B39" s="48">
        <v>11</v>
      </c>
      <c r="C39" s="48">
        <v>0</v>
      </c>
      <c r="D39" s="48">
        <v>17</v>
      </c>
      <c r="E39" s="48">
        <v>26</v>
      </c>
      <c r="F39" s="48">
        <v>7</v>
      </c>
      <c r="G39" s="48">
        <v>24</v>
      </c>
      <c r="H39" s="48">
        <v>9</v>
      </c>
      <c r="I39" s="48">
        <v>4</v>
      </c>
      <c r="J39" s="48">
        <v>0</v>
      </c>
      <c r="K39" s="48">
        <v>23</v>
      </c>
      <c r="L39" s="48">
        <v>38</v>
      </c>
      <c r="M39" s="48">
        <v>24</v>
      </c>
      <c r="N39" s="25">
        <v>7464</v>
      </c>
      <c r="O39" s="25">
        <v>58156.455</v>
      </c>
    </row>
    <row r="40" spans="1:15" ht="12.75">
      <c r="A40" s="10" t="s">
        <v>63</v>
      </c>
      <c r="B40" s="48">
        <v>14</v>
      </c>
      <c r="C40" s="48">
        <v>0</v>
      </c>
      <c r="D40" s="48">
        <v>42</v>
      </c>
      <c r="E40" s="48">
        <v>102</v>
      </c>
      <c r="F40" s="48">
        <v>4</v>
      </c>
      <c r="G40" s="48">
        <v>29</v>
      </c>
      <c r="H40" s="48">
        <v>5</v>
      </c>
      <c r="I40" s="48">
        <v>4</v>
      </c>
      <c r="J40" s="48">
        <v>0</v>
      </c>
      <c r="K40" s="48">
        <v>65</v>
      </c>
      <c r="L40" s="48">
        <v>94</v>
      </c>
      <c r="M40" s="48">
        <v>35</v>
      </c>
      <c r="N40" s="25">
        <v>9414</v>
      </c>
      <c r="O40" s="25">
        <v>115203.632</v>
      </c>
    </row>
    <row r="41" spans="1:15" ht="12.75">
      <c r="A41" s="10" t="s">
        <v>64</v>
      </c>
      <c r="B41" s="48">
        <v>111</v>
      </c>
      <c r="C41" s="48">
        <v>4</v>
      </c>
      <c r="D41" s="48">
        <v>257</v>
      </c>
      <c r="E41" s="48">
        <v>326</v>
      </c>
      <c r="F41" s="48">
        <v>101</v>
      </c>
      <c r="G41" s="48">
        <v>180</v>
      </c>
      <c r="H41" s="48">
        <v>76</v>
      </c>
      <c r="I41" s="48">
        <v>15</v>
      </c>
      <c r="J41" s="48">
        <v>0</v>
      </c>
      <c r="K41" s="48">
        <v>584</v>
      </c>
      <c r="L41" s="48">
        <v>838</v>
      </c>
      <c r="M41" s="48">
        <v>332</v>
      </c>
      <c r="N41" s="25">
        <v>99694</v>
      </c>
      <c r="O41" s="25">
        <v>985716.715</v>
      </c>
    </row>
    <row r="42" spans="1:15" ht="12.75">
      <c r="A42" s="10" t="s">
        <v>65</v>
      </c>
      <c r="B42" s="48">
        <v>4</v>
      </c>
      <c r="C42" s="48">
        <v>0</v>
      </c>
      <c r="D42" s="48">
        <v>5</v>
      </c>
      <c r="E42" s="48">
        <v>10</v>
      </c>
      <c r="F42" s="48" t="s">
        <v>355</v>
      </c>
      <c r="G42" s="48">
        <v>6</v>
      </c>
      <c r="H42" s="48" t="s">
        <v>355</v>
      </c>
      <c r="I42" s="48" t="s">
        <v>355</v>
      </c>
      <c r="J42" s="48" t="s">
        <v>355</v>
      </c>
      <c r="K42" s="48">
        <v>14</v>
      </c>
      <c r="L42" s="48">
        <v>25</v>
      </c>
      <c r="M42" s="48">
        <v>10</v>
      </c>
      <c r="N42" s="25">
        <v>3256</v>
      </c>
      <c r="O42" s="25">
        <v>29223.277</v>
      </c>
    </row>
    <row r="43" spans="1:15" ht="12.75">
      <c r="A43" s="10" t="s">
        <v>66</v>
      </c>
      <c r="B43" s="48" t="s">
        <v>355</v>
      </c>
      <c r="C43" s="48">
        <v>0</v>
      </c>
      <c r="D43" s="48">
        <v>51</v>
      </c>
      <c r="E43" s="48">
        <v>47</v>
      </c>
      <c r="F43" s="48">
        <v>4</v>
      </c>
      <c r="G43" s="48">
        <v>20</v>
      </c>
      <c r="H43" s="48">
        <v>12</v>
      </c>
      <c r="I43" s="48" t="s">
        <v>355</v>
      </c>
      <c r="J43" s="48">
        <v>0</v>
      </c>
      <c r="K43" s="48">
        <v>34</v>
      </c>
      <c r="L43" s="48">
        <v>82</v>
      </c>
      <c r="M43" s="48">
        <v>25</v>
      </c>
      <c r="N43" s="25">
        <v>7444</v>
      </c>
      <c r="O43" s="25">
        <v>73435.78</v>
      </c>
    </row>
    <row r="44" spans="1:15" ht="26.25" customHeight="1">
      <c r="A44" s="24" t="s">
        <v>899</v>
      </c>
      <c r="B44" s="48">
        <v>58</v>
      </c>
      <c r="C44" s="48" t="s">
        <v>355</v>
      </c>
      <c r="D44" s="48">
        <v>17</v>
      </c>
      <c r="E44" s="48">
        <v>283</v>
      </c>
      <c r="F44" s="48">
        <v>29</v>
      </c>
      <c r="G44" s="48">
        <v>98</v>
      </c>
      <c r="H44" s="48">
        <v>73</v>
      </c>
      <c r="I44" s="48">
        <v>5</v>
      </c>
      <c r="J44" s="48" t="s">
        <v>355</v>
      </c>
      <c r="K44" s="48">
        <v>271</v>
      </c>
      <c r="L44" s="48">
        <v>399</v>
      </c>
      <c r="M44" s="48">
        <v>235</v>
      </c>
      <c r="N44" s="25">
        <v>69848</v>
      </c>
      <c r="O44" s="25">
        <v>504385.073</v>
      </c>
    </row>
    <row r="45" spans="1:15" ht="12.75">
      <c r="A45" s="10" t="s">
        <v>67</v>
      </c>
      <c r="B45" s="48">
        <v>11</v>
      </c>
      <c r="C45" s="48">
        <v>0</v>
      </c>
      <c r="D45" s="48">
        <v>12</v>
      </c>
      <c r="E45" s="48">
        <v>64</v>
      </c>
      <c r="F45" s="48" t="s">
        <v>355</v>
      </c>
      <c r="G45" s="48">
        <v>13</v>
      </c>
      <c r="H45" s="48" t="s">
        <v>355</v>
      </c>
      <c r="I45" s="48" t="s">
        <v>355</v>
      </c>
      <c r="J45" s="48">
        <v>0</v>
      </c>
      <c r="K45" s="48">
        <v>38</v>
      </c>
      <c r="L45" s="48">
        <v>58</v>
      </c>
      <c r="M45" s="48">
        <v>40</v>
      </c>
      <c r="N45" s="25">
        <v>11941</v>
      </c>
      <c r="O45" s="25">
        <v>77075.985</v>
      </c>
    </row>
    <row r="46" spans="1:15" ht="12.75">
      <c r="A46" s="10" t="s">
        <v>68</v>
      </c>
      <c r="B46" s="48" t="s">
        <v>355</v>
      </c>
      <c r="C46" s="48">
        <v>0</v>
      </c>
      <c r="D46" s="48">
        <v>6</v>
      </c>
      <c r="E46" s="48">
        <v>24</v>
      </c>
      <c r="F46" s="48" t="s">
        <v>355</v>
      </c>
      <c r="G46" s="48">
        <v>17</v>
      </c>
      <c r="H46" s="48">
        <v>5</v>
      </c>
      <c r="I46" s="48" t="s">
        <v>355</v>
      </c>
      <c r="J46" s="48">
        <v>0</v>
      </c>
      <c r="K46" s="48">
        <v>30</v>
      </c>
      <c r="L46" s="48">
        <v>44</v>
      </c>
      <c r="M46" s="48">
        <v>16</v>
      </c>
      <c r="N46" s="25">
        <v>4466</v>
      </c>
      <c r="O46" s="25">
        <v>51337.21</v>
      </c>
    </row>
    <row r="47" spans="1:15" ht="12.75">
      <c r="A47" s="10" t="s">
        <v>69</v>
      </c>
      <c r="B47" s="48">
        <v>25</v>
      </c>
      <c r="C47" s="48">
        <v>0</v>
      </c>
      <c r="D47" s="48">
        <v>25</v>
      </c>
      <c r="E47" s="48">
        <v>103</v>
      </c>
      <c r="F47" s="48" t="s">
        <v>355</v>
      </c>
      <c r="G47" s="48">
        <v>40</v>
      </c>
      <c r="H47" s="48">
        <v>34</v>
      </c>
      <c r="I47" s="48" t="s">
        <v>355</v>
      </c>
      <c r="J47" s="48">
        <v>0</v>
      </c>
      <c r="K47" s="48">
        <v>127</v>
      </c>
      <c r="L47" s="48">
        <v>203</v>
      </c>
      <c r="M47" s="48">
        <v>74</v>
      </c>
      <c r="N47" s="25">
        <v>22584</v>
      </c>
      <c r="O47" s="25">
        <v>219353.458</v>
      </c>
    </row>
    <row r="48" spans="1:15" ht="12.75">
      <c r="A48" s="10" t="s">
        <v>70</v>
      </c>
      <c r="B48" s="48">
        <v>30</v>
      </c>
      <c r="C48" s="48">
        <v>0</v>
      </c>
      <c r="D48" s="48">
        <v>17</v>
      </c>
      <c r="E48" s="48">
        <v>218</v>
      </c>
      <c r="F48" s="48">
        <v>12</v>
      </c>
      <c r="G48" s="48">
        <v>47</v>
      </c>
      <c r="H48" s="48">
        <v>26</v>
      </c>
      <c r="I48" s="48">
        <v>7</v>
      </c>
      <c r="J48" s="48">
        <v>0</v>
      </c>
      <c r="K48" s="48">
        <v>153</v>
      </c>
      <c r="L48" s="48">
        <v>220</v>
      </c>
      <c r="M48" s="48">
        <v>62</v>
      </c>
      <c r="N48" s="25">
        <v>19582</v>
      </c>
      <c r="O48" s="25">
        <v>251198.513</v>
      </c>
    </row>
    <row r="49" spans="1:15" ht="12.75">
      <c r="A49" s="10" t="s">
        <v>71</v>
      </c>
      <c r="B49" s="48">
        <v>7</v>
      </c>
      <c r="C49" s="48">
        <v>0</v>
      </c>
      <c r="D49" s="48" t="s">
        <v>355</v>
      </c>
      <c r="E49" s="48">
        <v>14</v>
      </c>
      <c r="F49" s="48">
        <v>4</v>
      </c>
      <c r="G49" s="48">
        <v>10</v>
      </c>
      <c r="H49" s="48" t="s">
        <v>355</v>
      </c>
      <c r="I49" s="48">
        <v>0</v>
      </c>
      <c r="J49" s="48">
        <v>0</v>
      </c>
      <c r="K49" s="48">
        <v>22</v>
      </c>
      <c r="L49" s="48">
        <v>32</v>
      </c>
      <c r="M49" s="48">
        <v>17</v>
      </c>
      <c r="N49" s="25">
        <v>5168</v>
      </c>
      <c r="O49" s="25">
        <v>40214.043</v>
      </c>
    </row>
    <row r="50" spans="1:15" ht="12.75">
      <c r="A50" s="10" t="s">
        <v>72</v>
      </c>
      <c r="B50" s="48">
        <v>16</v>
      </c>
      <c r="C50" s="48">
        <v>0</v>
      </c>
      <c r="D50" s="48">
        <v>14</v>
      </c>
      <c r="E50" s="48">
        <v>37</v>
      </c>
      <c r="F50" s="48">
        <v>9</v>
      </c>
      <c r="G50" s="48">
        <v>33</v>
      </c>
      <c r="H50" s="48">
        <v>11</v>
      </c>
      <c r="I50" s="48">
        <v>8</v>
      </c>
      <c r="J50" s="48">
        <v>0</v>
      </c>
      <c r="K50" s="48">
        <v>60</v>
      </c>
      <c r="L50" s="48">
        <v>89</v>
      </c>
      <c r="M50" s="48">
        <v>34</v>
      </c>
      <c r="N50" s="25">
        <v>10059</v>
      </c>
      <c r="O50" s="25">
        <v>114093.341</v>
      </c>
    </row>
    <row r="51" spans="1:15" ht="12.75">
      <c r="A51" s="10" t="s">
        <v>73</v>
      </c>
      <c r="B51" s="48">
        <v>9</v>
      </c>
      <c r="C51" s="48">
        <v>0</v>
      </c>
      <c r="D51" s="48">
        <v>5</v>
      </c>
      <c r="E51" s="48">
        <v>28</v>
      </c>
      <c r="F51" s="48">
        <v>4</v>
      </c>
      <c r="G51" s="48">
        <v>25</v>
      </c>
      <c r="H51" s="48">
        <v>9</v>
      </c>
      <c r="I51" s="48" t="s">
        <v>355</v>
      </c>
      <c r="J51" s="48">
        <v>0</v>
      </c>
      <c r="K51" s="48">
        <v>16</v>
      </c>
      <c r="L51" s="48">
        <v>25</v>
      </c>
      <c r="M51" s="48">
        <v>22</v>
      </c>
      <c r="N51" s="25">
        <v>6753</v>
      </c>
      <c r="O51" s="25">
        <v>43703.649</v>
      </c>
    </row>
    <row r="52" spans="1:15" ht="12.75">
      <c r="A52" s="10" t="s">
        <v>74</v>
      </c>
      <c r="B52" s="48">
        <v>6</v>
      </c>
      <c r="C52" s="48">
        <v>0</v>
      </c>
      <c r="D52" s="48">
        <v>8</v>
      </c>
      <c r="E52" s="48">
        <v>27</v>
      </c>
      <c r="F52" s="48" t="s">
        <v>355</v>
      </c>
      <c r="G52" s="48">
        <v>9</v>
      </c>
      <c r="H52" s="48" t="s">
        <v>355</v>
      </c>
      <c r="I52" s="48">
        <v>0</v>
      </c>
      <c r="J52" s="48">
        <v>0</v>
      </c>
      <c r="K52" s="48">
        <v>18</v>
      </c>
      <c r="L52" s="48">
        <v>48</v>
      </c>
      <c r="M52" s="48">
        <v>29</v>
      </c>
      <c r="N52" s="25">
        <v>8067</v>
      </c>
      <c r="O52" s="25">
        <v>45223.364</v>
      </c>
    </row>
    <row r="53" spans="1:15" ht="25.5">
      <c r="A53" s="24" t="s">
        <v>884</v>
      </c>
      <c r="B53" s="48">
        <v>0</v>
      </c>
      <c r="C53" s="48">
        <v>0</v>
      </c>
      <c r="D53" s="48" t="s">
        <v>355</v>
      </c>
      <c r="E53" s="48">
        <v>36</v>
      </c>
      <c r="F53" s="48">
        <v>0</v>
      </c>
      <c r="G53" s="48">
        <v>13</v>
      </c>
      <c r="H53" s="48" t="s">
        <v>355</v>
      </c>
      <c r="I53" s="48">
        <v>0</v>
      </c>
      <c r="J53" s="48">
        <v>0</v>
      </c>
      <c r="K53" s="48">
        <v>15</v>
      </c>
      <c r="L53" s="48">
        <v>18</v>
      </c>
      <c r="M53" s="48">
        <v>9</v>
      </c>
      <c r="N53" s="25">
        <v>2699</v>
      </c>
      <c r="O53" s="25">
        <v>25980.135</v>
      </c>
    </row>
    <row r="54" spans="1:15" ht="12.75">
      <c r="A54" s="10" t="s">
        <v>75</v>
      </c>
      <c r="B54" s="48">
        <v>7</v>
      </c>
      <c r="C54" s="48">
        <v>0</v>
      </c>
      <c r="D54" s="48">
        <v>8</v>
      </c>
      <c r="E54" s="48">
        <v>51</v>
      </c>
      <c r="F54" s="48">
        <v>6</v>
      </c>
      <c r="G54" s="48">
        <v>27</v>
      </c>
      <c r="H54" s="48">
        <v>10</v>
      </c>
      <c r="I54" s="48" t="s">
        <v>355</v>
      </c>
      <c r="J54" s="48">
        <v>0</v>
      </c>
      <c r="K54" s="48">
        <v>70</v>
      </c>
      <c r="L54" s="48">
        <v>78</v>
      </c>
      <c r="M54" s="48">
        <v>45</v>
      </c>
      <c r="N54" s="25">
        <v>12797</v>
      </c>
      <c r="O54" s="25">
        <v>112408.339</v>
      </c>
    </row>
    <row r="55" spans="1:15" ht="12.75">
      <c r="A55" s="10" t="s">
        <v>76</v>
      </c>
      <c r="B55" s="48">
        <v>10</v>
      </c>
      <c r="C55" s="48">
        <v>0</v>
      </c>
      <c r="D55" s="48">
        <v>7</v>
      </c>
      <c r="E55" s="48">
        <v>31</v>
      </c>
      <c r="F55" s="48" t="s">
        <v>355</v>
      </c>
      <c r="G55" s="48">
        <v>18</v>
      </c>
      <c r="H55" s="48">
        <v>6</v>
      </c>
      <c r="I55" s="48" t="s">
        <v>355</v>
      </c>
      <c r="J55" s="48">
        <v>0</v>
      </c>
      <c r="K55" s="48">
        <v>28</v>
      </c>
      <c r="L55" s="48">
        <v>41</v>
      </c>
      <c r="M55" s="48">
        <v>11</v>
      </c>
      <c r="N55" s="25">
        <v>3930</v>
      </c>
      <c r="O55" s="25">
        <v>52627.831</v>
      </c>
    </row>
    <row r="56" spans="1:15" ht="12.75">
      <c r="A56" s="10" t="s">
        <v>77</v>
      </c>
      <c r="B56" s="48">
        <v>70</v>
      </c>
      <c r="C56" s="48" t="s">
        <v>355</v>
      </c>
      <c r="D56" s="48">
        <v>54</v>
      </c>
      <c r="E56" s="48">
        <v>220</v>
      </c>
      <c r="F56" s="48">
        <v>58</v>
      </c>
      <c r="G56" s="48">
        <v>142</v>
      </c>
      <c r="H56" s="48">
        <v>61</v>
      </c>
      <c r="I56" s="48">
        <v>10</v>
      </c>
      <c r="J56" s="48">
        <v>0</v>
      </c>
      <c r="K56" s="48">
        <v>504</v>
      </c>
      <c r="L56" s="48">
        <v>604</v>
      </c>
      <c r="M56" s="48">
        <v>222</v>
      </c>
      <c r="N56" s="25">
        <v>65441</v>
      </c>
      <c r="O56" s="25">
        <v>762898.089</v>
      </c>
    </row>
    <row r="57" spans="1:15" ht="12.75">
      <c r="A57" s="10" t="s">
        <v>78</v>
      </c>
      <c r="B57" s="48">
        <v>12</v>
      </c>
      <c r="C57" s="48">
        <v>0</v>
      </c>
      <c r="D57" s="48">
        <v>35</v>
      </c>
      <c r="E57" s="48">
        <v>107</v>
      </c>
      <c r="F57" s="48">
        <v>5</v>
      </c>
      <c r="G57" s="48">
        <v>23</v>
      </c>
      <c r="H57" s="48">
        <v>7</v>
      </c>
      <c r="I57" s="48" t="s">
        <v>355</v>
      </c>
      <c r="J57" s="48">
        <v>0</v>
      </c>
      <c r="K57" s="48">
        <v>74</v>
      </c>
      <c r="L57" s="48">
        <v>106</v>
      </c>
      <c r="M57" s="48">
        <v>46</v>
      </c>
      <c r="N57" s="25">
        <v>13551</v>
      </c>
      <c r="O57" s="25">
        <v>128199.34</v>
      </c>
    </row>
    <row r="58" spans="1:15" ht="12.75">
      <c r="A58" s="10" t="s">
        <v>79</v>
      </c>
      <c r="B58" s="48">
        <v>11</v>
      </c>
      <c r="C58" s="48" t="s">
        <v>355</v>
      </c>
      <c r="D58" s="48">
        <v>40</v>
      </c>
      <c r="E58" s="48">
        <v>116</v>
      </c>
      <c r="F58" s="48">
        <v>7</v>
      </c>
      <c r="G58" s="48">
        <v>56</v>
      </c>
      <c r="H58" s="48">
        <v>29</v>
      </c>
      <c r="I58" s="48" t="s">
        <v>355</v>
      </c>
      <c r="J58" s="48">
        <v>0</v>
      </c>
      <c r="K58" s="48">
        <v>100</v>
      </c>
      <c r="L58" s="48">
        <v>181</v>
      </c>
      <c r="M58" s="48">
        <v>93</v>
      </c>
      <c r="N58" s="25">
        <v>28544</v>
      </c>
      <c r="O58" s="25">
        <v>199514.588</v>
      </c>
    </row>
    <row r="59" spans="1:15" ht="12.75">
      <c r="A59" s="10" t="s">
        <v>80</v>
      </c>
      <c r="B59" s="48">
        <v>65</v>
      </c>
      <c r="C59" s="48">
        <v>0</v>
      </c>
      <c r="D59" s="48">
        <v>62</v>
      </c>
      <c r="E59" s="48">
        <v>263</v>
      </c>
      <c r="F59" s="48">
        <v>45</v>
      </c>
      <c r="G59" s="48">
        <v>175</v>
      </c>
      <c r="H59" s="48">
        <v>71</v>
      </c>
      <c r="I59" s="48">
        <v>9</v>
      </c>
      <c r="J59" s="48" t="s">
        <v>355</v>
      </c>
      <c r="K59" s="48">
        <v>511</v>
      </c>
      <c r="L59" s="48">
        <v>522</v>
      </c>
      <c r="M59" s="48">
        <v>220</v>
      </c>
      <c r="N59" s="25">
        <v>66262</v>
      </c>
      <c r="O59" s="25">
        <v>762043.718</v>
      </c>
    </row>
    <row r="60" spans="1:15" ht="12.75">
      <c r="A60" s="10" t="s">
        <v>81</v>
      </c>
      <c r="B60" s="48">
        <v>6</v>
      </c>
      <c r="C60" s="48">
        <v>0</v>
      </c>
      <c r="D60" s="48" t="s">
        <v>355</v>
      </c>
      <c r="E60" s="48">
        <v>39</v>
      </c>
      <c r="F60" s="48" t="s">
        <v>355</v>
      </c>
      <c r="G60" s="48">
        <v>29</v>
      </c>
      <c r="H60" s="48">
        <v>12</v>
      </c>
      <c r="I60" s="48" t="s">
        <v>355</v>
      </c>
      <c r="J60" s="48">
        <v>0</v>
      </c>
      <c r="K60" s="48">
        <v>45</v>
      </c>
      <c r="L60" s="48">
        <v>51</v>
      </c>
      <c r="M60" s="48">
        <v>27</v>
      </c>
      <c r="N60" s="25">
        <v>8571</v>
      </c>
      <c r="O60" s="25">
        <v>79321.042</v>
      </c>
    </row>
    <row r="61" spans="1:15" ht="12.75">
      <c r="A61" s="10" t="s">
        <v>82</v>
      </c>
      <c r="B61" s="48" t="s">
        <v>355</v>
      </c>
      <c r="C61" s="48">
        <v>0</v>
      </c>
      <c r="D61" s="48" t="s">
        <v>355</v>
      </c>
      <c r="E61" s="48">
        <v>10</v>
      </c>
      <c r="F61" s="48" t="s">
        <v>355</v>
      </c>
      <c r="G61" s="48">
        <v>11</v>
      </c>
      <c r="H61" s="48">
        <v>6</v>
      </c>
      <c r="I61" s="48" t="s">
        <v>355</v>
      </c>
      <c r="J61" s="48">
        <v>0</v>
      </c>
      <c r="K61" s="48">
        <v>17</v>
      </c>
      <c r="L61" s="48">
        <v>18</v>
      </c>
      <c r="M61" s="48">
        <v>22</v>
      </c>
      <c r="N61" s="25">
        <v>6838</v>
      </c>
      <c r="O61" s="25">
        <v>35958.42</v>
      </c>
    </row>
    <row r="62" spans="1:15" ht="12.75">
      <c r="A62" s="10" t="s">
        <v>83</v>
      </c>
      <c r="B62" s="48">
        <v>5</v>
      </c>
      <c r="C62" s="48">
        <v>0</v>
      </c>
      <c r="D62" s="48" t="s">
        <v>355</v>
      </c>
      <c r="E62" s="48">
        <v>41</v>
      </c>
      <c r="F62" s="48" t="s">
        <v>355</v>
      </c>
      <c r="G62" s="48">
        <v>7</v>
      </c>
      <c r="H62" s="48" t="s">
        <v>355</v>
      </c>
      <c r="I62" s="48">
        <v>0</v>
      </c>
      <c r="J62" s="48">
        <v>0</v>
      </c>
      <c r="K62" s="48">
        <v>36</v>
      </c>
      <c r="L62" s="48">
        <v>39</v>
      </c>
      <c r="M62" s="48">
        <v>13</v>
      </c>
      <c r="N62" s="25">
        <v>3734</v>
      </c>
      <c r="O62" s="25">
        <v>50722.29</v>
      </c>
    </row>
    <row r="63" spans="1:15" ht="12.75">
      <c r="A63" s="10" t="s">
        <v>84</v>
      </c>
      <c r="B63" s="48">
        <v>5</v>
      </c>
      <c r="C63" s="48">
        <v>0</v>
      </c>
      <c r="D63" s="48" t="s">
        <v>355</v>
      </c>
      <c r="E63" s="48">
        <v>5</v>
      </c>
      <c r="F63" s="48">
        <v>0</v>
      </c>
      <c r="G63" s="48" t="s">
        <v>355</v>
      </c>
      <c r="H63" s="48">
        <v>0</v>
      </c>
      <c r="I63" s="48">
        <v>0</v>
      </c>
      <c r="J63" s="48">
        <v>0</v>
      </c>
      <c r="K63" s="48" t="s">
        <v>355</v>
      </c>
      <c r="L63" s="48">
        <v>5</v>
      </c>
      <c r="M63" s="48" t="s">
        <v>355</v>
      </c>
      <c r="N63" s="25">
        <v>296</v>
      </c>
      <c r="O63" s="25">
        <v>5391.002</v>
      </c>
    </row>
    <row r="64" spans="1:15" ht="12.75">
      <c r="A64" s="10" t="s">
        <v>85</v>
      </c>
      <c r="B64" s="48" t="s">
        <v>355</v>
      </c>
      <c r="C64" s="48">
        <v>0</v>
      </c>
      <c r="D64" s="48" t="s">
        <v>355</v>
      </c>
      <c r="E64" s="48">
        <v>25</v>
      </c>
      <c r="F64" s="48">
        <v>6</v>
      </c>
      <c r="G64" s="48">
        <v>20</v>
      </c>
      <c r="H64" s="48">
        <v>10</v>
      </c>
      <c r="I64" s="48" t="s">
        <v>355</v>
      </c>
      <c r="J64" s="48">
        <v>0</v>
      </c>
      <c r="K64" s="48">
        <v>27</v>
      </c>
      <c r="L64" s="48">
        <v>36</v>
      </c>
      <c r="M64" s="48">
        <v>16</v>
      </c>
      <c r="N64" s="25">
        <v>4894</v>
      </c>
      <c r="O64" s="25">
        <v>48369.429</v>
      </c>
    </row>
    <row r="65" spans="1:15" ht="12.75">
      <c r="A65" s="10" t="s">
        <v>86</v>
      </c>
      <c r="B65" s="48" t="s">
        <v>355</v>
      </c>
      <c r="C65" s="48">
        <v>0</v>
      </c>
      <c r="D65" s="48">
        <v>6</v>
      </c>
      <c r="E65" s="48">
        <v>5</v>
      </c>
      <c r="F65" s="48">
        <v>0</v>
      </c>
      <c r="G65" s="48">
        <v>8</v>
      </c>
      <c r="H65" s="48" t="s">
        <v>355</v>
      </c>
      <c r="I65" s="48">
        <v>0</v>
      </c>
      <c r="J65" s="48">
        <v>0</v>
      </c>
      <c r="K65" s="48">
        <v>9</v>
      </c>
      <c r="L65" s="48">
        <v>14</v>
      </c>
      <c r="M65" s="48">
        <v>6</v>
      </c>
      <c r="N65" s="25">
        <v>1833</v>
      </c>
      <c r="O65" s="25">
        <v>17840.372</v>
      </c>
    </row>
    <row r="66" spans="1:15" ht="25.5">
      <c r="A66" s="24" t="s">
        <v>900</v>
      </c>
      <c r="B66" s="48">
        <v>4</v>
      </c>
      <c r="C66" s="48">
        <v>0</v>
      </c>
      <c r="D66" s="48">
        <v>14</v>
      </c>
      <c r="E66" s="48">
        <v>7</v>
      </c>
      <c r="F66" s="48" t="s">
        <v>355</v>
      </c>
      <c r="G66" s="48">
        <v>5</v>
      </c>
      <c r="H66" s="48" t="s">
        <v>355</v>
      </c>
      <c r="I66" s="48" t="s">
        <v>355</v>
      </c>
      <c r="J66" s="48">
        <v>0</v>
      </c>
      <c r="K66" s="48">
        <v>19</v>
      </c>
      <c r="L66" s="48">
        <v>26</v>
      </c>
      <c r="M66" s="48">
        <v>8</v>
      </c>
      <c r="N66" s="25">
        <v>2516</v>
      </c>
      <c r="O66" s="25">
        <v>31125.845</v>
      </c>
    </row>
    <row r="67" spans="1:15" ht="12.75">
      <c r="A67" s="10" t="s">
        <v>87</v>
      </c>
      <c r="B67" s="48">
        <v>12</v>
      </c>
      <c r="C67" s="48" t="s">
        <v>355</v>
      </c>
      <c r="D67" s="48">
        <v>7</v>
      </c>
      <c r="E67" s="48">
        <v>13</v>
      </c>
      <c r="F67" s="48">
        <v>0</v>
      </c>
      <c r="G67" s="48">
        <v>22</v>
      </c>
      <c r="H67" s="48">
        <v>12</v>
      </c>
      <c r="I67" s="48" t="s">
        <v>355</v>
      </c>
      <c r="J67" s="48">
        <v>0</v>
      </c>
      <c r="K67" s="48">
        <v>44</v>
      </c>
      <c r="L67" s="48">
        <v>69</v>
      </c>
      <c r="M67" s="48">
        <v>58</v>
      </c>
      <c r="N67" s="25">
        <v>17968</v>
      </c>
      <c r="O67" s="25">
        <v>95759.955</v>
      </c>
    </row>
    <row r="68" spans="1:15" ht="12.75">
      <c r="A68" s="10" t="s">
        <v>88</v>
      </c>
      <c r="B68" s="48">
        <v>23</v>
      </c>
      <c r="C68" s="48">
        <v>0</v>
      </c>
      <c r="D68" s="48">
        <v>28</v>
      </c>
      <c r="E68" s="48">
        <v>84</v>
      </c>
      <c r="F68" s="48">
        <v>5</v>
      </c>
      <c r="G68" s="48">
        <v>38</v>
      </c>
      <c r="H68" s="48">
        <v>23</v>
      </c>
      <c r="I68" s="48" t="s">
        <v>355</v>
      </c>
      <c r="J68" s="48">
        <v>0</v>
      </c>
      <c r="K68" s="48">
        <v>70</v>
      </c>
      <c r="L68" s="48">
        <v>90</v>
      </c>
      <c r="M68" s="48">
        <v>31</v>
      </c>
      <c r="N68" s="25">
        <v>9482</v>
      </c>
      <c r="O68" s="25">
        <v>121941.875</v>
      </c>
    </row>
    <row r="69" spans="1:15" ht="12.75">
      <c r="A69" s="10" t="s">
        <v>89</v>
      </c>
      <c r="B69" s="48">
        <v>6</v>
      </c>
      <c r="C69" s="48">
        <v>0</v>
      </c>
      <c r="D69" s="48">
        <v>10</v>
      </c>
      <c r="E69" s="48">
        <v>15</v>
      </c>
      <c r="F69" s="48" t="s">
        <v>355</v>
      </c>
      <c r="G69" s="48">
        <v>10</v>
      </c>
      <c r="H69" s="48">
        <v>4</v>
      </c>
      <c r="I69" s="48" t="s">
        <v>355</v>
      </c>
      <c r="J69" s="48">
        <v>0</v>
      </c>
      <c r="K69" s="48">
        <v>23</v>
      </c>
      <c r="L69" s="48">
        <v>26</v>
      </c>
      <c r="M69" s="48">
        <v>13</v>
      </c>
      <c r="N69" s="25">
        <v>4173</v>
      </c>
      <c r="O69" s="25">
        <v>41732.547</v>
      </c>
    </row>
    <row r="70" spans="1:15" ht="12.75">
      <c r="A70" s="10" t="s">
        <v>90</v>
      </c>
      <c r="B70" s="48" t="s">
        <v>355</v>
      </c>
      <c r="C70" s="48">
        <v>0</v>
      </c>
      <c r="D70" s="48">
        <v>4</v>
      </c>
      <c r="E70" s="48">
        <v>18</v>
      </c>
      <c r="F70" s="48">
        <v>4</v>
      </c>
      <c r="G70" s="48">
        <v>11</v>
      </c>
      <c r="H70" s="48">
        <v>5</v>
      </c>
      <c r="I70" s="48" t="s">
        <v>355</v>
      </c>
      <c r="J70" s="48">
        <v>0</v>
      </c>
      <c r="K70" s="48" t="s">
        <v>355</v>
      </c>
      <c r="L70" s="48">
        <v>20</v>
      </c>
      <c r="M70" s="48">
        <v>12</v>
      </c>
      <c r="N70" s="25">
        <v>4006</v>
      </c>
      <c r="O70" s="25">
        <v>18942.923000000003</v>
      </c>
    </row>
    <row r="71" spans="1:15" ht="12.75">
      <c r="A71" s="10" t="s">
        <v>91</v>
      </c>
      <c r="B71" s="48">
        <v>62</v>
      </c>
      <c r="C71" s="48">
        <v>0</v>
      </c>
      <c r="D71" s="48">
        <v>100</v>
      </c>
      <c r="E71" s="48">
        <v>201</v>
      </c>
      <c r="F71" s="48">
        <v>29</v>
      </c>
      <c r="G71" s="48">
        <v>96</v>
      </c>
      <c r="H71" s="48">
        <v>57</v>
      </c>
      <c r="I71" s="48">
        <v>4</v>
      </c>
      <c r="J71" s="48">
        <v>0</v>
      </c>
      <c r="K71" s="48">
        <v>377</v>
      </c>
      <c r="L71" s="48">
        <v>437</v>
      </c>
      <c r="M71" s="48">
        <v>204</v>
      </c>
      <c r="N71" s="25">
        <v>62055</v>
      </c>
      <c r="O71" s="25">
        <v>591150.228</v>
      </c>
    </row>
    <row r="72" spans="1:15" ht="12.75">
      <c r="A72" s="10" t="s">
        <v>92</v>
      </c>
      <c r="B72" s="48">
        <v>7</v>
      </c>
      <c r="C72" s="48">
        <v>0</v>
      </c>
      <c r="D72" s="48">
        <v>5</v>
      </c>
      <c r="E72" s="48">
        <v>8</v>
      </c>
      <c r="F72" s="48">
        <v>0</v>
      </c>
      <c r="G72" s="48">
        <v>0</v>
      </c>
      <c r="H72" s="48">
        <v>0</v>
      </c>
      <c r="I72" s="48" t="s">
        <v>355</v>
      </c>
      <c r="J72" s="48" t="s">
        <v>355</v>
      </c>
      <c r="K72" s="48">
        <v>14</v>
      </c>
      <c r="L72" s="48">
        <v>26</v>
      </c>
      <c r="M72" s="48">
        <v>12</v>
      </c>
      <c r="N72" s="25">
        <v>3609</v>
      </c>
      <c r="O72" s="25">
        <v>27899.641</v>
      </c>
    </row>
    <row r="73" spans="1:15" ht="12.75">
      <c r="A73" s="10" t="s">
        <v>93</v>
      </c>
      <c r="B73" s="48">
        <v>22</v>
      </c>
      <c r="C73" s="48" t="s">
        <v>355</v>
      </c>
      <c r="D73" s="48">
        <v>24</v>
      </c>
      <c r="E73" s="48">
        <v>49</v>
      </c>
      <c r="F73" s="48" t="s">
        <v>355</v>
      </c>
      <c r="G73" s="48">
        <v>28</v>
      </c>
      <c r="H73" s="48">
        <v>14</v>
      </c>
      <c r="I73" s="48" t="s">
        <v>355</v>
      </c>
      <c r="J73" s="48">
        <v>0</v>
      </c>
      <c r="K73" s="48">
        <v>77</v>
      </c>
      <c r="L73" s="48">
        <v>136</v>
      </c>
      <c r="M73" s="48">
        <v>74</v>
      </c>
      <c r="N73" s="25">
        <v>23089</v>
      </c>
      <c r="O73" s="25">
        <v>153778.918</v>
      </c>
    </row>
    <row r="74" spans="1:15" ht="12.75">
      <c r="A74" s="10" t="s">
        <v>94</v>
      </c>
      <c r="B74" s="48">
        <v>21</v>
      </c>
      <c r="C74" s="48">
        <v>0</v>
      </c>
      <c r="D74" s="48">
        <v>25</v>
      </c>
      <c r="E74" s="48">
        <v>32</v>
      </c>
      <c r="F74" s="48" t="s">
        <v>355</v>
      </c>
      <c r="G74" s="48">
        <v>18</v>
      </c>
      <c r="H74" s="48" t="s">
        <v>355</v>
      </c>
      <c r="I74" s="48">
        <v>0</v>
      </c>
      <c r="J74" s="48">
        <v>0</v>
      </c>
      <c r="K74" s="48">
        <v>31</v>
      </c>
      <c r="L74" s="48">
        <v>48</v>
      </c>
      <c r="M74" s="48">
        <v>33</v>
      </c>
      <c r="N74" s="25">
        <v>9903</v>
      </c>
      <c r="O74" s="25">
        <v>68415.269</v>
      </c>
    </row>
    <row r="75" spans="1:15" ht="12.75">
      <c r="A75" s="10" t="s">
        <v>95</v>
      </c>
      <c r="B75" s="48">
        <v>24</v>
      </c>
      <c r="C75" s="48">
        <v>0</v>
      </c>
      <c r="D75" s="48">
        <v>32</v>
      </c>
      <c r="E75" s="48">
        <v>29</v>
      </c>
      <c r="F75" s="48">
        <v>4</v>
      </c>
      <c r="G75" s="48">
        <v>20</v>
      </c>
      <c r="H75" s="48">
        <v>10</v>
      </c>
      <c r="I75" s="48">
        <v>0</v>
      </c>
      <c r="J75" s="48">
        <v>0</v>
      </c>
      <c r="K75" s="48">
        <v>60</v>
      </c>
      <c r="L75" s="48">
        <v>91</v>
      </c>
      <c r="M75" s="48">
        <v>32</v>
      </c>
      <c r="N75" s="25">
        <v>9714</v>
      </c>
      <c r="O75" s="25">
        <v>105145.464</v>
      </c>
    </row>
    <row r="76" spans="1:15" ht="12.75">
      <c r="A76" s="10" t="s">
        <v>96</v>
      </c>
      <c r="B76" s="48">
        <v>10</v>
      </c>
      <c r="C76" s="48">
        <v>0</v>
      </c>
      <c r="D76" s="48">
        <v>20</v>
      </c>
      <c r="E76" s="48">
        <v>23</v>
      </c>
      <c r="F76" s="48">
        <v>0</v>
      </c>
      <c r="G76" s="48">
        <v>19</v>
      </c>
      <c r="H76" s="48">
        <v>14</v>
      </c>
      <c r="I76" s="48" t="s">
        <v>355</v>
      </c>
      <c r="J76" s="48">
        <v>0</v>
      </c>
      <c r="K76" s="48">
        <v>37</v>
      </c>
      <c r="L76" s="48">
        <v>49</v>
      </c>
      <c r="M76" s="48">
        <v>25</v>
      </c>
      <c r="N76" s="25">
        <v>6869</v>
      </c>
      <c r="O76" s="25">
        <v>67502.166</v>
      </c>
    </row>
    <row r="77" spans="1:15" ht="12.75">
      <c r="A77" s="10" t="s">
        <v>97</v>
      </c>
      <c r="B77" s="48">
        <v>20</v>
      </c>
      <c r="C77" s="48">
        <v>0</v>
      </c>
      <c r="D77" s="48">
        <v>26</v>
      </c>
      <c r="E77" s="48">
        <v>28</v>
      </c>
      <c r="F77" s="48">
        <v>6</v>
      </c>
      <c r="G77" s="48">
        <v>32</v>
      </c>
      <c r="H77" s="48">
        <v>8</v>
      </c>
      <c r="I77" s="48" t="s">
        <v>355</v>
      </c>
      <c r="J77" s="48" t="s">
        <v>355</v>
      </c>
      <c r="K77" s="48">
        <v>64</v>
      </c>
      <c r="L77" s="48">
        <v>103</v>
      </c>
      <c r="M77" s="48">
        <v>48</v>
      </c>
      <c r="N77" s="25">
        <v>15114</v>
      </c>
      <c r="O77" s="25">
        <v>122033.817</v>
      </c>
    </row>
    <row r="78" spans="1:15" ht="12.75">
      <c r="A78" s="10" t="s">
        <v>98</v>
      </c>
      <c r="B78" s="48">
        <v>22</v>
      </c>
      <c r="C78" s="48">
        <v>0</v>
      </c>
      <c r="D78" s="48">
        <v>19</v>
      </c>
      <c r="E78" s="48">
        <v>111</v>
      </c>
      <c r="F78" s="48">
        <v>13</v>
      </c>
      <c r="G78" s="48">
        <v>44</v>
      </c>
      <c r="H78" s="48">
        <v>32</v>
      </c>
      <c r="I78" s="48" t="s">
        <v>355</v>
      </c>
      <c r="J78" s="48">
        <v>0</v>
      </c>
      <c r="K78" s="48">
        <v>116</v>
      </c>
      <c r="L78" s="48">
        <v>120</v>
      </c>
      <c r="M78" s="48">
        <v>24</v>
      </c>
      <c r="N78" s="25">
        <v>7283</v>
      </c>
      <c r="O78" s="25">
        <v>167524.728</v>
      </c>
    </row>
    <row r="79" spans="1:15" ht="25.5">
      <c r="A79" s="24" t="s">
        <v>901</v>
      </c>
      <c r="B79" s="48">
        <v>10</v>
      </c>
      <c r="C79" s="48">
        <v>0</v>
      </c>
      <c r="D79" s="48">
        <v>20</v>
      </c>
      <c r="E79" s="48">
        <v>44</v>
      </c>
      <c r="F79" s="48">
        <v>4</v>
      </c>
      <c r="G79" s="48">
        <v>37</v>
      </c>
      <c r="H79" s="48">
        <v>13</v>
      </c>
      <c r="I79" s="48" t="s">
        <v>355</v>
      </c>
      <c r="J79" s="48">
        <v>0</v>
      </c>
      <c r="K79" s="48">
        <v>33</v>
      </c>
      <c r="L79" s="48">
        <v>60</v>
      </c>
      <c r="M79" s="48">
        <v>36</v>
      </c>
      <c r="N79" s="25">
        <v>11359</v>
      </c>
      <c r="O79" s="25">
        <v>80491.719</v>
      </c>
    </row>
    <row r="80" spans="1:15" ht="12.75">
      <c r="A80" s="10" t="s">
        <v>99</v>
      </c>
      <c r="B80" s="48" t="s">
        <v>355</v>
      </c>
      <c r="C80" s="48">
        <v>0</v>
      </c>
      <c r="D80" s="48">
        <v>8</v>
      </c>
      <c r="E80" s="48">
        <v>16</v>
      </c>
      <c r="F80" s="48">
        <v>0</v>
      </c>
      <c r="G80" s="48">
        <v>4</v>
      </c>
      <c r="H80" s="48" t="s">
        <v>355</v>
      </c>
      <c r="I80" s="48">
        <v>0</v>
      </c>
      <c r="J80" s="48">
        <v>0</v>
      </c>
      <c r="K80" s="48">
        <v>16</v>
      </c>
      <c r="L80" s="48">
        <v>20</v>
      </c>
      <c r="M80" s="48">
        <v>8</v>
      </c>
      <c r="N80" s="25">
        <v>2388</v>
      </c>
      <c r="O80" s="25">
        <v>25251.698</v>
      </c>
    </row>
    <row r="81" spans="1:15" ht="12.75">
      <c r="A81" s="10" t="s">
        <v>100</v>
      </c>
      <c r="B81" s="48">
        <v>17</v>
      </c>
      <c r="C81" s="48" t="s">
        <v>355</v>
      </c>
      <c r="D81" s="48">
        <v>37</v>
      </c>
      <c r="E81" s="48">
        <v>57</v>
      </c>
      <c r="F81" s="48">
        <v>9</v>
      </c>
      <c r="G81" s="48">
        <v>31</v>
      </c>
      <c r="H81" s="48">
        <v>8</v>
      </c>
      <c r="I81" s="48" t="s">
        <v>355</v>
      </c>
      <c r="J81" s="48">
        <v>0</v>
      </c>
      <c r="K81" s="48">
        <v>81</v>
      </c>
      <c r="L81" s="48">
        <v>152</v>
      </c>
      <c r="M81" s="48">
        <v>56</v>
      </c>
      <c r="N81" s="25">
        <v>17088</v>
      </c>
      <c r="O81" s="25">
        <v>149898.838</v>
      </c>
    </row>
    <row r="82" spans="1:15" ht="12.75">
      <c r="A82" s="10" t="s">
        <v>101</v>
      </c>
      <c r="B82" s="48">
        <v>6</v>
      </c>
      <c r="C82" s="48">
        <v>0</v>
      </c>
      <c r="D82" s="48">
        <v>11</v>
      </c>
      <c r="E82" s="48">
        <v>41</v>
      </c>
      <c r="F82" s="48">
        <v>4</v>
      </c>
      <c r="G82" s="48">
        <v>20</v>
      </c>
      <c r="H82" s="48" t="s">
        <v>355</v>
      </c>
      <c r="I82" s="48">
        <v>0</v>
      </c>
      <c r="J82" s="48">
        <v>0</v>
      </c>
      <c r="K82" s="48">
        <v>26</v>
      </c>
      <c r="L82" s="48">
        <v>38</v>
      </c>
      <c r="M82" s="48">
        <v>10</v>
      </c>
      <c r="N82" s="25">
        <v>2987</v>
      </c>
      <c r="O82" s="25">
        <v>45220.707</v>
      </c>
    </row>
    <row r="83" spans="1:15" ht="12.75">
      <c r="A83" s="10" t="s">
        <v>102</v>
      </c>
      <c r="B83" s="48">
        <v>7</v>
      </c>
      <c r="C83" s="48">
        <v>0</v>
      </c>
      <c r="D83" s="48">
        <v>22</v>
      </c>
      <c r="E83" s="48">
        <v>55</v>
      </c>
      <c r="F83" s="48">
        <v>4</v>
      </c>
      <c r="G83" s="48">
        <v>18</v>
      </c>
      <c r="H83" s="48" t="s">
        <v>355</v>
      </c>
      <c r="I83" s="48" t="s">
        <v>355</v>
      </c>
      <c r="J83" s="48">
        <v>0</v>
      </c>
      <c r="K83" s="48">
        <v>32</v>
      </c>
      <c r="L83" s="48">
        <v>78</v>
      </c>
      <c r="M83" s="48">
        <v>19</v>
      </c>
      <c r="N83" s="25">
        <v>5706</v>
      </c>
      <c r="O83" s="25">
        <v>64712.732</v>
      </c>
    </row>
    <row r="84" spans="1:15" ht="12.75">
      <c r="A84" s="10" t="s">
        <v>103</v>
      </c>
      <c r="B84" s="48">
        <v>5</v>
      </c>
      <c r="C84" s="48">
        <v>0</v>
      </c>
      <c r="D84" s="48">
        <v>6</v>
      </c>
      <c r="E84" s="48">
        <v>13</v>
      </c>
      <c r="F84" s="48">
        <v>0</v>
      </c>
      <c r="G84" s="48">
        <v>7</v>
      </c>
      <c r="H84" s="48" t="s">
        <v>355</v>
      </c>
      <c r="I84" s="48">
        <v>0</v>
      </c>
      <c r="J84" s="48">
        <v>0</v>
      </c>
      <c r="K84" s="48">
        <v>22</v>
      </c>
      <c r="L84" s="48">
        <v>22</v>
      </c>
      <c r="M84" s="48">
        <v>11</v>
      </c>
      <c r="N84" s="25">
        <v>3239</v>
      </c>
      <c r="O84" s="25">
        <v>33481.109</v>
      </c>
    </row>
    <row r="85" spans="1:15" ht="12.75">
      <c r="A85" s="10" t="s">
        <v>104</v>
      </c>
      <c r="B85" s="48">
        <v>20</v>
      </c>
      <c r="C85" s="48" t="s">
        <v>355</v>
      </c>
      <c r="D85" s="48">
        <v>167</v>
      </c>
      <c r="E85" s="48">
        <v>126</v>
      </c>
      <c r="F85" s="48">
        <v>17</v>
      </c>
      <c r="G85" s="48">
        <v>103</v>
      </c>
      <c r="H85" s="48">
        <v>37</v>
      </c>
      <c r="I85" s="48">
        <v>4</v>
      </c>
      <c r="J85" s="48">
        <v>0</v>
      </c>
      <c r="K85" s="48">
        <v>272</v>
      </c>
      <c r="L85" s="48">
        <v>340</v>
      </c>
      <c r="M85" s="48">
        <v>126</v>
      </c>
      <c r="N85" s="25">
        <v>38848</v>
      </c>
      <c r="O85" s="25">
        <v>426579.456</v>
      </c>
    </row>
    <row r="86" spans="1:15" ht="12.75">
      <c r="A86" s="10" t="s">
        <v>105</v>
      </c>
      <c r="B86" s="48">
        <v>10</v>
      </c>
      <c r="C86" s="48">
        <v>0</v>
      </c>
      <c r="D86" s="48">
        <v>13</v>
      </c>
      <c r="E86" s="48">
        <v>36</v>
      </c>
      <c r="F86" s="48">
        <v>4</v>
      </c>
      <c r="G86" s="48">
        <v>6</v>
      </c>
      <c r="H86" s="48">
        <v>6</v>
      </c>
      <c r="I86" s="48">
        <v>0</v>
      </c>
      <c r="J86" s="48">
        <v>0</v>
      </c>
      <c r="K86" s="48">
        <v>36</v>
      </c>
      <c r="L86" s="48">
        <v>33</v>
      </c>
      <c r="M86" s="48">
        <v>17</v>
      </c>
      <c r="N86" s="25">
        <v>4843</v>
      </c>
      <c r="O86" s="25">
        <v>54291.31</v>
      </c>
    </row>
    <row r="87" spans="1:15" ht="25.5">
      <c r="A87" s="24" t="s">
        <v>885</v>
      </c>
      <c r="B87" s="48">
        <v>8</v>
      </c>
      <c r="C87" s="48">
        <v>0</v>
      </c>
      <c r="D87" s="48">
        <v>10</v>
      </c>
      <c r="E87" s="48">
        <v>20</v>
      </c>
      <c r="F87" s="48" t="s">
        <v>355</v>
      </c>
      <c r="G87" s="48">
        <v>4</v>
      </c>
      <c r="H87" s="48" t="s">
        <v>355</v>
      </c>
      <c r="I87" s="48" t="s">
        <v>355</v>
      </c>
      <c r="J87" s="48">
        <v>0</v>
      </c>
      <c r="K87" s="48">
        <v>41</v>
      </c>
      <c r="L87" s="48">
        <v>40</v>
      </c>
      <c r="M87" s="48">
        <v>19</v>
      </c>
      <c r="N87" s="25">
        <v>5320</v>
      </c>
      <c r="O87" s="25">
        <v>59378.264</v>
      </c>
    </row>
    <row r="88" spans="1:15" ht="12.75">
      <c r="A88" s="10" t="s">
        <v>106</v>
      </c>
      <c r="B88" s="48">
        <v>4</v>
      </c>
      <c r="C88" s="48">
        <v>0</v>
      </c>
      <c r="D88" s="48">
        <v>24</v>
      </c>
      <c r="E88" s="48">
        <v>16</v>
      </c>
      <c r="F88" s="48" t="s">
        <v>355</v>
      </c>
      <c r="G88" s="48">
        <v>11</v>
      </c>
      <c r="H88" s="48" t="s">
        <v>355</v>
      </c>
      <c r="I88" s="48">
        <v>0</v>
      </c>
      <c r="J88" s="48">
        <v>0</v>
      </c>
      <c r="K88" s="48">
        <v>38</v>
      </c>
      <c r="L88" s="48">
        <v>41</v>
      </c>
      <c r="M88" s="48">
        <v>14</v>
      </c>
      <c r="N88" s="25">
        <v>4324</v>
      </c>
      <c r="O88" s="25">
        <v>54921.997</v>
      </c>
    </row>
    <row r="89" spans="1:15" ht="12.75">
      <c r="A89" s="10" t="s">
        <v>107</v>
      </c>
      <c r="B89" s="48">
        <v>4</v>
      </c>
      <c r="C89" s="48">
        <v>0</v>
      </c>
      <c r="D89" s="48">
        <v>18</v>
      </c>
      <c r="E89" s="48">
        <v>36</v>
      </c>
      <c r="F89" s="48" t="s">
        <v>355</v>
      </c>
      <c r="G89" s="48">
        <v>12</v>
      </c>
      <c r="H89" s="48" t="s">
        <v>355</v>
      </c>
      <c r="I89" s="48">
        <v>0</v>
      </c>
      <c r="J89" s="48">
        <v>0</v>
      </c>
      <c r="K89" s="48">
        <v>71</v>
      </c>
      <c r="L89" s="48">
        <v>79</v>
      </c>
      <c r="M89" s="48">
        <v>26</v>
      </c>
      <c r="N89" s="25">
        <v>8015</v>
      </c>
      <c r="O89" s="25">
        <v>97726.107</v>
      </c>
    </row>
    <row r="90" spans="1:15" ht="12.75">
      <c r="A90" s="10" t="s">
        <v>108</v>
      </c>
      <c r="B90" s="48" t="s">
        <v>355</v>
      </c>
      <c r="C90" s="48">
        <v>0</v>
      </c>
      <c r="D90" s="48">
        <v>11</v>
      </c>
      <c r="E90" s="48">
        <v>17</v>
      </c>
      <c r="F90" s="48" t="s">
        <v>355</v>
      </c>
      <c r="G90" s="48">
        <v>4</v>
      </c>
      <c r="H90" s="48">
        <v>0</v>
      </c>
      <c r="I90" s="48">
        <v>0</v>
      </c>
      <c r="J90" s="48">
        <v>0</v>
      </c>
      <c r="K90" s="48">
        <v>17</v>
      </c>
      <c r="L90" s="48">
        <v>23</v>
      </c>
      <c r="M90" s="48">
        <v>10</v>
      </c>
      <c r="N90" s="25">
        <v>3097</v>
      </c>
      <c r="O90" s="25">
        <v>27805.628</v>
      </c>
    </row>
    <row r="91" spans="1:15" ht="12.75">
      <c r="A91" s="10" t="s">
        <v>109</v>
      </c>
      <c r="B91" s="48">
        <v>37</v>
      </c>
      <c r="C91" s="48">
        <v>0</v>
      </c>
      <c r="D91" s="48">
        <v>52</v>
      </c>
      <c r="E91" s="48">
        <v>177</v>
      </c>
      <c r="F91" s="48">
        <v>7</v>
      </c>
      <c r="G91" s="48">
        <v>52</v>
      </c>
      <c r="H91" s="48">
        <v>26</v>
      </c>
      <c r="I91" s="48">
        <v>4</v>
      </c>
      <c r="J91" s="48">
        <v>0</v>
      </c>
      <c r="K91" s="48">
        <v>316</v>
      </c>
      <c r="L91" s="48">
        <v>333</v>
      </c>
      <c r="M91" s="48">
        <v>116</v>
      </c>
      <c r="N91" s="25">
        <v>35362</v>
      </c>
      <c r="O91" s="25">
        <v>442848.305</v>
      </c>
    </row>
    <row r="92" spans="1:15" ht="12.75">
      <c r="A92" s="10" t="s">
        <v>110</v>
      </c>
      <c r="B92" s="48">
        <v>11</v>
      </c>
      <c r="C92" s="48">
        <v>0</v>
      </c>
      <c r="D92" s="48">
        <v>10</v>
      </c>
      <c r="E92" s="48">
        <v>22</v>
      </c>
      <c r="F92" s="48">
        <v>0</v>
      </c>
      <c r="G92" s="48">
        <v>5</v>
      </c>
      <c r="H92" s="48">
        <v>5</v>
      </c>
      <c r="I92" s="48" t="s">
        <v>355</v>
      </c>
      <c r="J92" s="48">
        <v>0</v>
      </c>
      <c r="K92" s="48">
        <v>45</v>
      </c>
      <c r="L92" s="48">
        <v>57</v>
      </c>
      <c r="M92" s="48">
        <v>25</v>
      </c>
      <c r="N92" s="25">
        <v>7267</v>
      </c>
      <c r="O92" s="25">
        <v>71024.43</v>
      </c>
    </row>
    <row r="93" spans="1:15" ht="12.75">
      <c r="A93" s="10" t="s">
        <v>111</v>
      </c>
      <c r="B93" s="48">
        <v>14</v>
      </c>
      <c r="C93" s="48">
        <v>0</v>
      </c>
      <c r="D93" s="48" t="s">
        <v>355</v>
      </c>
      <c r="E93" s="48">
        <v>30</v>
      </c>
      <c r="F93" s="48" t="s">
        <v>355</v>
      </c>
      <c r="G93" s="48">
        <v>12</v>
      </c>
      <c r="H93" s="48" t="s">
        <v>355</v>
      </c>
      <c r="I93" s="48">
        <v>4</v>
      </c>
      <c r="J93" s="48">
        <v>0</v>
      </c>
      <c r="K93" s="48">
        <v>42</v>
      </c>
      <c r="L93" s="48">
        <v>59</v>
      </c>
      <c r="M93" s="48">
        <v>34</v>
      </c>
      <c r="N93" s="25">
        <v>10595</v>
      </c>
      <c r="O93" s="25">
        <v>79500.855</v>
      </c>
    </row>
    <row r="94" spans="1:15" ht="12.75">
      <c r="A94" s="10" t="s">
        <v>112</v>
      </c>
      <c r="B94" s="48">
        <v>7</v>
      </c>
      <c r="C94" s="48">
        <v>0</v>
      </c>
      <c r="D94" s="48">
        <v>27</v>
      </c>
      <c r="E94" s="48">
        <v>45</v>
      </c>
      <c r="F94" s="48">
        <v>8</v>
      </c>
      <c r="G94" s="48">
        <v>18</v>
      </c>
      <c r="H94" s="48">
        <v>17</v>
      </c>
      <c r="I94" s="48">
        <v>0</v>
      </c>
      <c r="J94" s="48">
        <v>0</v>
      </c>
      <c r="K94" s="48">
        <v>65</v>
      </c>
      <c r="L94" s="48">
        <v>99</v>
      </c>
      <c r="M94" s="48">
        <v>47</v>
      </c>
      <c r="N94" s="25">
        <v>13324</v>
      </c>
      <c r="O94" s="25">
        <v>111936.746</v>
      </c>
    </row>
    <row r="95" spans="1:15" ht="12.75">
      <c r="A95" s="10" t="s">
        <v>113</v>
      </c>
      <c r="B95" s="48">
        <v>16</v>
      </c>
      <c r="C95" s="48" t="s">
        <v>355</v>
      </c>
      <c r="D95" s="48">
        <v>5</v>
      </c>
      <c r="E95" s="48">
        <v>85</v>
      </c>
      <c r="F95" s="48">
        <v>10</v>
      </c>
      <c r="G95" s="48">
        <v>19</v>
      </c>
      <c r="H95" s="48" t="s">
        <v>355</v>
      </c>
      <c r="I95" s="48" t="s">
        <v>355</v>
      </c>
      <c r="J95" s="48">
        <v>0</v>
      </c>
      <c r="K95" s="48">
        <v>74</v>
      </c>
      <c r="L95" s="48">
        <v>80</v>
      </c>
      <c r="M95" s="48">
        <v>36</v>
      </c>
      <c r="N95" s="25">
        <v>11507</v>
      </c>
      <c r="O95" s="25">
        <v>114819.124</v>
      </c>
    </row>
    <row r="96" spans="1:15" ht="12.75">
      <c r="A96" s="10" t="s">
        <v>114</v>
      </c>
      <c r="B96" s="48">
        <v>5</v>
      </c>
      <c r="C96" s="48">
        <v>0</v>
      </c>
      <c r="D96" s="48">
        <v>4</v>
      </c>
      <c r="E96" s="48">
        <v>5</v>
      </c>
      <c r="F96" s="48">
        <v>0</v>
      </c>
      <c r="G96" s="48" t="s">
        <v>355</v>
      </c>
      <c r="H96" s="48" t="s">
        <v>355</v>
      </c>
      <c r="I96" s="48">
        <v>0</v>
      </c>
      <c r="J96" s="48">
        <v>0</v>
      </c>
      <c r="K96" s="48">
        <v>19</v>
      </c>
      <c r="L96" s="48">
        <v>24</v>
      </c>
      <c r="M96" s="48">
        <v>9</v>
      </c>
      <c r="N96" s="25">
        <v>3000</v>
      </c>
      <c r="O96" s="25">
        <v>29111.617</v>
      </c>
    </row>
    <row r="97" spans="1:15" ht="12.75">
      <c r="A97" s="10" t="s">
        <v>115</v>
      </c>
      <c r="B97" s="48">
        <v>9</v>
      </c>
      <c r="C97" s="48">
        <v>0</v>
      </c>
      <c r="D97" s="48">
        <v>12</v>
      </c>
      <c r="E97" s="48">
        <v>40</v>
      </c>
      <c r="F97" s="48">
        <v>6</v>
      </c>
      <c r="G97" s="48">
        <v>7</v>
      </c>
      <c r="H97" s="48" t="s">
        <v>355</v>
      </c>
      <c r="I97" s="48">
        <v>0</v>
      </c>
      <c r="J97" s="48" t="s">
        <v>355</v>
      </c>
      <c r="K97" s="48">
        <v>51</v>
      </c>
      <c r="L97" s="48">
        <v>56</v>
      </c>
      <c r="M97" s="48">
        <v>21</v>
      </c>
      <c r="N97" s="25">
        <v>6159</v>
      </c>
      <c r="O97" s="25">
        <v>74363.566</v>
      </c>
    </row>
    <row r="98" spans="1:15" ht="12.75">
      <c r="A98" s="10" t="s">
        <v>116</v>
      </c>
      <c r="B98" s="48">
        <v>19</v>
      </c>
      <c r="C98" s="48">
        <v>0</v>
      </c>
      <c r="D98" s="48">
        <v>12</v>
      </c>
      <c r="E98" s="48">
        <v>174</v>
      </c>
      <c r="F98" s="48">
        <v>14</v>
      </c>
      <c r="G98" s="48">
        <v>38</v>
      </c>
      <c r="H98" s="48">
        <v>8</v>
      </c>
      <c r="I98" s="48" t="s">
        <v>355</v>
      </c>
      <c r="J98" s="48">
        <v>0</v>
      </c>
      <c r="K98" s="48">
        <v>157</v>
      </c>
      <c r="L98" s="48">
        <v>197</v>
      </c>
      <c r="M98" s="48">
        <v>36</v>
      </c>
      <c r="N98" s="25">
        <v>11209</v>
      </c>
      <c r="O98" s="25">
        <v>219627.932</v>
      </c>
    </row>
    <row r="99" spans="1:15" ht="25.5">
      <c r="A99" s="24" t="s">
        <v>902</v>
      </c>
      <c r="B99" s="48">
        <v>19</v>
      </c>
      <c r="C99" s="48" t="s">
        <v>355</v>
      </c>
      <c r="D99" s="48">
        <v>80</v>
      </c>
      <c r="E99" s="48">
        <v>107</v>
      </c>
      <c r="F99" s="48">
        <v>13</v>
      </c>
      <c r="G99" s="48">
        <v>57</v>
      </c>
      <c r="H99" s="48">
        <v>19</v>
      </c>
      <c r="I99" s="48">
        <v>4</v>
      </c>
      <c r="J99" s="48">
        <v>0</v>
      </c>
      <c r="K99" s="48">
        <v>160</v>
      </c>
      <c r="L99" s="48">
        <v>279</v>
      </c>
      <c r="M99" s="48">
        <v>111</v>
      </c>
      <c r="N99" s="25">
        <v>34236</v>
      </c>
      <c r="O99" s="25">
        <v>288135.103</v>
      </c>
    </row>
    <row r="100" spans="1:15" ht="25.5">
      <c r="A100" s="24" t="s">
        <v>886</v>
      </c>
      <c r="B100" s="48">
        <v>27</v>
      </c>
      <c r="C100" s="48">
        <v>0</v>
      </c>
      <c r="D100" s="48">
        <v>29</v>
      </c>
      <c r="E100" s="48">
        <v>154</v>
      </c>
      <c r="F100" s="48">
        <v>11</v>
      </c>
      <c r="G100" s="48">
        <v>18</v>
      </c>
      <c r="H100" s="48">
        <v>6</v>
      </c>
      <c r="I100" s="48" t="s">
        <v>355</v>
      </c>
      <c r="J100" s="48">
        <v>0</v>
      </c>
      <c r="K100" s="48">
        <v>109</v>
      </c>
      <c r="L100" s="48">
        <v>135</v>
      </c>
      <c r="M100" s="48">
        <v>46</v>
      </c>
      <c r="N100" s="25">
        <v>14206</v>
      </c>
      <c r="O100" s="25">
        <v>169387.173</v>
      </c>
    </row>
    <row r="101" spans="1:15" ht="12.75">
      <c r="A101" s="10" t="s">
        <v>117</v>
      </c>
      <c r="B101" s="48">
        <v>24</v>
      </c>
      <c r="C101" s="48">
        <v>0</v>
      </c>
      <c r="D101" s="48">
        <v>20</v>
      </c>
      <c r="E101" s="48">
        <v>222</v>
      </c>
      <c r="F101" s="48">
        <v>19</v>
      </c>
      <c r="G101" s="48">
        <v>74</v>
      </c>
      <c r="H101" s="48">
        <v>28</v>
      </c>
      <c r="I101" s="48" t="s">
        <v>355</v>
      </c>
      <c r="J101" s="48" t="s">
        <v>355</v>
      </c>
      <c r="K101" s="48">
        <v>201</v>
      </c>
      <c r="L101" s="48">
        <v>243</v>
      </c>
      <c r="M101" s="48">
        <v>88</v>
      </c>
      <c r="N101" s="25">
        <v>26263</v>
      </c>
      <c r="O101" s="25">
        <v>311935.454</v>
      </c>
    </row>
    <row r="102" spans="1:15" ht="12.75">
      <c r="A102" s="10" t="s">
        <v>118</v>
      </c>
      <c r="B102" s="48">
        <v>12</v>
      </c>
      <c r="C102" s="48">
        <v>0</v>
      </c>
      <c r="D102" s="48">
        <v>4</v>
      </c>
      <c r="E102" s="48">
        <v>32</v>
      </c>
      <c r="F102" s="48">
        <v>0</v>
      </c>
      <c r="G102" s="48">
        <v>15</v>
      </c>
      <c r="H102" s="48">
        <v>5</v>
      </c>
      <c r="I102" s="48" t="s">
        <v>355</v>
      </c>
      <c r="J102" s="48">
        <v>0</v>
      </c>
      <c r="K102" s="48">
        <v>37</v>
      </c>
      <c r="L102" s="48">
        <v>40</v>
      </c>
      <c r="M102" s="48">
        <v>26</v>
      </c>
      <c r="N102" s="25">
        <v>8002</v>
      </c>
      <c r="O102" s="25">
        <v>64555.947</v>
      </c>
    </row>
    <row r="103" spans="1:15" ht="12.75">
      <c r="A103" s="10" t="s">
        <v>119</v>
      </c>
      <c r="B103" s="48">
        <v>10</v>
      </c>
      <c r="C103" s="48">
        <v>0</v>
      </c>
      <c r="D103" s="48">
        <v>12</v>
      </c>
      <c r="E103" s="48">
        <v>168</v>
      </c>
      <c r="F103" s="48" t="s">
        <v>355</v>
      </c>
      <c r="G103" s="48">
        <v>34</v>
      </c>
      <c r="H103" s="48">
        <v>16</v>
      </c>
      <c r="I103" s="48" t="s">
        <v>355</v>
      </c>
      <c r="J103" s="48" t="s">
        <v>355</v>
      </c>
      <c r="K103" s="48">
        <v>72</v>
      </c>
      <c r="L103" s="48">
        <v>122</v>
      </c>
      <c r="M103" s="48">
        <v>40</v>
      </c>
      <c r="N103" s="25">
        <v>11277</v>
      </c>
      <c r="O103" s="25">
        <v>130043.138</v>
      </c>
    </row>
    <row r="104" spans="1:15" ht="12.75">
      <c r="A104" s="10" t="s">
        <v>120</v>
      </c>
      <c r="B104" s="48">
        <v>6</v>
      </c>
      <c r="C104" s="48">
        <v>0</v>
      </c>
      <c r="D104" s="48">
        <v>17</v>
      </c>
      <c r="E104" s="48">
        <v>76</v>
      </c>
      <c r="F104" s="48">
        <v>9</v>
      </c>
      <c r="G104" s="48">
        <v>25</v>
      </c>
      <c r="H104" s="48">
        <v>6</v>
      </c>
      <c r="I104" s="48" t="s">
        <v>355</v>
      </c>
      <c r="J104" s="48">
        <v>0</v>
      </c>
      <c r="K104" s="48">
        <v>41</v>
      </c>
      <c r="L104" s="48">
        <v>75</v>
      </c>
      <c r="M104" s="48">
        <v>27</v>
      </c>
      <c r="N104" s="25">
        <v>7314</v>
      </c>
      <c r="O104" s="25">
        <v>79880.073</v>
      </c>
    </row>
    <row r="105" spans="1:15" ht="25.5">
      <c r="A105" s="24" t="s">
        <v>121</v>
      </c>
      <c r="B105" s="48" t="s">
        <v>355</v>
      </c>
      <c r="C105" s="48">
        <v>0</v>
      </c>
      <c r="D105" s="48">
        <v>5</v>
      </c>
      <c r="E105" s="48">
        <v>31</v>
      </c>
      <c r="F105" s="48" t="s">
        <v>355</v>
      </c>
      <c r="G105" s="48">
        <v>15</v>
      </c>
      <c r="H105" s="48">
        <v>4</v>
      </c>
      <c r="I105" s="48" t="s">
        <v>355</v>
      </c>
      <c r="J105" s="48">
        <v>0</v>
      </c>
      <c r="K105" s="48">
        <v>15</v>
      </c>
      <c r="L105" s="48">
        <v>46</v>
      </c>
      <c r="M105" s="48">
        <v>35</v>
      </c>
      <c r="N105" s="25">
        <v>10130</v>
      </c>
      <c r="O105" s="25">
        <v>47494.72</v>
      </c>
    </row>
    <row r="106" spans="1:15" ht="12.75">
      <c r="A106" s="10" t="s">
        <v>122</v>
      </c>
      <c r="B106" s="48">
        <v>5</v>
      </c>
      <c r="C106" s="48">
        <v>0</v>
      </c>
      <c r="D106" s="48">
        <v>6</v>
      </c>
      <c r="E106" s="48">
        <v>40</v>
      </c>
      <c r="F106" s="48">
        <v>5</v>
      </c>
      <c r="G106" s="48">
        <v>11</v>
      </c>
      <c r="H106" s="48" t="s">
        <v>355</v>
      </c>
      <c r="I106" s="48">
        <v>0</v>
      </c>
      <c r="J106" s="48">
        <v>0</v>
      </c>
      <c r="K106" s="48">
        <v>30</v>
      </c>
      <c r="L106" s="48">
        <v>33</v>
      </c>
      <c r="M106" s="48">
        <v>19</v>
      </c>
      <c r="N106" s="25">
        <v>5844</v>
      </c>
      <c r="O106" s="25">
        <v>49169.92</v>
      </c>
    </row>
    <row r="107" spans="1:15" ht="12.75">
      <c r="A107" s="10" t="s">
        <v>123</v>
      </c>
      <c r="B107" s="48">
        <v>15</v>
      </c>
      <c r="C107" s="48">
        <v>0</v>
      </c>
      <c r="D107" s="48">
        <v>20</v>
      </c>
      <c r="E107" s="48">
        <v>17</v>
      </c>
      <c r="F107" s="48">
        <v>4</v>
      </c>
      <c r="G107" s="48">
        <v>25</v>
      </c>
      <c r="H107" s="48">
        <v>10</v>
      </c>
      <c r="I107" s="48" t="s">
        <v>355</v>
      </c>
      <c r="J107" s="48">
        <v>0</v>
      </c>
      <c r="K107" s="48">
        <v>23</v>
      </c>
      <c r="L107" s="48">
        <v>49</v>
      </c>
      <c r="M107" s="48">
        <v>28</v>
      </c>
      <c r="N107" s="25">
        <v>7865</v>
      </c>
      <c r="O107" s="25">
        <v>59947.114</v>
      </c>
    </row>
    <row r="108" spans="1:15" ht="12.75">
      <c r="A108" s="10" t="s">
        <v>124</v>
      </c>
      <c r="B108" s="48">
        <v>20</v>
      </c>
      <c r="C108" s="48">
        <v>0</v>
      </c>
      <c r="D108" s="48">
        <v>10</v>
      </c>
      <c r="E108" s="48">
        <v>24</v>
      </c>
      <c r="F108" s="48" t="s">
        <v>355</v>
      </c>
      <c r="G108" s="48">
        <v>8</v>
      </c>
      <c r="H108" s="48">
        <v>4</v>
      </c>
      <c r="I108" s="48">
        <v>0</v>
      </c>
      <c r="J108" s="48">
        <v>0</v>
      </c>
      <c r="K108" s="48">
        <v>12</v>
      </c>
      <c r="L108" s="48">
        <v>19</v>
      </c>
      <c r="M108" s="48">
        <v>19</v>
      </c>
      <c r="N108" s="25">
        <v>6428</v>
      </c>
      <c r="O108" s="25">
        <v>36092.604</v>
      </c>
    </row>
    <row r="109" spans="1:15" ht="12.75">
      <c r="A109" s="10" t="s">
        <v>125</v>
      </c>
      <c r="B109" s="48">
        <v>15</v>
      </c>
      <c r="C109" s="48">
        <v>0</v>
      </c>
      <c r="D109" s="48">
        <v>21</v>
      </c>
      <c r="E109" s="48">
        <v>39</v>
      </c>
      <c r="F109" s="48">
        <v>6</v>
      </c>
      <c r="G109" s="48">
        <v>44</v>
      </c>
      <c r="H109" s="48">
        <v>23</v>
      </c>
      <c r="I109" s="48">
        <v>5</v>
      </c>
      <c r="J109" s="48">
        <v>0</v>
      </c>
      <c r="K109" s="48">
        <v>164</v>
      </c>
      <c r="L109" s="48">
        <v>173</v>
      </c>
      <c r="M109" s="48">
        <v>67</v>
      </c>
      <c r="N109" s="25">
        <v>19818</v>
      </c>
      <c r="O109" s="25">
        <v>238512.767</v>
      </c>
    </row>
    <row r="110" spans="1:15" ht="12.75">
      <c r="A110" s="10" t="s">
        <v>126</v>
      </c>
      <c r="B110" s="48">
        <v>56</v>
      </c>
      <c r="C110" s="48" t="s">
        <v>355</v>
      </c>
      <c r="D110" s="48">
        <v>157</v>
      </c>
      <c r="E110" s="48">
        <v>213</v>
      </c>
      <c r="F110" s="48">
        <v>36</v>
      </c>
      <c r="G110" s="48">
        <v>98</v>
      </c>
      <c r="H110" s="48">
        <v>55</v>
      </c>
      <c r="I110" s="48">
        <v>5</v>
      </c>
      <c r="J110" s="48">
        <v>0</v>
      </c>
      <c r="K110" s="48">
        <v>226</v>
      </c>
      <c r="L110" s="48">
        <v>454</v>
      </c>
      <c r="M110" s="48">
        <v>232</v>
      </c>
      <c r="N110" s="25">
        <v>69146</v>
      </c>
      <c r="O110" s="25">
        <v>478810.862</v>
      </c>
    </row>
    <row r="111" spans="1:15" ht="12.75">
      <c r="A111" s="10" t="s">
        <v>127</v>
      </c>
      <c r="B111" s="48">
        <v>48</v>
      </c>
      <c r="C111" s="48">
        <v>0</v>
      </c>
      <c r="D111" s="48">
        <v>84</v>
      </c>
      <c r="E111" s="48">
        <v>172</v>
      </c>
      <c r="F111" s="48">
        <v>29</v>
      </c>
      <c r="G111" s="48">
        <v>50</v>
      </c>
      <c r="H111" s="48">
        <v>13</v>
      </c>
      <c r="I111" s="48">
        <v>8</v>
      </c>
      <c r="J111" s="48">
        <v>0</v>
      </c>
      <c r="K111" s="48">
        <v>197</v>
      </c>
      <c r="L111" s="48">
        <v>262</v>
      </c>
      <c r="M111" s="48">
        <v>79</v>
      </c>
      <c r="N111" s="25">
        <v>24084</v>
      </c>
      <c r="O111" s="25">
        <v>316690.872</v>
      </c>
    </row>
    <row r="112" spans="1:15" ht="12.75">
      <c r="A112" s="10" t="s">
        <v>128</v>
      </c>
      <c r="B112" s="48">
        <v>10</v>
      </c>
      <c r="C112" s="48">
        <v>0</v>
      </c>
      <c r="D112" s="48">
        <v>31</v>
      </c>
      <c r="E112" s="48">
        <v>56</v>
      </c>
      <c r="F112" s="48">
        <v>12</v>
      </c>
      <c r="G112" s="48">
        <v>29</v>
      </c>
      <c r="H112" s="48">
        <v>11</v>
      </c>
      <c r="I112" s="48">
        <v>0</v>
      </c>
      <c r="J112" s="48">
        <v>0</v>
      </c>
      <c r="K112" s="48">
        <v>61</v>
      </c>
      <c r="L112" s="48">
        <v>72</v>
      </c>
      <c r="M112" s="48">
        <v>35</v>
      </c>
      <c r="N112" s="25">
        <v>11344</v>
      </c>
      <c r="O112" s="25">
        <v>102873.575</v>
      </c>
    </row>
    <row r="113" spans="1:15" ht="12.75">
      <c r="A113" s="10" t="s">
        <v>129</v>
      </c>
      <c r="B113" s="48" t="s">
        <v>355</v>
      </c>
      <c r="C113" s="48">
        <v>0</v>
      </c>
      <c r="D113" s="48">
        <v>11</v>
      </c>
      <c r="E113" s="48">
        <v>19</v>
      </c>
      <c r="F113" s="48" t="s">
        <v>355</v>
      </c>
      <c r="G113" s="48">
        <v>8</v>
      </c>
      <c r="H113" s="48" t="s">
        <v>355</v>
      </c>
      <c r="I113" s="48">
        <v>0</v>
      </c>
      <c r="J113" s="48">
        <v>0</v>
      </c>
      <c r="K113" s="48">
        <v>34</v>
      </c>
      <c r="L113" s="48">
        <v>59</v>
      </c>
      <c r="M113" s="48">
        <v>26</v>
      </c>
      <c r="N113" s="25">
        <v>7298</v>
      </c>
      <c r="O113" s="25">
        <v>57629.074</v>
      </c>
    </row>
    <row r="114" spans="1:15" ht="12.75">
      <c r="A114" s="10" t="s">
        <v>130</v>
      </c>
      <c r="B114" s="48">
        <v>6</v>
      </c>
      <c r="C114" s="48">
        <v>0</v>
      </c>
      <c r="D114" s="48">
        <v>12</v>
      </c>
      <c r="E114" s="48">
        <v>16</v>
      </c>
      <c r="F114" s="48" t="s">
        <v>355</v>
      </c>
      <c r="G114" s="48">
        <v>11</v>
      </c>
      <c r="H114" s="48" t="s">
        <v>355</v>
      </c>
      <c r="I114" s="48">
        <v>0</v>
      </c>
      <c r="J114" s="48">
        <v>0</v>
      </c>
      <c r="K114" s="48">
        <v>24</v>
      </c>
      <c r="L114" s="48">
        <v>49</v>
      </c>
      <c r="M114" s="48">
        <v>30</v>
      </c>
      <c r="N114" s="25">
        <v>9135</v>
      </c>
      <c r="O114" s="25">
        <v>52465.095</v>
      </c>
    </row>
    <row r="115" spans="1:15" ht="12.75">
      <c r="A115" s="10" t="s">
        <v>131</v>
      </c>
      <c r="B115" s="48">
        <v>10</v>
      </c>
      <c r="C115" s="48">
        <v>0</v>
      </c>
      <c r="D115" s="48">
        <v>31</v>
      </c>
      <c r="E115" s="48">
        <v>61</v>
      </c>
      <c r="F115" s="48">
        <v>8</v>
      </c>
      <c r="G115" s="48">
        <v>19</v>
      </c>
      <c r="H115" s="48">
        <v>7</v>
      </c>
      <c r="I115" s="48">
        <v>0</v>
      </c>
      <c r="J115" s="48">
        <v>0</v>
      </c>
      <c r="K115" s="48">
        <v>43</v>
      </c>
      <c r="L115" s="48">
        <v>85</v>
      </c>
      <c r="M115" s="48">
        <v>34</v>
      </c>
      <c r="N115" s="25">
        <v>8874</v>
      </c>
      <c r="O115" s="25">
        <v>83767.485</v>
      </c>
    </row>
    <row r="116" spans="1:15" ht="12.75">
      <c r="A116" s="10" t="s">
        <v>132</v>
      </c>
      <c r="B116" s="48">
        <v>58</v>
      </c>
      <c r="C116" s="48" t="s">
        <v>355</v>
      </c>
      <c r="D116" s="48">
        <v>111</v>
      </c>
      <c r="E116" s="48">
        <v>162</v>
      </c>
      <c r="F116" s="48">
        <v>29</v>
      </c>
      <c r="G116" s="48">
        <v>45</v>
      </c>
      <c r="H116" s="48">
        <v>28</v>
      </c>
      <c r="I116" s="48">
        <v>8</v>
      </c>
      <c r="J116" s="48">
        <v>0</v>
      </c>
      <c r="K116" s="48">
        <v>270</v>
      </c>
      <c r="L116" s="48">
        <v>338</v>
      </c>
      <c r="M116" s="48">
        <v>156</v>
      </c>
      <c r="N116" s="25">
        <v>47990</v>
      </c>
      <c r="O116" s="25">
        <v>439543.339</v>
      </c>
    </row>
    <row r="117" spans="1:15" ht="12.75">
      <c r="A117" s="10" t="s">
        <v>133</v>
      </c>
      <c r="B117" s="48">
        <v>10</v>
      </c>
      <c r="C117" s="48" t="s">
        <v>355</v>
      </c>
      <c r="D117" s="48">
        <v>30</v>
      </c>
      <c r="E117" s="48">
        <v>63</v>
      </c>
      <c r="F117" s="48">
        <v>14</v>
      </c>
      <c r="G117" s="48">
        <v>31</v>
      </c>
      <c r="H117" s="48">
        <v>8</v>
      </c>
      <c r="I117" s="48" t="s">
        <v>355</v>
      </c>
      <c r="J117" s="48">
        <v>0</v>
      </c>
      <c r="K117" s="48">
        <v>53</v>
      </c>
      <c r="L117" s="48">
        <v>84</v>
      </c>
      <c r="M117" s="48">
        <v>41</v>
      </c>
      <c r="N117" s="25">
        <v>12449</v>
      </c>
      <c r="O117" s="25">
        <v>100858.439</v>
      </c>
    </row>
    <row r="118" spans="1:15" ht="12.75">
      <c r="A118" s="10" t="s">
        <v>134</v>
      </c>
      <c r="B118" s="48">
        <v>19</v>
      </c>
      <c r="C118" s="48">
        <v>0</v>
      </c>
      <c r="D118" s="48">
        <v>33</v>
      </c>
      <c r="E118" s="48">
        <v>95</v>
      </c>
      <c r="F118" s="48">
        <v>9</v>
      </c>
      <c r="G118" s="48">
        <v>40</v>
      </c>
      <c r="H118" s="48">
        <v>20</v>
      </c>
      <c r="I118" s="48">
        <v>0</v>
      </c>
      <c r="J118" s="48">
        <v>0</v>
      </c>
      <c r="K118" s="48">
        <v>111</v>
      </c>
      <c r="L118" s="48">
        <v>155</v>
      </c>
      <c r="M118" s="48">
        <v>61</v>
      </c>
      <c r="N118" s="25">
        <v>18495</v>
      </c>
      <c r="O118" s="25">
        <v>183562.484</v>
      </c>
    </row>
    <row r="119" spans="1:15" ht="12.75">
      <c r="A119" s="10" t="s">
        <v>135</v>
      </c>
      <c r="B119" s="48">
        <v>11</v>
      </c>
      <c r="C119" s="48" t="s">
        <v>355</v>
      </c>
      <c r="D119" s="48">
        <v>15</v>
      </c>
      <c r="E119" s="48" t="s">
        <v>355</v>
      </c>
      <c r="F119" s="48">
        <v>11</v>
      </c>
      <c r="G119" s="48">
        <v>8</v>
      </c>
      <c r="H119" s="48">
        <v>5</v>
      </c>
      <c r="I119" s="48" t="s">
        <v>355</v>
      </c>
      <c r="J119" s="48" t="s">
        <v>355</v>
      </c>
      <c r="K119" s="48">
        <v>33</v>
      </c>
      <c r="L119" s="48">
        <v>31</v>
      </c>
      <c r="M119" s="48">
        <v>31</v>
      </c>
      <c r="N119" s="25">
        <v>9879</v>
      </c>
      <c r="O119" s="25">
        <v>61599.584</v>
      </c>
    </row>
    <row r="120" spans="1:15" ht="12.75">
      <c r="A120" s="10" t="s">
        <v>136</v>
      </c>
      <c r="B120" s="48">
        <v>24</v>
      </c>
      <c r="C120" s="48">
        <v>0</v>
      </c>
      <c r="D120" s="48">
        <v>107</v>
      </c>
      <c r="E120" s="48">
        <v>219</v>
      </c>
      <c r="F120" s="48">
        <v>68</v>
      </c>
      <c r="G120" s="48">
        <v>65</v>
      </c>
      <c r="H120" s="48">
        <v>34</v>
      </c>
      <c r="I120" s="48">
        <v>6</v>
      </c>
      <c r="J120" s="48" t="s">
        <v>355</v>
      </c>
      <c r="K120" s="48">
        <v>326</v>
      </c>
      <c r="L120" s="48">
        <v>382</v>
      </c>
      <c r="M120" s="48">
        <v>190</v>
      </c>
      <c r="N120" s="25">
        <v>57094</v>
      </c>
      <c r="O120" s="25">
        <v>508287.936</v>
      </c>
    </row>
    <row r="121" spans="1:15" ht="12.75">
      <c r="A121" s="10" t="s">
        <v>137</v>
      </c>
      <c r="B121" s="48">
        <v>145</v>
      </c>
      <c r="C121" s="48">
        <v>5</v>
      </c>
      <c r="D121" s="48">
        <v>329</v>
      </c>
      <c r="E121" s="48">
        <v>528</v>
      </c>
      <c r="F121" s="48">
        <v>117</v>
      </c>
      <c r="G121" s="48">
        <v>173</v>
      </c>
      <c r="H121" s="48">
        <v>141</v>
      </c>
      <c r="I121" s="48">
        <v>17</v>
      </c>
      <c r="J121" s="48">
        <v>0</v>
      </c>
      <c r="K121" s="48">
        <v>864</v>
      </c>
      <c r="L121" s="48">
        <v>699</v>
      </c>
      <c r="M121" s="48">
        <v>483</v>
      </c>
      <c r="N121" s="25">
        <v>142693</v>
      </c>
      <c r="O121" s="25">
        <v>1306506.956</v>
      </c>
    </row>
    <row r="122" spans="1:15" ht="12.75">
      <c r="A122" s="10" t="s">
        <v>138</v>
      </c>
      <c r="B122" s="48">
        <v>8</v>
      </c>
      <c r="C122" s="48">
        <v>0</v>
      </c>
      <c r="D122" s="48">
        <v>46</v>
      </c>
      <c r="E122" s="48">
        <v>28</v>
      </c>
      <c r="F122" s="48">
        <v>4</v>
      </c>
      <c r="G122" s="48">
        <v>19</v>
      </c>
      <c r="H122" s="48">
        <v>8</v>
      </c>
      <c r="I122" s="48" t="s">
        <v>355</v>
      </c>
      <c r="J122" s="48">
        <v>0</v>
      </c>
      <c r="K122" s="48">
        <v>24</v>
      </c>
      <c r="L122" s="48">
        <v>49</v>
      </c>
      <c r="M122" s="48">
        <v>17</v>
      </c>
      <c r="N122" s="25">
        <v>4917</v>
      </c>
      <c r="O122" s="25">
        <v>54336.094</v>
      </c>
    </row>
    <row r="123" spans="1:15" ht="12.75">
      <c r="A123" s="10" t="s">
        <v>139</v>
      </c>
      <c r="B123" s="48" t="s">
        <v>355</v>
      </c>
      <c r="C123" s="48">
        <v>0</v>
      </c>
      <c r="D123" s="48" t="s">
        <v>355</v>
      </c>
      <c r="E123" s="48">
        <v>9</v>
      </c>
      <c r="F123" s="48" t="s">
        <v>355</v>
      </c>
      <c r="G123" s="48">
        <v>6</v>
      </c>
      <c r="H123" s="48" t="s">
        <v>355</v>
      </c>
      <c r="I123" s="48">
        <v>0</v>
      </c>
      <c r="J123" s="48">
        <v>0</v>
      </c>
      <c r="K123" s="48">
        <v>9</v>
      </c>
      <c r="L123" s="48">
        <v>31</v>
      </c>
      <c r="M123" s="48">
        <v>7</v>
      </c>
      <c r="N123" s="25">
        <v>2051</v>
      </c>
      <c r="O123" s="25">
        <v>20392.071</v>
      </c>
    </row>
    <row r="124" spans="1:15" ht="12.75">
      <c r="A124" s="10" t="s">
        <v>140</v>
      </c>
      <c r="B124" s="48" t="s">
        <v>355</v>
      </c>
      <c r="C124" s="48">
        <v>0</v>
      </c>
      <c r="D124" s="48">
        <v>20</v>
      </c>
      <c r="E124" s="48">
        <v>38</v>
      </c>
      <c r="F124" s="48">
        <v>4</v>
      </c>
      <c r="G124" s="48">
        <v>14</v>
      </c>
      <c r="H124" s="48">
        <v>13</v>
      </c>
      <c r="I124" s="48">
        <v>0</v>
      </c>
      <c r="J124" s="48">
        <v>0</v>
      </c>
      <c r="K124" s="48">
        <v>42</v>
      </c>
      <c r="L124" s="48">
        <v>94</v>
      </c>
      <c r="M124" s="48">
        <v>45</v>
      </c>
      <c r="N124" s="25">
        <v>13108</v>
      </c>
      <c r="O124" s="25">
        <v>86272.463</v>
      </c>
    </row>
    <row r="125" spans="1:15" ht="12.75">
      <c r="A125" s="10" t="s">
        <v>141</v>
      </c>
      <c r="B125" s="48">
        <v>9</v>
      </c>
      <c r="C125" s="48" t="s">
        <v>355</v>
      </c>
      <c r="D125" s="48">
        <v>19</v>
      </c>
      <c r="E125" s="48">
        <v>37</v>
      </c>
      <c r="F125" s="48" t="s">
        <v>355</v>
      </c>
      <c r="G125" s="48">
        <v>18</v>
      </c>
      <c r="H125" s="48">
        <v>17</v>
      </c>
      <c r="I125" s="48" t="s">
        <v>355</v>
      </c>
      <c r="J125" s="48">
        <v>0</v>
      </c>
      <c r="K125" s="48">
        <v>38</v>
      </c>
      <c r="L125" s="48">
        <v>63</v>
      </c>
      <c r="M125" s="48">
        <v>22</v>
      </c>
      <c r="N125" s="25">
        <v>6506</v>
      </c>
      <c r="O125" s="25">
        <v>69768.666</v>
      </c>
    </row>
    <row r="126" spans="1:15" ht="12.75">
      <c r="A126" s="10" t="s">
        <v>142</v>
      </c>
      <c r="B126" s="48" t="s">
        <v>355</v>
      </c>
      <c r="C126" s="48">
        <v>0</v>
      </c>
      <c r="D126" s="48">
        <v>13</v>
      </c>
      <c r="E126" s="48">
        <v>19</v>
      </c>
      <c r="F126" s="48">
        <v>6</v>
      </c>
      <c r="G126" s="48">
        <v>20</v>
      </c>
      <c r="H126" s="48">
        <v>5</v>
      </c>
      <c r="I126" s="48">
        <v>0</v>
      </c>
      <c r="J126" s="48">
        <v>0</v>
      </c>
      <c r="K126" s="48">
        <v>18</v>
      </c>
      <c r="L126" s="48">
        <v>33</v>
      </c>
      <c r="M126" s="48">
        <v>26</v>
      </c>
      <c r="N126" s="25">
        <v>7684</v>
      </c>
      <c r="O126" s="25">
        <v>43853.026</v>
      </c>
    </row>
    <row r="127" spans="1:15" ht="12.75">
      <c r="A127" s="10" t="s">
        <v>143</v>
      </c>
      <c r="B127" s="48">
        <v>5</v>
      </c>
      <c r="C127" s="48">
        <v>0</v>
      </c>
      <c r="D127" s="48">
        <v>19</v>
      </c>
      <c r="E127" s="48">
        <v>27</v>
      </c>
      <c r="F127" s="48">
        <v>12</v>
      </c>
      <c r="G127" s="48">
        <v>10</v>
      </c>
      <c r="H127" s="48">
        <v>6</v>
      </c>
      <c r="I127" s="48" t="s">
        <v>355</v>
      </c>
      <c r="J127" s="48">
        <v>0</v>
      </c>
      <c r="K127" s="48">
        <v>33</v>
      </c>
      <c r="L127" s="48">
        <v>46</v>
      </c>
      <c r="M127" s="48">
        <v>31</v>
      </c>
      <c r="N127" s="25">
        <v>9432</v>
      </c>
      <c r="O127" s="25">
        <v>64652.077</v>
      </c>
    </row>
    <row r="128" spans="1:15" ht="12.75">
      <c r="A128" s="10" t="s">
        <v>144</v>
      </c>
      <c r="B128" s="48">
        <v>7</v>
      </c>
      <c r="C128" s="48">
        <v>0</v>
      </c>
      <c r="D128" s="48">
        <v>27</v>
      </c>
      <c r="E128" s="48">
        <v>30</v>
      </c>
      <c r="F128" s="48">
        <v>7</v>
      </c>
      <c r="G128" s="48">
        <v>28</v>
      </c>
      <c r="H128" s="48">
        <v>14</v>
      </c>
      <c r="I128" s="48">
        <v>0</v>
      </c>
      <c r="J128" s="48">
        <v>0</v>
      </c>
      <c r="K128" s="48">
        <v>31</v>
      </c>
      <c r="L128" s="48">
        <v>49</v>
      </c>
      <c r="M128" s="48">
        <v>15</v>
      </c>
      <c r="N128" s="25">
        <v>4299</v>
      </c>
      <c r="O128" s="25">
        <v>59147.337</v>
      </c>
    </row>
    <row r="129" spans="1:15" ht="12.75">
      <c r="A129" s="10" t="s">
        <v>145</v>
      </c>
      <c r="B129" s="48" t="s">
        <v>355</v>
      </c>
      <c r="C129" s="48">
        <v>0</v>
      </c>
      <c r="D129" s="48">
        <v>32</v>
      </c>
      <c r="E129" s="48">
        <v>36</v>
      </c>
      <c r="F129" s="48">
        <v>10</v>
      </c>
      <c r="G129" s="48">
        <v>15</v>
      </c>
      <c r="H129" s="48">
        <v>4</v>
      </c>
      <c r="I129" s="48">
        <v>0</v>
      </c>
      <c r="J129" s="48">
        <v>0</v>
      </c>
      <c r="K129" s="48">
        <v>38</v>
      </c>
      <c r="L129" s="48">
        <v>38</v>
      </c>
      <c r="M129" s="48">
        <v>27</v>
      </c>
      <c r="N129" s="25">
        <v>8150</v>
      </c>
      <c r="O129" s="25">
        <v>62611.345</v>
      </c>
    </row>
    <row r="130" spans="1:15" ht="12.75">
      <c r="A130" s="10" t="s">
        <v>146</v>
      </c>
      <c r="B130" s="48" t="s">
        <v>355</v>
      </c>
      <c r="C130" s="48">
        <v>0</v>
      </c>
      <c r="D130" s="48">
        <v>24</v>
      </c>
      <c r="E130" s="48">
        <v>22</v>
      </c>
      <c r="F130" s="48">
        <v>0</v>
      </c>
      <c r="G130" s="48">
        <v>19</v>
      </c>
      <c r="H130" s="48">
        <v>11</v>
      </c>
      <c r="I130" s="48">
        <v>0</v>
      </c>
      <c r="J130" s="48">
        <v>0</v>
      </c>
      <c r="K130" s="48">
        <v>20</v>
      </c>
      <c r="L130" s="48">
        <v>41</v>
      </c>
      <c r="M130" s="48">
        <v>34</v>
      </c>
      <c r="N130" s="25">
        <v>11644</v>
      </c>
      <c r="O130" s="25">
        <v>53695.475</v>
      </c>
    </row>
    <row r="131" spans="1:15" ht="12.75">
      <c r="A131" s="10" t="s">
        <v>147</v>
      </c>
      <c r="B131" s="48">
        <v>18</v>
      </c>
      <c r="C131" s="48">
        <v>0</v>
      </c>
      <c r="D131" s="48">
        <v>41</v>
      </c>
      <c r="E131" s="48">
        <v>112</v>
      </c>
      <c r="F131" s="48">
        <v>12</v>
      </c>
      <c r="G131" s="48">
        <v>40</v>
      </c>
      <c r="H131" s="48">
        <v>24</v>
      </c>
      <c r="I131" s="48">
        <v>6</v>
      </c>
      <c r="J131" s="48">
        <v>0</v>
      </c>
      <c r="K131" s="48">
        <v>113</v>
      </c>
      <c r="L131" s="48">
        <v>159</v>
      </c>
      <c r="M131" s="48">
        <v>73</v>
      </c>
      <c r="N131" s="25">
        <v>22771</v>
      </c>
      <c r="O131" s="25">
        <v>200565.908</v>
      </c>
    </row>
    <row r="132" spans="1:15" ht="12.75">
      <c r="A132" s="10" t="s">
        <v>148</v>
      </c>
      <c r="B132" s="48">
        <v>8</v>
      </c>
      <c r="C132" s="48">
        <v>0</v>
      </c>
      <c r="D132" s="48">
        <v>59</v>
      </c>
      <c r="E132" s="48">
        <v>34</v>
      </c>
      <c r="F132" s="48">
        <v>15</v>
      </c>
      <c r="G132" s="48">
        <v>29</v>
      </c>
      <c r="H132" s="48">
        <v>16</v>
      </c>
      <c r="I132" s="48" t="s">
        <v>355</v>
      </c>
      <c r="J132" s="48">
        <v>0</v>
      </c>
      <c r="K132" s="48">
        <v>20</v>
      </c>
      <c r="L132" s="48">
        <v>62</v>
      </c>
      <c r="M132" s="48">
        <v>54</v>
      </c>
      <c r="N132" s="25">
        <v>15270</v>
      </c>
      <c r="O132" s="25">
        <v>76478.05900000001</v>
      </c>
    </row>
    <row r="133" spans="1:15" ht="12.75">
      <c r="A133" s="10" t="s">
        <v>149</v>
      </c>
      <c r="B133" s="48">
        <v>6</v>
      </c>
      <c r="C133" s="48">
        <v>0</v>
      </c>
      <c r="D133" s="48">
        <v>30</v>
      </c>
      <c r="E133" s="48">
        <v>33</v>
      </c>
      <c r="F133" s="48">
        <v>6</v>
      </c>
      <c r="G133" s="48">
        <v>22</v>
      </c>
      <c r="H133" s="48">
        <v>6</v>
      </c>
      <c r="I133" s="48">
        <v>0</v>
      </c>
      <c r="J133" s="48">
        <v>0</v>
      </c>
      <c r="K133" s="48">
        <v>79</v>
      </c>
      <c r="L133" s="48">
        <v>104</v>
      </c>
      <c r="M133" s="48">
        <v>41</v>
      </c>
      <c r="N133" s="25">
        <v>12017</v>
      </c>
      <c r="O133" s="25">
        <v>121448.405</v>
      </c>
    </row>
    <row r="134" spans="1:15" ht="12.75">
      <c r="A134" s="10" t="s">
        <v>150</v>
      </c>
      <c r="B134" s="48" t="s">
        <v>355</v>
      </c>
      <c r="C134" s="48">
        <v>0</v>
      </c>
      <c r="D134" s="48">
        <v>13</v>
      </c>
      <c r="E134" s="48">
        <v>25</v>
      </c>
      <c r="F134" s="48">
        <v>4</v>
      </c>
      <c r="G134" s="48">
        <v>5</v>
      </c>
      <c r="H134" s="48">
        <v>5</v>
      </c>
      <c r="I134" s="48" t="s">
        <v>355</v>
      </c>
      <c r="J134" s="48">
        <v>0</v>
      </c>
      <c r="K134" s="48">
        <v>38</v>
      </c>
      <c r="L134" s="48">
        <v>45</v>
      </c>
      <c r="M134" s="48">
        <v>20</v>
      </c>
      <c r="N134" s="25">
        <v>5789</v>
      </c>
      <c r="O134" s="25">
        <v>57264.076</v>
      </c>
    </row>
    <row r="135" spans="1:15" ht="12.75">
      <c r="A135" s="10" t="s">
        <v>151</v>
      </c>
      <c r="B135" s="48">
        <v>25</v>
      </c>
      <c r="C135" s="48" t="s">
        <v>355</v>
      </c>
      <c r="D135" s="48">
        <v>48</v>
      </c>
      <c r="E135" s="48">
        <v>60</v>
      </c>
      <c r="F135" s="48">
        <v>5</v>
      </c>
      <c r="G135" s="48">
        <v>24</v>
      </c>
      <c r="H135" s="48">
        <v>13</v>
      </c>
      <c r="I135" s="48">
        <v>0</v>
      </c>
      <c r="J135" s="48">
        <v>0</v>
      </c>
      <c r="K135" s="48">
        <v>92</v>
      </c>
      <c r="L135" s="48">
        <v>132</v>
      </c>
      <c r="M135" s="48">
        <v>78</v>
      </c>
      <c r="N135" s="25">
        <v>23919</v>
      </c>
      <c r="O135" s="25">
        <v>167514.582</v>
      </c>
    </row>
    <row r="136" spans="1:15" ht="12.75">
      <c r="A136" s="10" t="s">
        <v>152</v>
      </c>
      <c r="B136" s="48">
        <v>4</v>
      </c>
      <c r="C136" s="48">
        <v>0</v>
      </c>
      <c r="D136" s="48">
        <v>9</v>
      </c>
      <c r="E136" s="48">
        <v>25</v>
      </c>
      <c r="F136" s="48" t="s">
        <v>355</v>
      </c>
      <c r="G136" s="48">
        <v>8</v>
      </c>
      <c r="H136" s="48" t="s">
        <v>355</v>
      </c>
      <c r="I136" s="48">
        <v>0</v>
      </c>
      <c r="J136" s="48">
        <v>0</v>
      </c>
      <c r="K136" s="48">
        <v>15</v>
      </c>
      <c r="L136" s="48">
        <v>47</v>
      </c>
      <c r="M136" s="48">
        <v>19</v>
      </c>
      <c r="N136" s="25">
        <v>5883</v>
      </c>
      <c r="O136" s="25">
        <v>37388.746</v>
      </c>
    </row>
    <row r="137" spans="1:15" ht="12.75">
      <c r="A137" s="10" t="s">
        <v>153</v>
      </c>
      <c r="B137" s="48">
        <v>5</v>
      </c>
      <c r="C137" s="48">
        <v>0</v>
      </c>
      <c r="D137" s="48">
        <v>17</v>
      </c>
      <c r="E137" s="48">
        <v>22</v>
      </c>
      <c r="F137" s="48">
        <v>5</v>
      </c>
      <c r="G137" s="48">
        <v>21</v>
      </c>
      <c r="H137" s="48">
        <v>8</v>
      </c>
      <c r="I137" s="48">
        <v>0</v>
      </c>
      <c r="J137" s="48">
        <v>0</v>
      </c>
      <c r="K137" s="48">
        <v>38</v>
      </c>
      <c r="L137" s="48">
        <v>52</v>
      </c>
      <c r="M137" s="48">
        <v>30</v>
      </c>
      <c r="N137" s="25">
        <v>8916</v>
      </c>
      <c r="O137" s="25">
        <v>68737.47099999999</v>
      </c>
    </row>
    <row r="138" spans="1:15" ht="25.5">
      <c r="A138" s="24" t="s">
        <v>887</v>
      </c>
      <c r="B138" s="48">
        <v>22</v>
      </c>
      <c r="C138" s="48">
        <v>0</v>
      </c>
      <c r="D138" s="48">
        <v>54</v>
      </c>
      <c r="E138" s="48">
        <v>102</v>
      </c>
      <c r="F138" s="48">
        <v>10</v>
      </c>
      <c r="G138" s="48">
        <v>31</v>
      </c>
      <c r="H138" s="48">
        <v>9</v>
      </c>
      <c r="I138" s="48">
        <v>0</v>
      </c>
      <c r="J138" s="48">
        <v>0</v>
      </c>
      <c r="K138" s="48">
        <v>125</v>
      </c>
      <c r="L138" s="48">
        <v>188</v>
      </c>
      <c r="M138" s="48">
        <v>77</v>
      </c>
      <c r="N138" s="25">
        <v>23112</v>
      </c>
      <c r="O138" s="25">
        <v>208699.142</v>
      </c>
    </row>
    <row r="139" spans="1:15" ht="12.75">
      <c r="A139" s="10" t="s">
        <v>154</v>
      </c>
      <c r="B139" s="48">
        <v>19</v>
      </c>
      <c r="C139" s="48">
        <v>0</v>
      </c>
      <c r="D139" s="48">
        <v>79</v>
      </c>
      <c r="E139" s="48">
        <v>71</v>
      </c>
      <c r="F139" s="48">
        <v>31</v>
      </c>
      <c r="G139" s="48">
        <v>38</v>
      </c>
      <c r="H139" s="48">
        <v>33</v>
      </c>
      <c r="I139" s="48" t="s">
        <v>355</v>
      </c>
      <c r="J139" s="48">
        <v>0</v>
      </c>
      <c r="K139" s="48">
        <v>291</v>
      </c>
      <c r="L139" s="48">
        <v>316</v>
      </c>
      <c r="M139" s="48">
        <v>129</v>
      </c>
      <c r="N139" s="25">
        <v>39696</v>
      </c>
      <c r="O139" s="25">
        <v>413413.746</v>
      </c>
    </row>
    <row r="140" spans="1:15" ht="12.75">
      <c r="A140" s="10" t="s">
        <v>155</v>
      </c>
      <c r="B140" s="48">
        <v>11</v>
      </c>
      <c r="C140" s="48">
        <v>0</v>
      </c>
      <c r="D140" s="48" t="s">
        <v>355</v>
      </c>
      <c r="E140" s="48">
        <v>33</v>
      </c>
      <c r="F140" s="48">
        <v>0</v>
      </c>
      <c r="G140" s="48">
        <v>13</v>
      </c>
      <c r="H140" s="48">
        <v>4</v>
      </c>
      <c r="I140" s="48">
        <v>0</v>
      </c>
      <c r="J140" s="48">
        <v>0</v>
      </c>
      <c r="K140" s="48">
        <v>18</v>
      </c>
      <c r="L140" s="48">
        <v>36</v>
      </c>
      <c r="M140" s="48">
        <v>13</v>
      </c>
      <c r="N140" s="25">
        <v>3830</v>
      </c>
      <c r="O140" s="25">
        <v>38371.572</v>
      </c>
    </row>
    <row r="141" spans="1:15" ht="12.75">
      <c r="A141" s="10" t="s">
        <v>156</v>
      </c>
      <c r="B141" s="48">
        <v>30</v>
      </c>
      <c r="C141" s="48">
        <v>0</v>
      </c>
      <c r="D141" s="48">
        <v>52</v>
      </c>
      <c r="E141" s="48">
        <v>47</v>
      </c>
      <c r="F141" s="48">
        <v>34</v>
      </c>
      <c r="G141" s="48">
        <v>140</v>
      </c>
      <c r="H141" s="48">
        <v>61</v>
      </c>
      <c r="I141" s="48">
        <v>8</v>
      </c>
      <c r="J141" s="48">
        <v>0</v>
      </c>
      <c r="K141" s="48">
        <v>144</v>
      </c>
      <c r="L141" s="48">
        <v>188</v>
      </c>
      <c r="M141" s="48">
        <v>82</v>
      </c>
      <c r="N141" s="25">
        <v>25478</v>
      </c>
      <c r="O141" s="25">
        <v>277196.288</v>
      </c>
    </row>
    <row r="142" spans="1:15" ht="12.75">
      <c r="A142" s="10" t="s">
        <v>157</v>
      </c>
      <c r="B142" s="48">
        <v>7</v>
      </c>
      <c r="C142" s="48">
        <v>0</v>
      </c>
      <c r="D142" s="48">
        <v>52</v>
      </c>
      <c r="E142" s="48">
        <v>39</v>
      </c>
      <c r="F142" s="48">
        <v>6</v>
      </c>
      <c r="G142" s="48">
        <v>15</v>
      </c>
      <c r="H142" s="48">
        <v>13</v>
      </c>
      <c r="I142" s="48" t="s">
        <v>355</v>
      </c>
      <c r="J142" s="48">
        <v>0</v>
      </c>
      <c r="K142" s="48">
        <v>49</v>
      </c>
      <c r="L142" s="48">
        <v>109</v>
      </c>
      <c r="M142" s="48">
        <v>48</v>
      </c>
      <c r="N142" s="25">
        <v>15168</v>
      </c>
      <c r="O142" s="25">
        <v>103147.151</v>
      </c>
    </row>
    <row r="143" spans="1:15" ht="12.75">
      <c r="A143" s="10" t="s">
        <v>158</v>
      </c>
      <c r="B143" s="48">
        <v>7</v>
      </c>
      <c r="C143" s="48">
        <v>0</v>
      </c>
      <c r="D143" s="48">
        <v>43</v>
      </c>
      <c r="E143" s="48">
        <v>69</v>
      </c>
      <c r="F143" s="48">
        <v>23</v>
      </c>
      <c r="G143" s="48">
        <v>62</v>
      </c>
      <c r="H143" s="48">
        <v>22</v>
      </c>
      <c r="I143" s="48">
        <v>4</v>
      </c>
      <c r="J143" s="48">
        <v>0</v>
      </c>
      <c r="K143" s="48">
        <v>110</v>
      </c>
      <c r="L143" s="48">
        <v>223</v>
      </c>
      <c r="M143" s="48">
        <v>75</v>
      </c>
      <c r="N143" s="25">
        <v>23054</v>
      </c>
      <c r="O143" s="25">
        <v>210347.78</v>
      </c>
    </row>
    <row r="144" spans="1:15" ht="25.5">
      <c r="A144" s="24" t="s">
        <v>903</v>
      </c>
      <c r="B144" s="48">
        <v>7</v>
      </c>
      <c r="C144" s="48">
        <v>0</v>
      </c>
      <c r="D144" s="48">
        <v>10</v>
      </c>
      <c r="E144" s="48">
        <v>46</v>
      </c>
      <c r="F144" s="48">
        <v>15</v>
      </c>
      <c r="G144" s="48">
        <v>46</v>
      </c>
      <c r="H144" s="48">
        <v>17</v>
      </c>
      <c r="I144" s="48">
        <v>4</v>
      </c>
      <c r="J144" s="48" t="s">
        <v>355</v>
      </c>
      <c r="K144" s="48">
        <v>78</v>
      </c>
      <c r="L144" s="48">
        <v>95</v>
      </c>
      <c r="M144" s="48">
        <v>28</v>
      </c>
      <c r="N144" s="25">
        <v>9223</v>
      </c>
      <c r="O144" s="25">
        <v>126710.495</v>
      </c>
    </row>
    <row r="145" spans="1:15" ht="12.75">
      <c r="A145" s="10" t="s">
        <v>160</v>
      </c>
      <c r="B145" s="48">
        <v>19</v>
      </c>
      <c r="C145" s="48">
        <v>0</v>
      </c>
      <c r="D145" s="48">
        <v>9</v>
      </c>
      <c r="E145" s="48">
        <v>53</v>
      </c>
      <c r="F145" s="48">
        <v>10</v>
      </c>
      <c r="G145" s="48">
        <v>54</v>
      </c>
      <c r="H145" s="48">
        <v>16</v>
      </c>
      <c r="I145" s="48">
        <v>4</v>
      </c>
      <c r="J145" s="48">
        <v>0</v>
      </c>
      <c r="K145" s="48">
        <v>115</v>
      </c>
      <c r="L145" s="48">
        <v>184</v>
      </c>
      <c r="M145" s="48">
        <v>113</v>
      </c>
      <c r="N145" s="25">
        <v>34634</v>
      </c>
      <c r="O145" s="25">
        <v>223660.998</v>
      </c>
    </row>
    <row r="146" spans="1:15" ht="12.75">
      <c r="A146" s="10" t="s">
        <v>161</v>
      </c>
      <c r="B146" s="48">
        <v>8</v>
      </c>
      <c r="C146" s="48">
        <v>0</v>
      </c>
      <c r="D146" s="48">
        <v>0</v>
      </c>
      <c r="E146" s="48">
        <v>7</v>
      </c>
      <c r="F146" s="48" t="s">
        <v>355</v>
      </c>
      <c r="G146" s="48">
        <v>9</v>
      </c>
      <c r="H146" s="48" t="s">
        <v>355</v>
      </c>
      <c r="I146" s="48" t="s">
        <v>355</v>
      </c>
      <c r="J146" s="48">
        <v>0</v>
      </c>
      <c r="K146" s="48">
        <v>23</v>
      </c>
      <c r="L146" s="48">
        <v>20</v>
      </c>
      <c r="M146" s="48">
        <v>18</v>
      </c>
      <c r="N146" s="25">
        <v>6136</v>
      </c>
      <c r="O146" s="25">
        <v>41809.893</v>
      </c>
    </row>
    <row r="147" spans="1:15" ht="12.75">
      <c r="A147" s="10" t="s">
        <v>162</v>
      </c>
      <c r="B147" s="48" t="s">
        <v>355</v>
      </c>
      <c r="C147" s="48">
        <v>0</v>
      </c>
      <c r="D147" s="48">
        <v>15</v>
      </c>
      <c r="E147" s="48">
        <v>23</v>
      </c>
      <c r="F147" s="48" t="s">
        <v>355</v>
      </c>
      <c r="G147" s="48">
        <v>7</v>
      </c>
      <c r="H147" s="48" t="s">
        <v>355</v>
      </c>
      <c r="I147" s="48">
        <v>6</v>
      </c>
      <c r="J147" s="48">
        <v>0</v>
      </c>
      <c r="K147" s="48">
        <v>14</v>
      </c>
      <c r="L147" s="48">
        <v>25</v>
      </c>
      <c r="M147" s="48">
        <v>16</v>
      </c>
      <c r="N147" s="25">
        <v>5570</v>
      </c>
      <c r="O147" s="25">
        <v>37021.348</v>
      </c>
    </row>
    <row r="148" spans="1:15" ht="12.75">
      <c r="A148" s="10" t="s">
        <v>163</v>
      </c>
      <c r="B148" s="48">
        <v>43</v>
      </c>
      <c r="C148" s="48">
        <v>0</v>
      </c>
      <c r="D148" s="48">
        <v>54</v>
      </c>
      <c r="E148" s="48">
        <v>244</v>
      </c>
      <c r="F148" s="48">
        <v>18</v>
      </c>
      <c r="G148" s="48">
        <v>115</v>
      </c>
      <c r="H148" s="48">
        <v>41</v>
      </c>
      <c r="I148" s="48">
        <v>8</v>
      </c>
      <c r="J148" s="48" t="s">
        <v>355</v>
      </c>
      <c r="K148" s="48">
        <v>333</v>
      </c>
      <c r="L148" s="48">
        <v>387</v>
      </c>
      <c r="M148" s="48">
        <v>188</v>
      </c>
      <c r="N148" s="25">
        <v>60634</v>
      </c>
      <c r="O148" s="25">
        <v>536129.902</v>
      </c>
    </row>
    <row r="149" spans="1:15" ht="12.75">
      <c r="A149" s="10" t="s">
        <v>164</v>
      </c>
      <c r="B149" s="48" t="s">
        <v>355</v>
      </c>
      <c r="C149" s="48">
        <v>0</v>
      </c>
      <c r="D149" s="48">
        <v>5</v>
      </c>
      <c r="E149" s="48">
        <v>18</v>
      </c>
      <c r="F149" s="48">
        <v>4</v>
      </c>
      <c r="G149" s="48">
        <v>5</v>
      </c>
      <c r="H149" s="48" t="s">
        <v>355</v>
      </c>
      <c r="I149" s="48" t="s">
        <v>355</v>
      </c>
      <c r="J149" s="48">
        <v>0</v>
      </c>
      <c r="K149" s="48">
        <v>22</v>
      </c>
      <c r="L149" s="48">
        <v>18</v>
      </c>
      <c r="M149" s="48">
        <v>8</v>
      </c>
      <c r="N149" s="25">
        <v>2302</v>
      </c>
      <c r="O149" s="25">
        <v>32533.812</v>
      </c>
    </row>
    <row r="150" spans="1:15" ht="12.75">
      <c r="A150" s="10" t="s">
        <v>165</v>
      </c>
      <c r="B150" s="48" t="s">
        <v>355</v>
      </c>
      <c r="C150" s="48">
        <v>0</v>
      </c>
      <c r="D150" s="48">
        <v>10</v>
      </c>
      <c r="E150" s="48">
        <v>17</v>
      </c>
      <c r="F150" s="48" t="s">
        <v>355</v>
      </c>
      <c r="G150" s="48">
        <v>11</v>
      </c>
      <c r="H150" s="48">
        <v>7</v>
      </c>
      <c r="I150" s="48">
        <v>0</v>
      </c>
      <c r="J150" s="48">
        <v>0</v>
      </c>
      <c r="K150" s="48">
        <v>16</v>
      </c>
      <c r="L150" s="48">
        <v>20</v>
      </c>
      <c r="M150" s="48">
        <v>17</v>
      </c>
      <c r="N150" s="25">
        <v>4811</v>
      </c>
      <c r="O150" s="25">
        <v>31540.171</v>
      </c>
    </row>
    <row r="151" spans="1:15" ht="12.75">
      <c r="A151" s="10" t="s">
        <v>166</v>
      </c>
      <c r="B151" s="48">
        <v>18</v>
      </c>
      <c r="C151" s="48">
        <v>0</v>
      </c>
      <c r="D151" s="48">
        <v>36</v>
      </c>
      <c r="E151" s="48">
        <v>92</v>
      </c>
      <c r="F151" s="48">
        <v>7</v>
      </c>
      <c r="G151" s="48">
        <v>42</v>
      </c>
      <c r="H151" s="48">
        <v>18</v>
      </c>
      <c r="I151" s="48" t="s">
        <v>355</v>
      </c>
      <c r="J151" s="48">
        <v>0</v>
      </c>
      <c r="K151" s="48">
        <v>84</v>
      </c>
      <c r="L151" s="48">
        <v>116</v>
      </c>
      <c r="M151" s="48">
        <v>89</v>
      </c>
      <c r="N151" s="25">
        <v>27657</v>
      </c>
      <c r="O151" s="25">
        <v>169953.548</v>
      </c>
    </row>
    <row r="152" spans="1:15" ht="12.75">
      <c r="A152" s="10" t="s">
        <v>167</v>
      </c>
      <c r="B152" s="48" t="s">
        <v>355</v>
      </c>
      <c r="C152" s="48">
        <v>0</v>
      </c>
      <c r="D152" s="48">
        <v>9</v>
      </c>
      <c r="E152" s="48">
        <v>15</v>
      </c>
      <c r="F152" s="48" t="s">
        <v>355</v>
      </c>
      <c r="G152" s="48">
        <v>6</v>
      </c>
      <c r="H152" s="48">
        <v>5</v>
      </c>
      <c r="I152" s="48">
        <v>9</v>
      </c>
      <c r="J152" s="48">
        <v>0</v>
      </c>
      <c r="K152" s="48">
        <v>11</v>
      </c>
      <c r="L152" s="48">
        <v>17</v>
      </c>
      <c r="M152" s="48" t="s">
        <v>355</v>
      </c>
      <c r="N152" s="25">
        <v>889</v>
      </c>
      <c r="O152" s="25">
        <v>28024.973</v>
      </c>
    </row>
    <row r="153" spans="1:15" ht="12.75">
      <c r="A153" s="10" t="s">
        <v>168</v>
      </c>
      <c r="B153" s="48" t="s">
        <v>355</v>
      </c>
      <c r="C153" s="48">
        <v>0</v>
      </c>
      <c r="D153" s="48" t="s">
        <v>355</v>
      </c>
      <c r="E153" s="48">
        <v>7</v>
      </c>
      <c r="F153" s="48">
        <v>0</v>
      </c>
      <c r="G153" s="48">
        <v>12</v>
      </c>
      <c r="H153" s="48" t="s">
        <v>355</v>
      </c>
      <c r="I153" s="48">
        <v>0</v>
      </c>
      <c r="J153" s="48">
        <v>0</v>
      </c>
      <c r="K153" s="48">
        <v>25</v>
      </c>
      <c r="L153" s="48">
        <v>23</v>
      </c>
      <c r="M153" s="48">
        <v>18</v>
      </c>
      <c r="N153" s="25">
        <v>5935</v>
      </c>
      <c r="O153" s="25">
        <v>39703.233</v>
      </c>
    </row>
    <row r="154" spans="1:15" ht="12.75">
      <c r="A154" s="10" t="s">
        <v>169</v>
      </c>
      <c r="B154" s="48">
        <v>10</v>
      </c>
      <c r="C154" s="48">
        <v>0</v>
      </c>
      <c r="D154" s="48">
        <v>4</v>
      </c>
      <c r="E154" s="48">
        <v>19</v>
      </c>
      <c r="F154" s="48" t="s">
        <v>355</v>
      </c>
      <c r="G154" s="48">
        <v>6</v>
      </c>
      <c r="H154" s="48">
        <v>0</v>
      </c>
      <c r="I154" s="48" t="s">
        <v>355</v>
      </c>
      <c r="J154" s="48">
        <v>0</v>
      </c>
      <c r="K154" s="48">
        <v>17</v>
      </c>
      <c r="L154" s="48">
        <v>25</v>
      </c>
      <c r="M154" s="48">
        <v>10</v>
      </c>
      <c r="N154" s="25">
        <v>3014</v>
      </c>
      <c r="O154" s="25">
        <v>31986.398</v>
      </c>
    </row>
    <row r="155" spans="1:15" ht="12.75">
      <c r="A155" s="10" t="s">
        <v>170</v>
      </c>
      <c r="B155" s="48">
        <v>232</v>
      </c>
      <c r="C155" s="48" t="s">
        <v>355</v>
      </c>
      <c r="D155" s="48">
        <v>265</v>
      </c>
      <c r="E155" s="48">
        <v>605</v>
      </c>
      <c r="F155" s="48">
        <v>341</v>
      </c>
      <c r="G155" s="48">
        <v>640</v>
      </c>
      <c r="H155" s="48">
        <v>190</v>
      </c>
      <c r="I155" s="48">
        <v>54</v>
      </c>
      <c r="J155" s="48" t="s">
        <v>355</v>
      </c>
      <c r="K155" s="48">
        <v>1414</v>
      </c>
      <c r="L155" s="48">
        <v>1776</v>
      </c>
      <c r="M155" s="48">
        <v>755</v>
      </c>
      <c r="N155" s="25">
        <v>229509</v>
      </c>
      <c r="O155" s="25">
        <v>2358101.902</v>
      </c>
    </row>
    <row r="156" spans="1:15" ht="12.75">
      <c r="A156" s="10" t="s">
        <v>171</v>
      </c>
      <c r="B156" s="48" t="s">
        <v>355</v>
      </c>
      <c r="C156" s="48">
        <v>0</v>
      </c>
      <c r="D156" s="48">
        <v>9</v>
      </c>
      <c r="E156" s="48">
        <v>38</v>
      </c>
      <c r="F156" s="48">
        <v>6</v>
      </c>
      <c r="G156" s="48">
        <v>23</v>
      </c>
      <c r="H156" s="48">
        <v>10</v>
      </c>
      <c r="I156" s="48" t="s">
        <v>355</v>
      </c>
      <c r="J156" s="48">
        <v>0</v>
      </c>
      <c r="K156" s="48">
        <v>31</v>
      </c>
      <c r="L156" s="48">
        <v>44</v>
      </c>
      <c r="M156" s="48">
        <v>11</v>
      </c>
      <c r="N156" s="25">
        <v>3862</v>
      </c>
      <c r="O156" s="25">
        <v>55313.447</v>
      </c>
    </row>
    <row r="157" spans="1:15" ht="12.75">
      <c r="A157" s="10" t="s">
        <v>172</v>
      </c>
      <c r="B157" s="48">
        <v>6</v>
      </c>
      <c r="C157" s="48">
        <v>0</v>
      </c>
      <c r="D157" s="48">
        <v>4</v>
      </c>
      <c r="E157" s="48">
        <v>17</v>
      </c>
      <c r="F157" s="48">
        <v>0</v>
      </c>
      <c r="G157" s="48">
        <v>6</v>
      </c>
      <c r="H157" s="48">
        <v>4</v>
      </c>
      <c r="I157" s="48" t="s">
        <v>355</v>
      </c>
      <c r="J157" s="48">
        <v>0</v>
      </c>
      <c r="K157" s="48">
        <v>15</v>
      </c>
      <c r="L157" s="48">
        <v>23</v>
      </c>
      <c r="M157" s="48">
        <v>16</v>
      </c>
      <c r="N157" s="25">
        <v>5429</v>
      </c>
      <c r="O157" s="25">
        <v>32357.909</v>
      </c>
    </row>
    <row r="158" spans="1:15" ht="12.75">
      <c r="A158" s="10" t="s">
        <v>173</v>
      </c>
      <c r="B158" s="48">
        <v>7</v>
      </c>
      <c r="C158" s="48">
        <v>0</v>
      </c>
      <c r="D158" s="48" t="s">
        <v>355</v>
      </c>
      <c r="E158" s="48">
        <v>28</v>
      </c>
      <c r="F158" s="48">
        <v>0</v>
      </c>
      <c r="G158" s="48">
        <v>7</v>
      </c>
      <c r="H158" s="48">
        <v>0</v>
      </c>
      <c r="I158" s="48" t="s">
        <v>355</v>
      </c>
      <c r="J158" s="48" t="s">
        <v>355</v>
      </c>
      <c r="K158" s="48">
        <v>17</v>
      </c>
      <c r="L158" s="48">
        <v>29</v>
      </c>
      <c r="M158" s="48">
        <v>31</v>
      </c>
      <c r="N158" s="25">
        <v>9240</v>
      </c>
      <c r="O158" s="25">
        <v>43710.032</v>
      </c>
    </row>
    <row r="159" spans="1:15" ht="12.75">
      <c r="A159" s="10" t="s">
        <v>174</v>
      </c>
      <c r="B159" s="48">
        <v>13</v>
      </c>
      <c r="C159" s="48" t="s">
        <v>355</v>
      </c>
      <c r="D159" s="48">
        <v>26</v>
      </c>
      <c r="E159" s="48">
        <v>50</v>
      </c>
      <c r="F159" s="48">
        <v>34</v>
      </c>
      <c r="G159" s="48">
        <v>101</v>
      </c>
      <c r="H159" s="48">
        <v>22</v>
      </c>
      <c r="I159" s="48">
        <v>8</v>
      </c>
      <c r="J159" s="48">
        <v>0</v>
      </c>
      <c r="K159" s="48">
        <v>82</v>
      </c>
      <c r="L159" s="48">
        <v>101</v>
      </c>
      <c r="M159" s="48">
        <v>51</v>
      </c>
      <c r="N159" s="25">
        <v>14987</v>
      </c>
      <c r="O159" s="25">
        <v>164944.624</v>
      </c>
    </row>
    <row r="160" spans="1:15" ht="12.75">
      <c r="A160" s="10" t="s">
        <v>175</v>
      </c>
      <c r="B160" s="48" t="s">
        <v>355</v>
      </c>
      <c r="C160" s="48">
        <v>0</v>
      </c>
      <c r="D160" s="48" t="s">
        <v>355</v>
      </c>
      <c r="E160" s="48">
        <v>22</v>
      </c>
      <c r="F160" s="48" t="s">
        <v>355</v>
      </c>
      <c r="G160" s="48">
        <v>7</v>
      </c>
      <c r="H160" s="48" t="s">
        <v>355</v>
      </c>
      <c r="I160" s="48" t="s">
        <v>355</v>
      </c>
      <c r="J160" s="48" t="s">
        <v>355</v>
      </c>
      <c r="K160" s="48">
        <v>5</v>
      </c>
      <c r="L160" s="48">
        <v>20</v>
      </c>
      <c r="M160" s="48">
        <v>12</v>
      </c>
      <c r="N160" s="25">
        <v>3682</v>
      </c>
      <c r="O160" s="25">
        <v>20870.515</v>
      </c>
    </row>
    <row r="161" spans="1:15" ht="12.75">
      <c r="A161" s="10" t="s">
        <v>176</v>
      </c>
      <c r="B161" s="48">
        <v>7</v>
      </c>
      <c r="C161" s="48">
        <v>0</v>
      </c>
      <c r="D161" s="48">
        <v>22</v>
      </c>
      <c r="E161" s="48">
        <v>89</v>
      </c>
      <c r="F161" s="48">
        <v>13</v>
      </c>
      <c r="G161" s="48">
        <v>57</v>
      </c>
      <c r="H161" s="48">
        <v>20</v>
      </c>
      <c r="I161" s="48">
        <v>7</v>
      </c>
      <c r="J161" s="48">
        <v>0</v>
      </c>
      <c r="K161" s="48">
        <v>115</v>
      </c>
      <c r="L161" s="48">
        <v>192</v>
      </c>
      <c r="M161" s="48">
        <v>38</v>
      </c>
      <c r="N161" s="25">
        <v>11861</v>
      </c>
      <c r="O161" s="25">
        <v>190364.088</v>
      </c>
    </row>
    <row r="162" spans="1:15" ht="12.75">
      <c r="A162" s="10" t="s">
        <v>177</v>
      </c>
      <c r="B162" s="48">
        <v>19</v>
      </c>
      <c r="C162" s="48">
        <v>0</v>
      </c>
      <c r="D162" s="48">
        <v>37</v>
      </c>
      <c r="E162" s="48">
        <v>96</v>
      </c>
      <c r="F162" s="48">
        <v>21</v>
      </c>
      <c r="G162" s="48">
        <v>78</v>
      </c>
      <c r="H162" s="48">
        <v>21</v>
      </c>
      <c r="I162" s="48">
        <v>5</v>
      </c>
      <c r="J162" s="48">
        <v>0</v>
      </c>
      <c r="K162" s="48">
        <v>85</v>
      </c>
      <c r="L162" s="48">
        <v>101</v>
      </c>
      <c r="M162" s="48">
        <v>49</v>
      </c>
      <c r="N162" s="25">
        <v>15635</v>
      </c>
      <c r="O162" s="25">
        <v>161995.415</v>
      </c>
    </row>
    <row r="163" spans="1:15" ht="12.75">
      <c r="A163" s="10" t="s">
        <v>178</v>
      </c>
      <c r="B163" s="48">
        <v>10</v>
      </c>
      <c r="C163" s="48">
        <v>0</v>
      </c>
      <c r="D163" s="48">
        <v>44</v>
      </c>
      <c r="E163" s="48">
        <v>105</v>
      </c>
      <c r="F163" s="48">
        <v>14</v>
      </c>
      <c r="G163" s="48">
        <v>42</v>
      </c>
      <c r="H163" s="48">
        <v>16</v>
      </c>
      <c r="I163" s="48">
        <v>8</v>
      </c>
      <c r="J163" s="48" t="s">
        <v>355</v>
      </c>
      <c r="K163" s="48">
        <v>108</v>
      </c>
      <c r="L163" s="48">
        <v>174</v>
      </c>
      <c r="M163" s="48">
        <v>58</v>
      </c>
      <c r="N163" s="25">
        <v>17557</v>
      </c>
      <c r="O163" s="25">
        <v>190171.24</v>
      </c>
    </row>
    <row r="164" spans="1:15" ht="12.75">
      <c r="A164" s="10" t="s">
        <v>179</v>
      </c>
      <c r="B164" s="48">
        <v>7</v>
      </c>
      <c r="C164" s="48" t="s">
        <v>355</v>
      </c>
      <c r="D164" s="48">
        <v>8</v>
      </c>
      <c r="E164" s="48">
        <v>30</v>
      </c>
      <c r="F164" s="48">
        <v>5</v>
      </c>
      <c r="G164" s="48">
        <v>13</v>
      </c>
      <c r="H164" s="48">
        <v>5</v>
      </c>
      <c r="I164" s="48">
        <v>5</v>
      </c>
      <c r="J164" s="48">
        <v>0</v>
      </c>
      <c r="K164" s="48">
        <v>27</v>
      </c>
      <c r="L164" s="48">
        <v>41</v>
      </c>
      <c r="M164" s="48">
        <v>21</v>
      </c>
      <c r="N164" s="25">
        <v>6096</v>
      </c>
      <c r="O164" s="25">
        <v>55293.265</v>
      </c>
    </row>
    <row r="165" spans="1:15" ht="12.75">
      <c r="A165" s="10" t="s">
        <v>180</v>
      </c>
      <c r="B165" s="48">
        <v>9</v>
      </c>
      <c r="C165" s="48">
        <v>0</v>
      </c>
      <c r="D165" s="48">
        <v>37</v>
      </c>
      <c r="E165" s="48">
        <v>33</v>
      </c>
      <c r="F165" s="48">
        <v>7</v>
      </c>
      <c r="G165" s="48">
        <v>13</v>
      </c>
      <c r="H165" s="48">
        <v>5</v>
      </c>
      <c r="I165" s="48" t="s">
        <v>355</v>
      </c>
      <c r="J165" s="48">
        <v>0</v>
      </c>
      <c r="K165" s="48">
        <v>48</v>
      </c>
      <c r="L165" s="48">
        <v>69</v>
      </c>
      <c r="M165" s="48">
        <v>28</v>
      </c>
      <c r="N165" s="25">
        <v>8278</v>
      </c>
      <c r="O165" s="25">
        <v>82651.358</v>
      </c>
    </row>
    <row r="166" spans="1:15" ht="12.75">
      <c r="A166" s="10" t="s">
        <v>181</v>
      </c>
      <c r="B166" s="48" t="s">
        <v>355</v>
      </c>
      <c r="C166" s="48">
        <v>0</v>
      </c>
      <c r="D166" s="48">
        <v>22</v>
      </c>
      <c r="E166" s="48">
        <v>75</v>
      </c>
      <c r="F166" s="48">
        <v>4</v>
      </c>
      <c r="G166" s="48">
        <v>24</v>
      </c>
      <c r="H166" s="48">
        <v>9</v>
      </c>
      <c r="I166" s="48" t="s">
        <v>355</v>
      </c>
      <c r="J166" s="48">
        <v>0</v>
      </c>
      <c r="K166" s="48">
        <v>87</v>
      </c>
      <c r="L166" s="48">
        <v>122</v>
      </c>
      <c r="M166" s="48">
        <v>37</v>
      </c>
      <c r="N166" s="25">
        <v>10898</v>
      </c>
      <c r="O166" s="25">
        <v>131097.019</v>
      </c>
    </row>
    <row r="167" spans="1:15" ht="12.75">
      <c r="A167" s="10" t="s">
        <v>182</v>
      </c>
      <c r="B167" s="48">
        <v>35</v>
      </c>
      <c r="C167" s="48">
        <v>0</v>
      </c>
      <c r="D167" s="48">
        <v>35</v>
      </c>
      <c r="E167" s="48">
        <v>88</v>
      </c>
      <c r="F167" s="48">
        <v>10</v>
      </c>
      <c r="G167" s="48">
        <v>37</v>
      </c>
      <c r="H167" s="48">
        <v>6</v>
      </c>
      <c r="I167" s="48">
        <v>7</v>
      </c>
      <c r="J167" s="48">
        <v>0</v>
      </c>
      <c r="K167" s="48">
        <v>96</v>
      </c>
      <c r="L167" s="48">
        <v>117</v>
      </c>
      <c r="M167" s="48">
        <v>79</v>
      </c>
      <c r="N167" s="25">
        <v>23849</v>
      </c>
      <c r="O167" s="25">
        <v>182567.556</v>
      </c>
    </row>
    <row r="168" spans="1:15" ht="12.75">
      <c r="A168" s="10" t="s">
        <v>183</v>
      </c>
      <c r="B168" s="48">
        <v>4</v>
      </c>
      <c r="C168" s="48">
        <v>0</v>
      </c>
      <c r="D168" s="48">
        <v>7</v>
      </c>
      <c r="E168" s="48">
        <v>16</v>
      </c>
      <c r="F168" s="48" t="s">
        <v>355</v>
      </c>
      <c r="G168" s="48" t="s">
        <v>355</v>
      </c>
      <c r="H168" s="48">
        <v>4</v>
      </c>
      <c r="I168" s="48">
        <v>6</v>
      </c>
      <c r="J168" s="48">
        <v>0</v>
      </c>
      <c r="K168" s="48">
        <v>54</v>
      </c>
      <c r="L168" s="48">
        <v>56</v>
      </c>
      <c r="M168" s="48">
        <v>14</v>
      </c>
      <c r="N168" s="25">
        <v>3949</v>
      </c>
      <c r="O168" s="25">
        <v>75145.373</v>
      </c>
    </row>
    <row r="169" spans="1:15" ht="12.75">
      <c r="A169" s="10" t="s">
        <v>184</v>
      </c>
      <c r="B169" s="48" t="s">
        <v>355</v>
      </c>
      <c r="C169" s="48">
        <v>0</v>
      </c>
      <c r="D169" s="48" t="s">
        <v>355</v>
      </c>
      <c r="E169" s="48">
        <v>14</v>
      </c>
      <c r="F169" s="48" t="s">
        <v>355</v>
      </c>
      <c r="G169" s="48">
        <v>12</v>
      </c>
      <c r="H169" s="48">
        <v>4</v>
      </c>
      <c r="I169" s="48">
        <v>0</v>
      </c>
      <c r="J169" s="48">
        <v>0</v>
      </c>
      <c r="K169" s="48">
        <v>28</v>
      </c>
      <c r="L169" s="48">
        <v>26</v>
      </c>
      <c r="M169" s="48">
        <v>21</v>
      </c>
      <c r="N169" s="25">
        <v>6221</v>
      </c>
      <c r="O169" s="25">
        <v>44905.64</v>
      </c>
    </row>
    <row r="170" spans="1:15" ht="12.75">
      <c r="A170" s="10" t="s">
        <v>185</v>
      </c>
      <c r="B170" s="48">
        <v>25</v>
      </c>
      <c r="C170" s="48">
        <v>0</v>
      </c>
      <c r="D170" s="48">
        <v>76</v>
      </c>
      <c r="E170" s="48">
        <v>74</v>
      </c>
      <c r="F170" s="48">
        <v>37</v>
      </c>
      <c r="G170" s="48">
        <v>125</v>
      </c>
      <c r="H170" s="48">
        <v>33</v>
      </c>
      <c r="I170" s="48">
        <v>7</v>
      </c>
      <c r="J170" s="48" t="s">
        <v>355</v>
      </c>
      <c r="K170" s="48">
        <v>173</v>
      </c>
      <c r="L170" s="48">
        <v>223</v>
      </c>
      <c r="M170" s="48">
        <v>84</v>
      </c>
      <c r="N170" s="25">
        <v>25691</v>
      </c>
      <c r="O170" s="25">
        <v>301698.848</v>
      </c>
    </row>
    <row r="171" spans="1:15" ht="12.75">
      <c r="A171" s="10" t="s">
        <v>186</v>
      </c>
      <c r="B171" s="48" t="s">
        <v>355</v>
      </c>
      <c r="C171" s="48">
        <v>0</v>
      </c>
      <c r="D171" s="48">
        <v>5</v>
      </c>
      <c r="E171" s="48">
        <v>10</v>
      </c>
      <c r="F171" s="48" t="s">
        <v>355</v>
      </c>
      <c r="G171" s="48">
        <v>6</v>
      </c>
      <c r="H171" s="48" t="s">
        <v>355</v>
      </c>
      <c r="I171" s="48">
        <v>4</v>
      </c>
      <c r="J171" s="48">
        <v>0</v>
      </c>
      <c r="K171" s="48">
        <v>39</v>
      </c>
      <c r="L171" s="48">
        <v>46</v>
      </c>
      <c r="M171" s="48">
        <v>15</v>
      </c>
      <c r="N171" s="25">
        <v>4812</v>
      </c>
      <c r="O171" s="25">
        <v>58176.594</v>
      </c>
    </row>
    <row r="172" spans="1:15" ht="12.75">
      <c r="A172" s="10" t="s">
        <v>187</v>
      </c>
      <c r="B172" s="48">
        <v>9</v>
      </c>
      <c r="C172" s="48" t="s">
        <v>355</v>
      </c>
      <c r="D172" s="48">
        <v>49</v>
      </c>
      <c r="E172" s="48">
        <v>31</v>
      </c>
      <c r="F172" s="48">
        <v>35</v>
      </c>
      <c r="G172" s="48">
        <v>78</v>
      </c>
      <c r="H172" s="48">
        <v>39</v>
      </c>
      <c r="I172" s="48">
        <v>4</v>
      </c>
      <c r="J172" s="48">
        <v>0</v>
      </c>
      <c r="K172" s="48">
        <v>81</v>
      </c>
      <c r="L172" s="48">
        <v>127</v>
      </c>
      <c r="M172" s="48">
        <v>54</v>
      </c>
      <c r="N172" s="25">
        <v>16538</v>
      </c>
      <c r="O172" s="25">
        <v>162567.355</v>
      </c>
    </row>
    <row r="173" spans="1:15" ht="12.75">
      <c r="A173" s="10" t="s">
        <v>188</v>
      </c>
      <c r="B173" s="48">
        <v>9</v>
      </c>
      <c r="C173" s="48">
        <v>0</v>
      </c>
      <c r="D173" s="48">
        <v>16</v>
      </c>
      <c r="E173" s="48">
        <v>44</v>
      </c>
      <c r="F173" s="48">
        <v>4</v>
      </c>
      <c r="G173" s="48">
        <v>17</v>
      </c>
      <c r="H173" s="48">
        <v>11</v>
      </c>
      <c r="I173" s="48">
        <v>4</v>
      </c>
      <c r="J173" s="48">
        <v>0</v>
      </c>
      <c r="K173" s="48">
        <v>32</v>
      </c>
      <c r="L173" s="48">
        <v>79</v>
      </c>
      <c r="M173" s="48">
        <v>38</v>
      </c>
      <c r="N173" s="25">
        <v>11344</v>
      </c>
      <c r="O173" s="25">
        <v>78536.877</v>
      </c>
    </row>
    <row r="174" spans="1:15" ht="12.75">
      <c r="A174" s="10" t="s">
        <v>189</v>
      </c>
      <c r="B174" s="48">
        <v>30</v>
      </c>
      <c r="C174" s="48">
        <v>0</v>
      </c>
      <c r="D174" s="48">
        <v>69</v>
      </c>
      <c r="E174" s="48">
        <v>234</v>
      </c>
      <c r="F174" s="48">
        <v>11</v>
      </c>
      <c r="G174" s="48">
        <v>49</v>
      </c>
      <c r="H174" s="48">
        <v>25</v>
      </c>
      <c r="I174" s="48">
        <v>4</v>
      </c>
      <c r="J174" s="48" t="s">
        <v>355</v>
      </c>
      <c r="K174" s="48">
        <v>189</v>
      </c>
      <c r="L174" s="48">
        <v>235</v>
      </c>
      <c r="M174" s="48">
        <v>116</v>
      </c>
      <c r="N174" s="25">
        <v>31840</v>
      </c>
      <c r="O174" s="25">
        <v>309325.638</v>
      </c>
    </row>
    <row r="175" spans="1:15" ht="12.75">
      <c r="A175" s="10" t="s">
        <v>190</v>
      </c>
      <c r="B175" s="48">
        <v>4</v>
      </c>
      <c r="C175" s="48">
        <v>0</v>
      </c>
      <c r="D175" s="48">
        <v>9</v>
      </c>
      <c r="E175" s="48">
        <v>22</v>
      </c>
      <c r="F175" s="48" t="s">
        <v>355</v>
      </c>
      <c r="G175" s="48">
        <v>5</v>
      </c>
      <c r="H175" s="48" t="s">
        <v>355</v>
      </c>
      <c r="I175" s="48" t="s">
        <v>355</v>
      </c>
      <c r="J175" s="48">
        <v>0</v>
      </c>
      <c r="K175" s="48">
        <v>14</v>
      </c>
      <c r="L175" s="48">
        <v>24</v>
      </c>
      <c r="M175" s="48">
        <v>18</v>
      </c>
      <c r="N175" s="25">
        <v>5620</v>
      </c>
      <c r="O175" s="25">
        <v>32410.242</v>
      </c>
    </row>
    <row r="176" spans="1:15" ht="12.75">
      <c r="A176" s="10" t="s">
        <v>191</v>
      </c>
      <c r="B176" s="48">
        <v>8</v>
      </c>
      <c r="C176" s="48" t="s">
        <v>355</v>
      </c>
      <c r="D176" s="48" t="s">
        <v>355</v>
      </c>
      <c r="E176" s="48">
        <v>9</v>
      </c>
      <c r="F176" s="48">
        <v>4</v>
      </c>
      <c r="G176" s="48">
        <v>71</v>
      </c>
      <c r="H176" s="48">
        <v>16</v>
      </c>
      <c r="I176" s="48">
        <v>5</v>
      </c>
      <c r="J176" s="48">
        <v>0</v>
      </c>
      <c r="K176" s="48">
        <v>59</v>
      </c>
      <c r="L176" s="48">
        <v>88</v>
      </c>
      <c r="M176" s="48">
        <v>30</v>
      </c>
      <c r="N176" s="25">
        <v>8622</v>
      </c>
      <c r="O176" s="25">
        <v>112897.708</v>
      </c>
    </row>
    <row r="177" spans="1:15" ht="12.75">
      <c r="A177" s="10" t="s">
        <v>192</v>
      </c>
      <c r="B177" s="48" t="s">
        <v>355</v>
      </c>
      <c r="C177" s="48">
        <v>0</v>
      </c>
      <c r="D177" s="48" t="s">
        <v>355</v>
      </c>
      <c r="E177" s="48">
        <v>41</v>
      </c>
      <c r="F177" s="48">
        <v>0</v>
      </c>
      <c r="G177" s="48">
        <v>9</v>
      </c>
      <c r="H177" s="48">
        <v>4</v>
      </c>
      <c r="I177" s="48">
        <v>4</v>
      </c>
      <c r="J177" s="48">
        <v>0</v>
      </c>
      <c r="K177" s="48">
        <v>31</v>
      </c>
      <c r="L177" s="48">
        <v>38</v>
      </c>
      <c r="M177" s="48">
        <v>19</v>
      </c>
      <c r="N177" s="25">
        <v>3655</v>
      </c>
      <c r="O177" s="25">
        <v>51388.539</v>
      </c>
    </row>
    <row r="178" spans="1:15" ht="12.75">
      <c r="A178" s="10" t="s">
        <v>193</v>
      </c>
      <c r="B178" s="48">
        <v>8</v>
      </c>
      <c r="C178" s="48">
        <v>0</v>
      </c>
      <c r="D178" s="48">
        <v>5</v>
      </c>
      <c r="E178" s="48">
        <v>20</v>
      </c>
      <c r="F178" s="48">
        <v>4</v>
      </c>
      <c r="G178" s="48">
        <v>10</v>
      </c>
      <c r="H178" s="48">
        <v>6</v>
      </c>
      <c r="I178" s="48">
        <v>4</v>
      </c>
      <c r="J178" s="48">
        <v>0</v>
      </c>
      <c r="K178" s="48">
        <v>19</v>
      </c>
      <c r="L178" s="48">
        <v>22</v>
      </c>
      <c r="M178" s="48">
        <v>32</v>
      </c>
      <c r="N178" s="25">
        <v>9340</v>
      </c>
      <c r="O178" s="25">
        <v>48382.461</v>
      </c>
    </row>
    <row r="179" spans="1:15" ht="12.75">
      <c r="A179" s="10" t="s">
        <v>194</v>
      </c>
      <c r="B179" s="48" t="s">
        <v>355</v>
      </c>
      <c r="C179" s="48">
        <v>0</v>
      </c>
      <c r="D179" s="48">
        <v>4</v>
      </c>
      <c r="E179" s="48">
        <v>11</v>
      </c>
      <c r="F179" s="48" t="s">
        <v>355</v>
      </c>
      <c r="G179" s="48">
        <v>10</v>
      </c>
      <c r="H179" s="48" t="s">
        <v>355</v>
      </c>
      <c r="I179" s="48">
        <v>0</v>
      </c>
      <c r="J179" s="48">
        <v>0</v>
      </c>
      <c r="K179" s="48">
        <v>26</v>
      </c>
      <c r="L179" s="48">
        <v>38</v>
      </c>
      <c r="M179" s="48">
        <v>14</v>
      </c>
      <c r="N179" s="25">
        <v>4288</v>
      </c>
      <c r="O179" s="25">
        <v>41516.125</v>
      </c>
    </row>
    <row r="180" spans="1:15" ht="12.75">
      <c r="A180" s="10" t="s">
        <v>195</v>
      </c>
      <c r="B180" s="48" t="s">
        <v>355</v>
      </c>
      <c r="C180" s="48">
        <v>0</v>
      </c>
      <c r="D180" s="48">
        <v>5</v>
      </c>
      <c r="E180" s="48">
        <v>32</v>
      </c>
      <c r="F180" s="48">
        <v>0</v>
      </c>
      <c r="G180" s="48">
        <v>19</v>
      </c>
      <c r="H180" s="48">
        <v>5</v>
      </c>
      <c r="I180" s="48" t="s">
        <v>355</v>
      </c>
      <c r="J180" s="48">
        <v>0</v>
      </c>
      <c r="K180" s="48">
        <v>36</v>
      </c>
      <c r="L180" s="48">
        <v>46</v>
      </c>
      <c r="M180" s="48">
        <v>32</v>
      </c>
      <c r="N180" s="25">
        <v>10566</v>
      </c>
      <c r="O180" s="25">
        <v>67013.107</v>
      </c>
    </row>
    <row r="181" spans="1:15" ht="12.75">
      <c r="A181" s="10" t="s">
        <v>196</v>
      </c>
      <c r="B181" s="48" t="s">
        <v>355</v>
      </c>
      <c r="C181" s="48">
        <v>0</v>
      </c>
      <c r="D181" s="48">
        <v>7</v>
      </c>
      <c r="E181" s="48">
        <v>49</v>
      </c>
      <c r="F181" s="48">
        <v>4</v>
      </c>
      <c r="G181" s="48">
        <v>23</v>
      </c>
      <c r="H181" s="48">
        <v>6</v>
      </c>
      <c r="I181" s="48">
        <v>0</v>
      </c>
      <c r="J181" s="48" t="s">
        <v>355</v>
      </c>
      <c r="K181" s="48">
        <v>31</v>
      </c>
      <c r="L181" s="48">
        <v>49</v>
      </c>
      <c r="M181" s="48">
        <v>25</v>
      </c>
      <c r="N181" s="25">
        <v>7290</v>
      </c>
      <c r="O181" s="25">
        <v>58588.491</v>
      </c>
    </row>
    <row r="182" spans="1:15" ht="12.75">
      <c r="A182" s="10" t="s">
        <v>197</v>
      </c>
      <c r="B182" s="48">
        <v>12</v>
      </c>
      <c r="C182" s="48">
        <v>0</v>
      </c>
      <c r="D182" s="48" t="s">
        <v>355</v>
      </c>
      <c r="E182" s="48">
        <v>10</v>
      </c>
      <c r="F182" s="48">
        <v>7</v>
      </c>
      <c r="G182" s="48">
        <v>13</v>
      </c>
      <c r="H182" s="48" t="s">
        <v>355</v>
      </c>
      <c r="I182" s="48" t="s">
        <v>355</v>
      </c>
      <c r="J182" s="48">
        <v>0</v>
      </c>
      <c r="K182" s="48">
        <v>35</v>
      </c>
      <c r="L182" s="48">
        <v>50</v>
      </c>
      <c r="M182" s="48">
        <v>30</v>
      </c>
      <c r="N182" s="25">
        <v>8821</v>
      </c>
      <c r="O182" s="25">
        <v>66453.312</v>
      </c>
    </row>
    <row r="183" spans="1:15" ht="12.75">
      <c r="A183" s="10" t="s">
        <v>198</v>
      </c>
      <c r="B183" s="48">
        <v>6</v>
      </c>
      <c r="C183" s="48">
        <v>0</v>
      </c>
      <c r="D183" s="48">
        <v>7</v>
      </c>
      <c r="E183" s="48">
        <v>13</v>
      </c>
      <c r="F183" s="48">
        <v>0</v>
      </c>
      <c r="G183" s="48">
        <v>13</v>
      </c>
      <c r="H183" s="48">
        <v>4</v>
      </c>
      <c r="I183" s="48" t="s">
        <v>355</v>
      </c>
      <c r="J183" s="48">
        <v>0</v>
      </c>
      <c r="K183" s="48">
        <v>38</v>
      </c>
      <c r="L183" s="48">
        <v>41</v>
      </c>
      <c r="M183" s="48">
        <v>14</v>
      </c>
      <c r="N183" s="25">
        <v>4423</v>
      </c>
      <c r="O183" s="25">
        <v>58659.163</v>
      </c>
    </row>
    <row r="184" spans="1:15" ht="12.75">
      <c r="A184" s="10" t="s">
        <v>199</v>
      </c>
      <c r="B184" s="48">
        <v>25</v>
      </c>
      <c r="C184" s="48">
        <v>0</v>
      </c>
      <c r="D184" s="48">
        <v>72</v>
      </c>
      <c r="E184" s="48">
        <v>141</v>
      </c>
      <c r="F184" s="48">
        <v>20</v>
      </c>
      <c r="G184" s="48">
        <v>56</v>
      </c>
      <c r="H184" s="48">
        <v>44</v>
      </c>
      <c r="I184" s="48">
        <v>5</v>
      </c>
      <c r="J184" s="48">
        <v>5</v>
      </c>
      <c r="K184" s="48">
        <v>134</v>
      </c>
      <c r="L184" s="48">
        <v>215</v>
      </c>
      <c r="M184" s="48">
        <v>105</v>
      </c>
      <c r="N184" s="25">
        <v>30460</v>
      </c>
      <c r="O184" s="25">
        <v>257887.268</v>
      </c>
    </row>
    <row r="185" spans="1:15" ht="12.75">
      <c r="A185" s="10" t="s">
        <v>200</v>
      </c>
      <c r="B185" s="48">
        <v>4</v>
      </c>
      <c r="C185" s="48">
        <v>0</v>
      </c>
      <c r="D185" s="48">
        <v>14</v>
      </c>
      <c r="E185" s="48">
        <v>25</v>
      </c>
      <c r="F185" s="48" t="s">
        <v>355</v>
      </c>
      <c r="G185" s="48">
        <v>14</v>
      </c>
      <c r="H185" s="48">
        <v>8</v>
      </c>
      <c r="I185" s="48" t="s">
        <v>355</v>
      </c>
      <c r="J185" s="48" t="s">
        <v>355</v>
      </c>
      <c r="K185" s="48">
        <v>38</v>
      </c>
      <c r="L185" s="48">
        <v>57</v>
      </c>
      <c r="M185" s="48">
        <v>30</v>
      </c>
      <c r="N185" s="25">
        <v>9102</v>
      </c>
      <c r="O185" s="25">
        <v>70218.681</v>
      </c>
    </row>
    <row r="186" spans="1:15" ht="12.75">
      <c r="A186" s="10" t="s">
        <v>201</v>
      </c>
      <c r="B186" s="48">
        <v>28</v>
      </c>
      <c r="C186" s="48">
        <v>0</v>
      </c>
      <c r="D186" s="48">
        <v>84</v>
      </c>
      <c r="E186" s="48">
        <v>135</v>
      </c>
      <c r="F186" s="48">
        <v>13</v>
      </c>
      <c r="G186" s="48">
        <v>57</v>
      </c>
      <c r="H186" s="48">
        <v>4</v>
      </c>
      <c r="I186" s="48">
        <v>16</v>
      </c>
      <c r="J186" s="48">
        <v>0</v>
      </c>
      <c r="K186" s="48">
        <v>177</v>
      </c>
      <c r="L186" s="48">
        <v>248</v>
      </c>
      <c r="M186" s="48">
        <v>97</v>
      </c>
      <c r="N186" s="25">
        <v>29103</v>
      </c>
      <c r="O186" s="25">
        <v>304546.895</v>
      </c>
    </row>
    <row r="187" spans="1:15" ht="12.75">
      <c r="A187" s="10" t="s">
        <v>202</v>
      </c>
      <c r="B187" s="48">
        <v>21</v>
      </c>
      <c r="C187" s="48">
        <v>0</v>
      </c>
      <c r="D187" s="48">
        <v>21</v>
      </c>
      <c r="E187" s="48">
        <v>58</v>
      </c>
      <c r="F187" s="48">
        <v>4</v>
      </c>
      <c r="G187" s="48">
        <v>24</v>
      </c>
      <c r="H187" s="48">
        <v>9</v>
      </c>
      <c r="I187" s="48" t="s">
        <v>355</v>
      </c>
      <c r="J187" s="48">
        <v>0</v>
      </c>
      <c r="K187" s="48">
        <v>71</v>
      </c>
      <c r="L187" s="48">
        <v>85</v>
      </c>
      <c r="M187" s="48">
        <v>43</v>
      </c>
      <c r="N187" s="25">
        <v>13148</v>
      </c>
      <c r="O187" s="25">
        <v>119933.534</v>
      </c>
    </row>
    <row r="188" spans="1:15" ht="12.75">
      <c r="A188" s="10" t="s">
        <v>203</v>
      </c>
      <c r="B188" s="48">
        <v>8</v>
      </c>
      <c r="C188" s="48">
        <v>0</v>
      </c>
      <c r="D188" s="48">
        <v>21</v>
      </c>
      <c r="E188" s="48">
        <v>74</v>
      </c>
      <c r="F188" s="48">
        <v>0</v>
      </c>
      <c r="G188" s="48">
        <v>20</v>
      </c>
      <c r="H188" s="48">
        <v>5</v>
      </c>
      <c r="I188" s="48">
        <v>0</v>
      </c>
      <c r="J188" s="48">
        <v>7</v>
      </c>
      <c r="K188" s="48">
        <v>43</v>
      </c>
      <c r="L188" s="48">
        <v>78</v>
      </c>
      <c r="M188" s="48">
        <v>20</v>
      </c>
      <c r="N188" s="25">
        <v>5831</v>
      </c>
      <c r="O188" s="25">
        <v>77758.181</v>
      </c>
    </row>
    <row r="189" spans="1:15" ht="12.75">
      <c r="A189" s="10" t="s">
        <v>204</v>
      </c>
      <c r="B189" s="48">
        <v>4</v>
      </c>
      <c r="C189" s="48">
        <v>0</v>
      </c>
      <c r="D189" s="48">
        <v>11</v>
      </c>
      <c r="E189" s="48">
        <v>14</v>
      </c>
      <c r="F189" s="48">
        <v>7</v>
      </c>
      <c r="G189" s="48">
        <v>14</v>
      </c>
      <c r="H189" s="48" t="s">
        <v>355</v>
      </c>
      <c r="I189" s="48" t="s">
        <v>355</v>
      </c>
      <c r="J189" s="48">
        <v>0</v>
      </c>
      <c r="K189" s="48">
        <v>17</v>
      </c>
      <c r="L189" s="48">
        <v>36</v>
      </c>
      <c r="M189" s="48">
        <v>25</v>
      </c>
      <c r="N189" s="25">
        <v>7770</v>
      </c>
      <c r="O189" s="25">
        <v>45003.304</v>
      </c>
    </row>
    <row r="190" spans="1:15" ht="12.75">
      <c r="A190" s="10" t="s">
        <v>205</v>
      </c>
      <c r="B190" s="48">
        <v>14</v>
      </c>
      <c r="C190" s="48">
        <v>0</v>
      </c>
      <c r="D190" s="48">
        <v>48</v>
      </c>
      <c r="E190" s="48">
        <v>86</v>
      </c>
      <c r="F190" s="48">
        <v>11</v>
      </c>
      <c r="G190" s="48">
        <v>45</v>
      </c>
      <c r="H190" s="48">
        <v>20</v>
      </c>
      <c r="I190" s="48" t="s">
        <v>355</v>
      </c>
      <c r="J190" s="48">
        <v>0</v>
      </c>
      <c r="K190" s="48">
        <v>140</v>
      </c>
      <c r="L190" s="48">
        <v>141</v>
      </c>
      <c r="M190" s="48">
        <v>60</v>
      </c>
      <c r="N190" s="25">
        <v>17974</v>
      </c>
      <c r="O190" s="25">
        <v>208830.158</v>
      </c>
    </row>
    <row r="191" spans="1:15" ht="12.75">
      <c r="A191" s="10" t="s">
        <v>206</v>
      </c>
      <c r="B191" s="48" t="s">
        <v>355</v>
      </c>
      <c r="C191" s="48">
        <v>0</v>
      </c>
      <c r="D191" s="48">
        <v>20</v>
      </c>
      <c r="E191" s="48">
        <v>44</v>
      </c>
      <c r="F191" s="48">
        <v>5</v>
      </c>
      <c r="G191" s="48">
        <v>10</v>
      </c>
      <c r="H191" s="48">
        <v>8</v>
      </c>
      <c r="I191" s="48">
        <v>4</v>
      </c>
      <c r="J191" s="48">
        <v>0</v>
      </c>
      <c r="K191" s="48">
        <v>64</v>
      </c>
      <c r="L191" s="48">
        <v>57</v>
      </c>
      <c r="M191" s="48">
        <v>17</v>
      </c>
      <c r="N191" s="25">
        <v>5598</v>
      </c>
      <c r="O191" s="25">
        <v>87924.28</v>
      </c>
    </row>
    <row r="192" spans="1:15" ht="12.75">
      <c r="A192" s="10" t="s">
        <v>207</v>
      </c>
      <c r="B192" s="48">
        <v>9</v>
      </c>
      <c r="C192" s="48">
        <v>0</v>
      </c>
      <c r="D192" s="48">
        <v>21</v>
      </c>
      <c r="E192" s="48">
        <v>18</v>
      </c>
      <c r="F192" s="48">
        <v>11</v>
      </c>
      <c r="G192" s="48">
        <v>25</v>
      </c>
      <c r="H192" s="48">
        <v>4</v>
      </c>
      <c r="I192" s="48" t="s">
        <v>355</v>
      </c>
      <c r="J192" s="48">
        <v>0</v>
      </c>
      <c r="K192" s="48">
        <v>26</v>
      </c>
      <c r="L192" s="48">
        <v>38</v>
      </c>
      <c r="M192" s="48">
        <v>14</v>
      </c>
      <c r="N192" s="25">
        <v>4271</v>
      </c>
      <c r="O192" s="25">
        <v>53674.368</v>
      </c>
    </row>
    <row r="193" spans="1:15" ht="25.5">
      <c r="A193" s="24" t="s">
        <v>888</v>
      </c>
      <c r="B193" s="48">
        <v>9</v>
      </c>
      <c r="C193" s="48">
        <v>0</v>
      </c>
      <c r="D193" s="48">
        <v>17</v>
      </c>
      <c r="E193" s="48">
        <v>37</v>
      </c>
      <c r="F193" s="48" t="s">
        <v>355</v>
      </c>
      <c r="G193" s="48">
        <v>14</v>
      </c>
      <c r="H193" s="48">
        <v>9</v>
      </c>
      <c r="I193" s="48">
        <v>17</v>
      </c>
      <c r="J193" s="48">
        <v>0</v>
      </c>
      <c r="K193" s="48">
        <v>62</v>
      </c>
      <c r="L193" s="48">
        <v>73</v>
      </c>
      <c r="M193" s="48">
        <v>42</v>
      </c>
      <c r="N193" s="25">
        <v>12090</v>
      </c>
      <c r="O193" s="25">
        <v>117561.66</v>
      </c>
    </row>
    <row r="194" spans="1:15" ht="12.75">
      <c r="A194" s="10" t="s">
        <v>208</v>
      </c>
      <c r="B194" s="48" t="s">
        <v>355</v>
      </c>
      <c r="C194" s="48">
        <v>0</v>
      </c>
      <c r="D194" s="48" t="s">
        <v>355</v>
      </c>
      <c r="E194" s="48">
        <v>12</v>
      </c>
      <c r="F194" s="48">
        <v>0</v>
      </c>
      <c r="G194" s="48" t="s">
        <v>355</v>
      </c>
      <c r="H194" s="48" t="s">
        <v>355</v>
      </c>
      <c r="I194" s="48">
        <v>0</v>
      </c>
      <c r="J194" s="48">
        <v>0</v>
      </c>
      <c r="K194" s="48">
        <v>23</v>
      </c>
      <c r="L194" s="48">
        <v>30</v>
      </c>
      <c r="M194" s="48">
        <v>15</v>
      </c>
      <c r="N194" s="25">
        <v>4191</v>
      </c>
      <c r="O194" s="25">
        <v>34910.585</v>
      </c>
    </row>
    <row r="195" spans="1:15" ht="12.75">
      <c r="A195" s="10" t="s">
        <v>209</v>
      </c>
      <c r="B195" s="48">
        <v>5</v>
      </c>
      <c r="C195" s="48">
        <v>0</v>
      </c>
      <c r="D195" s="48">
        <v>13</v>
      </c>
      <c r="E195" s="48">
        <v>51</v>
      </c>
      <c r="F195" s="48">
        <v>4</v>
      </c>
      <c r="G195" s="48">
        <v>11</v>
      </c>
      <c r="H195" s="48">
        <v>4</v>
      </c>
      <c r="I195" s="48">
        <v>0</v>
      </c>
      <c r="J195" s="48" t="s">
        <v>355</v>
      </c>
      <c r="K195" s="48">
        <v>26</v>
      </c>
      <c r="L195" s="48">
        <v>45</v>
      </c>
      <c r="M195" s="48">
        <v>19</v>
      </c>
      <c r="N195" s="25">
        <v>5519</v>
      </c>
      <c r="O195" s="25">
        <v>49389.474</v>
      </c>
    </row>
    <row r="196" spans="1:15" ht="12.75">
      <c r="A196" s="10" t="s">
        <v>210</v>
      </c>
      <c r="B196" s="48" t="s">
        <v>355</v>
      </c>
      <c r="C196" s="48">
        <v>0</v>
      </c>
      <c r="D196" s="48">
        <v>4</v>
      </c>
      <c r="E196" s="48">
        <v>42</v>
      </c>
      <c r="F196" s="48">
        <v>4</v>
      </c>
      <c r="G196" s="48">
        <v>5</v>
      </c>
      <c r="H196" s="48" t="s">
        <v>355</v>
      </c>
      <c r="I196" s="48" t="s">
        <v>355</v>
      </c>
      <c r="J196" s="48" t="s">
        <v>355</v>
      </c>
      <c r="K196" s="48">
        <v>31</v>
      </c>
      <c r="L196" s="48">
        <v>45</v>
      </c>
      <c r="M196" s="48">
        <v>30</v>
      </c>
      <c r="N196" s="25">
        <v>8144</v>
      </c>
      <c r="O196" s="25">
        <v>55800.634</v>
      </c>
    </row>
    <row r="197" spans="1:15" ht="12.75">
      <c r="A197" s="10" t="s">
        <v>211</v>
      </c>
      <c r="B197" s="48" t="s">
        <v>355</v>
      </c>
      <c r="C197" s="48">
        <v>0</v>
      </c>
      <c r="D197" s="48">
        <v>5</v>
      </c>
      <c r="E197" s="48">
        <v>31</v>
      </c>
      <c r="F197" s="48">
        <v>4</v>
      </c>
      <c r="G197" s="48">
        <v>5</v>
      </c>
      <c r="H197" s="48">
        <v>0</v>
      </c>
      <c r="I197" s="48">
        <v>0</v>
      </c>
      <c r="J197" s="48">
        <v>0</v>
      </c>
      <c r="K197" s="48">
        <v>23</v>
      </c>
      <c r="L197" s="48">
        <v>36</v>
      </c>
      <c r="M197" s="48">
        <v>22</v>
      </c>
      <c r="N197" s="25">
        <v>6606</v>
      </c>
      <c r="O197" s="25">
        <v>41832.407</v>
      </c>
    </row>
    <row r="198" spans="1:15" ht="12.75">
      <c r="A198" s="10" t="s">
        <v>212</v>
      </c>
      <c r="B198" s="48">
        <v>11</v>
      </c>
      <c r="C198" s="48">
        <v>0</v>
      </c>
      <c r="D198" s="48">
        <v>17</v>
      </c>
      <c r="E198" s="48">
        <v>46</v>
      </c>
      <c r="F198" s="48">
        <v>0</v>
      </c>
      <c r="G198" s="48">
        <v>5</v>
      </c>
      <c r="H198" s="48">
        <v>0</v>
      </c>
      <c r="I198" s="48">
        <v>5</v>
      </c>
      <c r="J198" s="48">
        <v>0</v>
      </c>
      <c r="K198" s="48">
        <v>23</v>
      </c>
      <c r="L198" s="48">
        <v>47</v>
      </c>
      <c r="M198" s="48">
        <v>29</v>
      </c>
      <c r="N198" s="25">
        <v>8926</v>
      </c>
      <c r="O198" s="25">
        <v>57076.186</v>
      </c>
    </row>
    <row r="199" spans="1:15" ht="12.75">
      <c r="A199" s="10" t="s">
        <v>213</v>
      </c>
      <c r="B199" s="48" t="s">
        <v>355</v>
      </c>
      <c r="C199" s="48">
        <v>0</v>
      </c>
      <c r="D199" s="48">
        <v>19</v>
      </c>
      <c r="E199" s="48">
        <v>48</v>
      </c>
      <c r="F199" s="48">
        <v>5</v>
      </c>
      <c r="G199" s="48">
        <v>7</v>
      </c>
      <c r="H199" s="48">
        <v>0</v>
      </c>
      <c r="I199" s="48" t="s">
        <v>355</v>
      </c>
      <c r="J199" s="48">
        <v>0</v>
      </c>
      <c r="K199" s="48">
        <v>47</v>
      </c>
      <c r="L199" s="48">
        <v>42</v>
      </c>
      <c r="M199" s="48">
        <v>21</v>
      </c>
      <c r="N199" s="25">
        <v>6430</v>
      </c>
      <c r="O199" s="25">
        <v>66195.188</v>
      </c>
    </row>
    <row r="200" spans="1:15" ht="12.75">
      <c r="A200" s="10" t="s">
        <v>214</v>
      </c>
      <c r="B200" s="48">
        <v>36</v>
      </c>
      <c r="C200" s="48">
        <v>0</v>
      </c>
      <c r="D200" s="48">
        <v>110</v>
      </c>
      <c r="E200" s="48">
        <v>241</v>
      </c>
      <c r="F200" s="48">
        <v>41</v>
      </c>
      <c r="G200" s="48">
        <v>54</v>
      </c>
      <c r="H200" s="48">
        <v>28</v>
      </c>
      <c r="I200" s="48">
        <v>13</v>
      </c>
      <c r="J200" s="48" t="s">
        <v>355</v>
      </c>
      <c r="K200" s="48">
        <v>222</v>
      </c>
      <c r="L200" s="48">
        <v>270</v>
      </c>
      <c r="M200" s="48">
        <v>142</v>
      </c>
      <c r="N200" s="25">
        <v>42490</v>
      </c>
      <c r="O200" s="25">
        <v>379307.832</v>
      </c>
    </row>
    <row r="201" spans="1:15" ht="12.75">
      <c r="A201" s="10" t="s">
        <v>215</v>
      </c>
      <c r="B201" s="48" t="s">
        <v>355</v>
      </c>
      <c r="C201" s="48">
        <v>0</v>
      </c>
      <c r="D201" s="48">
        <v>12</v>
      </c>
      <c r="E201" s="48">
        <v>31</v>
      </c>
      <c r="F201" s="48">
        <v>0</v>
      </c>
      <c r="G201" s="48">
        <v>10</v>
      </c>
      <c r="H201" s="48" t="s">
        <v>355</v>
      </c>
      <c r="I201" s="48" t="s">
        <v>355</v>
      </c>
      <c r="J201" s="48">
        <v>0</v>
      </c>
      <c r="K201" s="48">
        <v>32</v>
      </c>
      <c r="L201" s="48">
        <v>53</v>
      </c>
      <c r="M201" s="48">
        <v>21</v>
      </c>
      <c r="N201" s="25">
        <v>6273</v>
      </c>
      <c r="O201" s="25">
        <v>55196.658</v>
      </c>
    </row>
    <row r="202" spans="1:15" ht="12.75">
      <c r="A202" s="10" t="s">
        <v>216</v>
      </c>
      <c r="B202" s="48">
        <v>16</v>
      </c>
      <c r="C202" s="48">
        <v>0</v>
      </c>
      <c r="D202" s="48">
        <v>21</v>
      </c>
      <c r="E202" s="48">
        <v>120</v>
      </c>
      <c r="F202" s="48">
        <v>12</v>
      </c>
      <c r="G202" s="48">
        <v>15</v>
      </c>
      <c r="H202" s="48">
        <v>4</v>
      </c>
      <c r="I202" s="48" t="s">
        <v>355</v>
      </c>
      <c r="J202" s="48" t="s">
        <v>355</v>
      </c>
      <c r="K202" s="48">
        <v>62</v>
      </c>
      <c r="L202" s="48">
        <v>90</v>
      </c>
      <c r="M202" s="48">
        <v>33</v>
      </c>
      <c r="N202" s="25">
        <v>9718</v>
      </c>
      <c r="O202" s="25">
        <v>107494.436</v>
      </c>
    </row>
    <row r="203" spans="1:15" ht="12.75">
      <c r="A203" s="10" t="s">
        <v>217</v>
      </c>
      <c r="B203" s="48">
        <v>7</v>
      </c>
      <c r="C203" s="48">
        <v>0</v>
      </c>
      <c r="D203" s="48" t="s">
        <v>355</v>
      </c>
      <c r="E203" s="48">
        <v>15</v>
      </c>
      <c r="F203" s="48" t="s">
        <v>355</v>
      </c>
      <c r="G203" s="48" t="s">
        <v>355</v>
      </c>
      <c r="H203" s="48">
        <v>0</v>
      </c>
      <c r="I203" s="48" t="s">
        <v>355</v>
      </c>
      <c r="J203" s="48">
        <v>0</v>
      </c>
      <c r="K203" s="48">
        <v>11</v>
      </c>
      <c r="L203" s="48">
        <v>11</v>
      </c>
      <c r="M203" s="48">
        <v>7</v>
      </c>
      <c r="N203" s="25">
        <v>2075</v>
      </c>
      <c r="O203" s="25">
        <v>20430.351</v>
      </c>
    </row>
    <row r="204" spans="1:15" ht="12.75">
      <c r="A204" s="10" t="s">
        <v>218</v>
      </c>
      <c r="B204" s="48">
        <v>7</v>
      </c>
      <c r="C204" s="48">
        <v>0</v>
      </c>
      <c r="D204" s="48" t="s">
        <v>355</v>
      </c>
      <c r="E204" s="48">
        <v>11</v>
      </c>
      <c r="F204" s="48">
        <v>0</v>
      </c>
      <c r="G204" s="48">
        <v>4</v>
      </c>
      <c r="H204" s="48" t="s">
        <v>355</v>
      </c>
      <c r="I204" s="48">
        <v>0</v>
      </c>
      <c r="J204" s="48">
        <v>0</v>
      </c>
      <c r="K204" s="48" t="s">
        <v>355</v>
      </c>
      <c r="L204" s="48">
        <v>4</v>
      </c>
      <c r="M204" s="48">
        <v>7</v>
      </c>
      <c r="N204" s="25">
        <v>2074</v>
      </c>
      <c r="O204" s="25">
        <v>9608.915</v>
      </c>
    </row>
    <row r="205" spans="1:15" ht="12.75">
      <c r="A205" s="10" t="s">
        <v>219</v>
      </c>
      <c r="B205" s="48">
        <v>10</v>
      </c>
      <c r="C205" s="48">
        <v>0</v>
      </c>
      <c r="D205" s="48">
        <v>15</v>
      </c>
      <c r="E205" s="48">
        <v>67</v>
      </c>
      <c r="F205" s="48">
        <v>5</v>
      </c>
      <c r="G205" s="48">
        <v>22</v>
      </c>
      <c r="H205" s="48">
        <v>6</v>
      </c>
      <c r="I205" s="48" t="s">
        <v>355</v>
      </c>
      <c r="J205" s="48">
        <v>0</v>
      </c>
      <c r="K205" s="48">
        <v>34</v>
      </c>
      <c r="L205" s="48">
        <v>69</v>
      </c>
      <c r="M205" s="48">
        <v>24</v>
      </c>
      <c r="N205" s="25">
        <v>7350</v>
      </c>
      <c r="O205" s="25">
        <v>72146.043</v>
      </c>
    </row>
    <row r="206" spans="1:15" ht="12.75">
      <c r="A206" s="10" t="s">
        <v>220</v>
      </c>
      <c r="B206" s="48">
        <v>6</v>
      </c>
      <c r="C206" s="48">
        <v>0</v>
      </c>
      <c r="D206" s="48">
        <v>7</v>
      </c>
      <c r="E206" s="48">
        <v>70</v>
      </c>
      <c r="F206" s="48" t="s">
        <v>355</v>
      </c>
      <c r="G206" s="48">
        <v>13</v>
      </c>
      <c r="H206" s="48">
        <v>5</v>
      </c>
      <c r="I206" s="48">
        <v>7</v>
      </c>
      <c r="J206" s="48" t="s">
        <v>355</v>
      </c>
      <c r="K206" s="48">
        <v>45</v>
      </c>
      <c r="L206" s="48">
        <v>44</v>
      </c>
      <c r="M206" s="48">
        <v>24</v>
      </c>
      <c r="N206" s="25">
        <v>6197</v>
      </c>
      <c r="O206" s="25">
        <v>75548.533</v>
      </c>
    </row>
    <row r="207" spans="1:15" ht="12.75">
      <c r="A207" s="10" t="s">
        <v>221</v>
      </c>
      <c r="B207" s="48">
        <v>4</v>
      </c>
      <c r="C207" s="48">
        <v>0</v>
      </c>
      <c r="D207" s="48">
        <v>7</v>
      </c>
      <c r="E207" s="48">
        <v>24</v>
      </c>
      <c r="F207" s="48" t="s">
        <v>355</v>
      </c>
      <c r="G207" s="48">
        <v>8</v>
      </c>
      <c r="H207" s="48" t="s">
        <v>355</v>
      </c>
      <c r="I207" s="48" t="s">
        <v>355</v>
      </c>
      <c r="J207" s="48">
        <v>0</v>
      </c>
      <c r="K207" s="48">
        <v>38</v>
      </c>
      <c r="L207" s="48">
        <v>43</v>
      </c>
      <c r="M207" s="48">
        <v>23</v>
      </c>
      <c r="N207" s="25">
        <v>7104</v>
      </c>
      <c r="O207" s="25">
        <v>61411.874</v>
      </c>
    </row>
    <row r="208" spans="1:15" ht="12.75">
      <c r="A208" s="10" t="s">
        <v>222</v>
      </c>
      <c r="B208" s="48">
        <v>9</v>
      </c>
      <c r="C208" s="48">
        <v>0</v>
      </c>
      <c r="D208" s="48">
        <v>17</v>
      </c>
      <c r="E208" s="48">
        <v>23</v>
      </c>
      <c r="F208" s="48" t="s">
        <v>355</v>
      </c>
      <c r="G208" s="48">
        <v>7</v>
      </c>
      <c r="H208" s="48">
        <v>4</v>
      </c>
      <c r="I208" s="48" t="s">
        <v>355</v>
      </c>
      <c r="J208" s="48">
        <v>0</v>
      </c>
      <c r="K208" s="48">
        <v>13</v>
      </c>
      <c r="L208" s="48">
        <v>37</v>
      </c>
      <c r="M208" s="48">
        <v>20</v>
      </c>
      <c r="N208" s="25">
        <v>965</v>
      </c>
      <c r="O208" s="25">
        <v>33367.085999999996</v>
      </c>
    </row>
    <row r="209" spans="1:15" ht="25.5">
      <c r="A209" s="24" t="s">
        <v>889</v>
      </c>
      <c r="B209" s="48">
        <v>14</v>
      </c>
      <c r="C209" s="48">
        <v>0</v>
      </c>
      <c r="D209" s="48">
        <v>6</v>
      </c>
      <c r="E209" s="48">
        <v>21</v>
      </c>
      <c r="F209" s="48" t="s">
        <v>355</v>
      </c>
      <c r="G209" s="48">
        <v>10</v>
      </c>
      <c r="H209" s="48" t="s">
        <v>355</v>
      </c>
      <c r="I209" s="48" t="s">
        <v>355</v>
      </c>
      <c r="J209" s="48">
        <v>0</v>
      </c>
      <c r="K209" s="48">
        <v>35</v>
      </c>
      <c r="L209" s="48">
        <v>36</v>
      </c>
      <c r="M209" s="48">
        <v>18</v>
      </c>
      <c r="N209" s="25">
        <v>5980</v>
      </c>
      <c r="O209" s="25">
        <v>57213.414</v>
      </c>
    </row>
    <row r="210" spans="1:15" ht="12.75">
      <c r="A210" s="10" t="s">
        <v>223</v>
      </c>
      <c r="B210" s="48">
        <v>5</v>
      </c>
      <c r="C210" s="48">
        <v>0</v>
      </c>
      <c r="D210" s="48">
        <v>17</v>
      </c>
      <c r="E210" s="48">
        <v>22</v>
      </c>
      <c r="F210" s="48">
        <v>0</v>
      </c>
      <c r="G210" s="48">
        <v>14</v>
      </c>
      <c r="H210" s="48" t="s">
        <v>355</v>
      </c>
      <c r="I210" s="48">
        <v>0</v>
      </c>
      <c r="J210" s="48">
        <v>0</v>
      </c>
      <c r="K210" s="48">
        <v>26</v>
      </c>
      <c r="L210" s="48">
        <v>51</v>
      </c>
      <c r="M210" s="48">
        <v>10</v>
      </c>
      <c r="N210" s="25">
        <v>3131</v>
      </c>
      <c r="O210" s="25">
        <v>45288.121</v>
      </c>
    </row>
    <row r="211" spans="1:15" ht="12.75">
      <c r="A211" s="10" t="s">
        <v>224</v>
      </c>
      <c r="B211" s="48">
        <v>9</v>
      </c>
      <c r="C211" s="48">
        <v>0</v>
      </c>
      <c r="D211" s="48">
        <v>27</v>
      </c>
      <c r="E211" s="48">
        <v>20</v>
      </c>
      <c r="F211" s="48">
        <v>0</v>
      </c>
      <c r="G211" s="48">
        <v>21</v>
      </c>
      <c r="H211" s="48">
        <v>8</v>
      </c>
      <c r="I211" s="48">
        <v>0</v>
      </c>
      <c r="J211" s="48">
        <v>0</v>
      </c>
      <c r="K211" s="48">
        <v>30</v>
      </c>
      <c r="L211" s="48">
        <v>68</v>
      </c>
      <c r="M211" s="48">
        <v>28</v>
      </c>
      <c r="N211" s="25">
        <v>8004</v>
      </c>
      <c r="O211" s="25">
        <v>65489.502</v>
      </c>
    </row>
    <row r="212" spans="1:15" ht="12.75">
      <c r="A212" s="10" t="s">
        <v>225</v>
      </c>
      <c r="B212" s="48">
        <v>0</v>
      </c>
      <c r="C212" s="48">
        <v>0</v>
      </c>
      <c r="D212" s="48">
        <v>5</v>
      </c>
      <c r="E212" s="48">
        <v>22</v>
      </c>
      <c r="F212" s="48">
        <v>0</v>
      </c>
      <c r="G212" s="48" t="s">
        <v>355</v>
      </c>
      <c r="H212" s="48">
        <v>0</v>
      </c>
      <c r="I212" s="48">
        <v>0</v>
      </c>
      <c r="J212" s="48">
        <v>0</v>
      </c>
      <c r="K212" s="48">
        <v>23</v>
      </c>
      <c r="L212" s="48">
        <v>28</v>
      </c>
      <c r="M212" s="48">
        <v>14</v>
      </c>
      <c r="N212" s="25">
        <v>4192</v>
      </c>
      <c r="O212" s="25">
        <v>33580.768</v>
      </c>
    </row>
    <row r="213" spans="1:15" ht="12.75">
      <c r="A213" s="10" t="s">
        <v>226</v>
      </c>
      <c r="B213" s="48">
        <v>6</v>
      </c>
      <c r="C213" s="48">
        <v>0</v>
      </c>
      <c r="D213" s="48">
        <v>14</v>
      </c>
      <c r="E213" s="48">
        <v>87</v>
      </c>
      <c r="F213" s="48">
        <v>4</v>
      </c>
      <c r="G213" s="48">
        <v>35</v>
      </c>
      <c r="H213" s="48">
        <v>22</v>
      </c>
      <c r="I213" s="48" t="s">
        <v>355</v>
      </c>
      <c r="J213" s="48">
        <v>0</v>
      </c>
      <c r="K213" s="48">
        <v>76</v>
      </c>
      <c r="L213" s="48">
        <v>113</v>
      </c>
      <c r="M213" s="48">
        <v>51</v>
      </c>
      <c r="N213" s="25">
        <v>15380</v>
      </c>
      <c r="O213" s="25">
        <v>133083.662</v>
      </c>
    </row>
    <row r="214" spans="1:15" ht="12.75">
      <c r="A214" s="10" t="s">
        <v>227</v>
      </c>
      <c r="B214" s="48">
        <v>15</v>
      </c>
      <c r="C214" s="48">
        <v>0</v>
      </c>
      <c r="D214" s="48">
        <v>21</v>
      </c>
      <c r="E214" s="48">
        <v>66</v>
      </c>
      <c r="F214" s="48">
        <v>5</v>
      </c>
      <c r="G214" s="48">
        <v>31</v>
      </c>
      <c r="H214" s="48">
        <v>10</v>
      </c>
      <c r="I214" s="48" t="s">
        <v>355</v>
      </c>
      <c r="J214" s="48">
        <v>0</v>
      </c>
      <c r="K214" s="48">
        <v>77</v>
      </c>
      <c r="L214" s="48">
        <v>110</v>
      </c>
      <c r="M214" s="48">
        <v>27</v>
      </c>
      <c r="N214" s="25">
        <v>7837</v>
      </c>
      <c r="O214" s="25">
        <v>122881.009</v>
      </c>
    </row>
    <row r="215" spans="1:15" ht="12.75">
      <c r="A215" s="10" t="s">
        <v>228</v>
      </c>
      <c r="B215" s="48">
        <v>7</v>
      </c>
      <c r="C215" s="48">
        <v>0</v>
      </c>
      <c r="D215" s="48">
        <v>5</v>
      </c>
      <c r="E215" s="48">
        <v>13</v>
      </c>
      <c r="F215" s="48">
        <v>0</v>
      </c>
      <c r="G215" s="48">
        <v>7</v>
      </c>
      <c r="H215" s="48">
        <v>0</v>
      </c>
      <c r="I215" s="48">
        <v>0</v>
      </c>
      <c r="J215" s="48">
        <v>0</v>
      </c>
      <c r="K215" s="48">
        <v>19</v>
      </c>
      <c r="L215" s="48">
        <v>24</v>
      </c>
      <c r="M215" s="48">
        <v>9</v>
      </c>
      <c r="N215" s="25">
        <v>2643</v>
      </c>
      <c r="O215" s="25">
        <v>30844.719</v>
      </c>
    </row>
    <row r="216" spans="1:15" ht="12.75">
      <c r="A216" s="10" t="s">
        <v>229</v>
      </c>
      <c r="B216" s="48" t="s">
        <v>355</v>
      </c>
      <c r="C216" s="48">
        <v>0</v>
      </c>
      <c r="D216" s="48">
        <v>8</v>
      </c>
      <c r="E216" s="48">
        <v>21</v>
      </c>
      <c r="F216" s="48">
        <v>0</v>
      </c>
      <c r="G216" s="48">
        <v>9</v>
      </c>
      <c r="H216" s="48" t="s">
        <v>355</v>
      </c>
      <c r="I216" s="48" t="s">
        <v>355</v>
      </c>
      <c r="J216" s="48">
        <v>0</v>
      </c>
      <c r="K216" s="48">
        <v>21</v>
      </c>
      <c r="L216" s="48">
        <v>33</v>
      </c>
      <c r="M216" s="48">
        <v>7</v>
      </c>
      <c r="N216" s="25">
        <v>1812</v>
      </c>
      <c r="O216" s="25">
        <v>35764.528</v>
      </c>
    </row>
    <row r="217" spans="1:15" ht="12.75">
      <c r="A217" s="10" t="s">
        <v>230</v>
      </c>
      <c r="B217" s="48">
        <v>17</v>
      </c>
      <c r="C217" s="48">
        <v>0</v>
      </c>
      <c r="D217" s="48">
        <v>10</v>
      </c>
      <c r="E217" s="48">
        <v>74</v>
      </c>
      <c r="F217" s="48">
        <v>7</v>
      </c>
      <c r="G217" s="48">
        <v>32</v>
      </c>
      <c r="H217" s="48" t="s">
        <v>355</v>
      </c>
      <c r="I217" s="48">
        <v>5</v>
      </c>
      <c r="J217" s="48">
        <v>0</v>
      </c>
      <c r="K217" s="48">
        <v>98</v>
      </c>
      <c r="L217" s="48">
        <v>121</v>
      </c>
      <c r="M217" s="48">
        <v>52</v>
      </c>
      <c r="N217" s="25">
        <v>15705</v>
      </c>
      <c r="O217" s="25">
        <v>158771.722</v>
      </c>
    </row>
    <row r="218" spans="1:15" ht="12.75">
      <c r="A218" s="10" t="s">
        <v>231</v>
      </c>
      <c r="B218" s="48" t="s">
        <v>355</v>
      </c>
      <c r="C218" s="48">
        <v>0</v>
      </c>
      <c r="D218" s="48">
        <v>0</v>
      </c>
      <c r="E218" s="48">
        <v>11</v>
      </c>
      <c r="F218" s="48">
        <v>0</v>
      </c>
      <c r="G218" s="48" t="s">
        <v>355</v>
      </c>
      <c r="H218" s="48">
        <v>0</v>
      </c>
      <c r="I218" s="48">
        <v>0</v>
      </c>
      <c r="J218" s="48" t="s">
        <v>355</v>
      </c>
      <c r="K218" s="48">
        <v>15</v>
      </c>
      <c r="L218" s="48">
        <v>19</v>
      </c>
      <c r="M218" s="48">
        <v>11</v>
      </c>
      <c r="N218" s="25">
        <v>3262</v>
      </c>
      <c r="O218" s="25">
        <v>24023.302</v>
      </c>
    </row>
    <row r="219" spans="1:15" ht="12.75">
      <c r="A219" s="10" t="s">
        <v>232</v>
      </c>
      <c r="B219" s="48">
        <v>8</v>
      </c>
      <c r="C219" s="48">
        <v>0</v>
      </c>
      <c r="D219" s="48">
        <v>5</v>
      </c>
      <c r="E219" s="48">
        <v>56</v>
      </c>
      <c r="F219" s="48">
        <v>0</v>
      </c>
      <c r="G219" s="48">
        <v>4</v>
      </c>
      <c r="H219" s="48" t="s">
        <v>355</v>
      </c>
      <c r="I219" s="48">
        <v>0</v>
      </c>
      <c r="J219" s="48" t="s">
        <v>355</v>
      </c>
      <c r="K219" s="48">
        <v>38</v>
      </c>
      <c r="L219" s="48">
        <v>50</v>
      </c>
      <c r="M219" s="48">
        <v>25</v>
      </c>
      <c r="N219" s="25">
        <v>7442</v>
      </c>
      <c r="O219" s="25">
        <v>62396.037</v>
      </c>
    </row>
    <row r="220" spans="1:15" ht="12.75">
      <c r="A220" s="10" t="s">
        <v>233</v>
      </c>
      <c r="B220" s="48">
        <v>83</v>
      </c>
      <c r="C220" s="48">
        <v>0</v>
      </c>
      <c r="D220" s="48">
        <v>297</v>
      </c>
      <c r="E220" s="48">
        <v>442</v>
      </c>
      <c r="F220" s="48">
        <v>79</v>
      </c>
      <c r="G220" s="48">
        <v>160</v>
      </c>
      <c r="H220" s="48">
        <v>94</v>
      </c>
      <c r="I220" s="48">
        <v>13</v>
      </c>
      <c r="J220" s="48" t="s">
        <v>355</v>
      </c>
      <c r="K220" s="48">
        <v>466</v>
      </c>
      <c r="L220" s="48">
        <v>624</v>
      </c>
      <c r="M220" s="48">
        <v>227</v>
      </c>
      <c r="N220" s="25">
        <v>68160</v>
      </c>
      <c r="O220" s="25">
        <v>779948.946</v>
      </c>
    </row>
    <row r="221" spans="1:15" ht="25.5">
      <c r="A221" s="24" t="s">
        <v>890</v>
      </c>
      <c r="B221" s="48">
        <v>4</v>
      </c>
      <c r="C221" s="48">
        <v>0</v>
      </c>
      <c r="D221" s="48">
        <v>6</v>
      </c>
      <c r="E221" s="48">
        <v>46</v>
      </c>
      <c r="F221" s="48" t="s">
        <v>355</v>
      </c>
      <c r="G221" s="48">
        <v>15</v>
      </c>
      <c r="H221" s="48">
        <v>7</v>
      </c>
      <c r="I221" s="48" t="s">
        <v>355</v>
      </c>
      <c r="J221" s="48">
        <v>0</v>
      </c>
      <c r="K221" s="48">
        <v>34</v>
      </c>
      <c r="L221" s="48">
        <v>47</v>
      </c>
      <c r="M221" s="48">
        <v>29</v>
      </c>
      <c r="N221" s="25">
        <v>8585</v>
      </c>
      <c r="O221" s="25">
        <v>62466.345</v>
      </c>
    </row>
    <row r="222" spans="1:15" ht="12.75">
      <c r="A222" s="10" t="s">
        <v>234</v>
      </c>
      <c r="B222" s="48">
        <v>0</v>
      </c>
      <c r="C222" s="48">
        <v>0</v>
      </c>
      <c r="D222" s="48" t="s">
        <v>355</v>
      </c>
      <c r="E222" s="48">
        <v>27</v>
      </c>
      <c r="F222" s="48">
        <v>4</v>
      </c>
      <c r="G222" s="48">
        <v>8</v>
      </c>
      <c r="H222" s="48">
        <v>6</v>
      </c>
      <c r="I222" s="48">
        <v>0</v>
      </c>
      <c r="J222" s="48">
        <v>0</v>
      </c>
      <c r="K222" s="48">
        <v>52</v>
      </c>
      <c r="L222" s="48">
        <v>65</v>
      </c>
      <c r="M222" s="48">
        <v>16</v>
      </c>
      <c r="N222" s="25">
        <v>4671</v>
      </c>
      <c r="O222" s="25">
        <v>69873.09700000001</v>
      </c>
    </row>
    <row r="223" spans="1:15" ht="12.75">
      <c r="A223" s="10" t="s">
        <v>235</v>
      </c>
      <c r="B223" s="48">
        <v>6</v>
      </c>
      <c r="C223" s="48">
        <v>0</v>
      </c>
      <c r="D223" s="48">
        <v>10</v>
      </c>
      <c r="E223" s="48">
        <v>59</v>
      </c>
      <c r="F223" s="48">
        <v>4</v>
      </c>
      <c r="G223" s="48">
        <v>20</v>
      </c>
      <c r="H223" s="48">
        <v>16</v>
      </c>
      <c r="I223" s="48" t="s">
        <v>355</v>
      </c>
      <c r="J223" s="48">
        <v>0</v>
      </c>
      <c r="K223" s="48">
        <v>81</v>
      </c>
      <c r="L223" s="48">
        <v>94</v>
      </c>
      <c r="M223" s="48">
        <v>31</v>
      </c>
      <c r="N223" s="25">
        <v>10053</v>
      </c>
      <c r="O223" s="25">
        <v>118575.75</v>
      </c>
    </row>
    <row r="224" spans="1:15" ht="12.75">
      <c r="A224" s="10" t="s">
        <v>236</v>
      </c>
      <c r="B224" s="48">
        <v>7</v>
      </c>
      <c r="C224" s="48">
        <v>0</v>
      </c>
      <c r="D224" s="48" t="s">
        <v>355</v>
      </c>
      <c r="E224" s="48">
        <v>68</v>
      </c>
      <c r="F224" s="48" t="s">
        <v>355</v>
      </c>
      <c r="G224" s="48">
        <v>7</v>
      </c>
      <c r="H224" s="48">
        <v>0</v>
      </c>
      <c r="I224" s="48" t="s">
        <v>355</v>
      </c>
      <c r="J224" s="48">
        <v>0</v>
      </c>
      <c r="K224" s="48">
        <v>44</v>
      </c>
      <c r="L224" s="48">
        <v>54</v>
      </c>
      <c r="M224" s="48">
        <v>13</v>
      </c>
      <c r="N224" s="25">
        <v>3829</v>
      </c>
      <c r="O224" s="25">
        <v>63087.328</v>
      </c>
    </row>
    <row r="225" spans="1:15" ht="12.75">
      <c r="A225" s="10" t="s">
        <v>237</v>
      </c>
      <c r="B225" s="48">
        <v>10</v>
      </c>
      <c r="C225" s="48" t="s">
        <v>355</v>
      </c>
      <c r="D225" s="48">
        <v>5</v>
      </c>
      <c r="E225" s="48">
        <v>75</v>
      </c>
      <c r="F225" s="48" t="s">
        <v>355</v>
      </c>
      <c r="G225" s="48">
        <v>19</v>
      </c>
      <c r="H225" s="48">
        <v>13</v>
      </c>
      <c r="I225" s="48" t="s">
        <v>355</v>
      </c>
      <c r="J225" s="48" t="s">
        <v>355</v>
      </c>
      <c r="K225" s="48">
        <v>89</v>
      </c>
      <c r="L225" s="48">
        <v>109</v>
      </c>
      <c r="M225" s="48">
        <v>40</v>
      </c>
      <c r="N225" s="25">
        <v>12176</v>
      </c>
      <c r="O225" s="25">
        <v>134199.818</v>
      </c>
    </row>
    <row r="226" spans="1:15" ht="12.75">
      <c r="A226" s="10" t="s">
        <v>238</v>
      </c>
      <c r="B226" s="48">
        <v>0</v>
      </c>
      <c r="C226" s="48">
        <v>0</v>
      </c>
      <c r="D226" s="48">
        <v>0</v>
      </c>
      <c r="E226" s="48">
        <v>10</v>
      </c>
      <c r="F226" s="48" t="s">
        <v>355</v>
      </c>
      <c r="G226" s="48">
        <v>6</v>
      </c>
      <c r="H226" s="48" t="s">
        <v>355</v>
      </c>
      <c r="I226" s="48">
        <v>0</v>
      </c>
      <c r="J226" s="48">
        <v>0</v>
      </c>
      <c r="K226" s="48">
        <v>12</v>
      </c>
      <c r="L226" s="48">
        <v>20</v>
      </c>
      <c r="M226" s="48">
        <v>13</v>
      </c>
      <c r="N226" s="25">
        <v>3854</v>
      </c>
      <c r="O226" s="25">
        <v>23177.293</v>
      </c>
    </row>
    <row r="227" spans="1:15" ht="12.75">
      <c r="A227" s="10" t="s">
        <v>239</v>
      </c>
      <c r="B227" s="48" t="s">
        <v>355</v>
      </c>
      <c r="C227" s="48">
        <v>0</v>
      </c>
      <c r="D227" s="48">
        <v>4</v>
      </c>
      <c r="E227" s="48">
        <v>69</v>
      </c>
      <c r="F227" s="48" t="s">
        <v>355</v>
      </c>
      <c r="G227" s="48">
        <v>25</v>
      </c>
      <c r="H227" s="48">
        <v>0</v>
      </c>
      <c r="I227" s="48" t="s">
        <v>355</v>
      </c>
      <c r="J227" s="48" t="s">
        <v>355</v>
      </c>
      <c r="K227" s="48">
        <v>90</v>
      </c>
      <c r="L227" s="48">
        <v>94</v>
      </c>
      <c r="M227" s="48">
        <v>34</v>
      </c>
      <c r="N227" s="25">
        <v>10490</v>
      </c>
      <c r="O227" s="25">
        <v>127914.045</v>
      </c>
    </row>
    <row r="228" spans="1:15" ht="12.75">
      <c r="A228" s="10" t="s">
        <v>240</v>
      </c>
      <c r="B228" s="48" t="s">
        <v>355</v>
      </c>
      <c r="C228" s="48">
        <v>0</v>
      </c>
      <c r="D228" s="48">
        <v>0</v>
      </c>
      <c r="E228" s="48">
        <v>9</v>
      </c>
      <c r="F228" s="48" t="s">
        <v>355</v>
      </c>
      <c r="G228" s="48" t="s">
        <v>355</v>
      </c>
      <c r="H228" s="48">
        <v>5</v>
      </c>
      <c r="I228" s="48">
        <v>0</v>
      </c>
      <c r="J228" s="48">
        <v>0</v>
      </c>
      <c r="K228" s="48" t="s">
        <v>355</v>
      </c>
      <c r="L228" s="48" t="s">
        <v>355</v>
      </c>
      <c r="M228" s="48">
        <v>6</v>
      </c>
      <c r="N228" s="25">
        <v>1779</v>
      </c>
      <c r="O228" s="25">
        <v>8733.671</v>
      </c>
    </row>
    <row r="229" spans="1:15" ht="12.75">
      <c r="A229" s="10" t="s">
        <v>241</v>
      </c>
      <c r="B229" s="48" t="s">
        <v>355</v>
      </c>
      <c r="C229" s="48">
        <v>0</v>
      </c>
      <c r="D229" s="48">
        <v>5</v>
      </c>
      <c r="E229" s="48">
        <v>11</v>
      </c>
      <c r="F229" s="48" t="s">
        <v>355</v>
      </c>
      <c r="G229" s="48">
        <v>10</v>
      </c>
      <c r="H229" s="48">
        <v>4</v>
      </c>
      <c r="I229" s="48" t="s">
        <v>355</v>
      </c>
      <c r="J229" s="48" t="s">
        <v>355</v>
      </c>
      <c r="K229" s="48">
        <v>18</v>
      </c>
      <c r="L229" s="48">
        <v>31</v>
      </c>
      <c r="M229" s="48">
        <v>22</v>
      </c>
      <c r="N229" s="25">
        <v>6626</v>
      </c>
      <c r="O229" s="25">
        <v>39648.283</v>
      </c>
    </row>
    <row r="230" spans="1:15" ht="12.75">
      <c r="A230" s="10" t="s">
        <v>242</v>
      </c>
      <c r="B230" s="48">
        <v>43</v>
      </c>
      <c r="C230" s="48">
        <v>5</v>
      </c>
      <c r="D230" s="48">
        <v>99</v>
      </c>
      <c r="E230" s="48">
        <v>346</v>
      </c>
      <c r="F230" s="48">
        <v>96</v>
      </c>
      <c r="G230" s="48">
        <v>168</v>
      </c>
      <c r="H230" s="48">
        <v>120</v>
      </c>
      <c r="I230" s="48">
        <v>8</v>
      </c>
      <c r="J230" s="48" t="s">
        <v>355</v>
      </c>
      <c r="K230" s="48">
        <v>321</v>
      </c>
      <c r="L230" s="48">
        <v>595</v>
      </c>
      <c r="M230" s="48">
        <v>220</v>
      </c>
      <c r="N230" s="25">
        <v>65532</v>
      </c>
      <c r="O230" s="25">
        <v>613113.221</v>
      </c>
    </row>
    <row r="231" spans="1:15" ht="25.5">
      <c r="A231" s="24" t="s">
        <v>891</v>
      </c>
      <c r="B231" s="48">
        <v>13</v>
      </c>
      <c r="C231" s="48">
        <v>0</v>
      </c>
      <c r="D231" s="48">
        <v>7</v>
      </c>
      <c r="E231" s="48">
        <v>41</v>
      </c>
      <c r="F231" s="48">
        <v>5</v>
      </c>
      <c r="G231" s="48">
        <v>11</v>
      </c>
      <c r="H231" s="48">
        <v>6</v>
      </c>
      <c r="I231" s="48">
        <v>4</v>
      </c>
      <c r="J231" s="48" t="s">
        <v>355</v>
      </c>
      <c r="K231" s="48">
        <v>37</v>
      </c>
      <c r="L231" s="48">
        <v>62</v>
      </c>
      <c r="M231" s="48">
        <v>33</v>
      </c>
      <c r="N231" s="25">
        <v>9788</v>
      </c>
      <c r="O231" s="25">
        <v>76318.296</v>
      </c>
    </row>
    <row r="232" spans="1:15" ht="12.75">
      <c r="A232" s="10" t="s">
        <v>243</v>
      </c>
      <c r="B232" s="48">
        <v>59</v>
      </c>
      <c r="C232" s="48">
        <v>0</v>
      </c>
      <c r="D232" s="48">
        <v>132</v>
      </c>
      <c r="E232" s="48">
        <v>174</v>
      </c>
      <c r="F232" s="48">
        <v>17</v>
      </c>
      <c r="G232" s="48">
        <v>44</v>
      </c>
      <c r="H232" s="48">
        <v>30</v>
      </c>
      <c r="I232" s="48" t="s">
        <v>355</v>
      </c>
      <c r="J232" s="48">
        <v>0</v>
      </c>
      <c r="K232" s="48">
        <v>110</v>
      </c>
      <c r="L232" s="48">
        <v>246</v>
      </c>
      <c r="M232" s="48">
        <v>135</v>
      </c>
      <c r="N232" s="25">
        <v>41310</v>
      </c>
      <c r="O232" s="25">
        <v>265829.91000000003</v>
      </c>
    </row>
    <row r="233" spans="1:15" ht="12.75">
      <c r="A233" s="10" t="s">
        <v>244</v>
      </c>
      <c r="B233" s="48">
        <v>19</v>
      </c>
      <c r="C233" s="48">
        <v>0</v>
      </c>
      <c r="D233" s="48">
        <v>20</v>
      </c>
      <c r="E233" s="48">
        <v>201</v>
      </c>
      <c r="F233" s="48">
        <v>24</v>
      </c>
      <c r="G233" s="48">
        <v>49</v>
      </c>
      <c r="H233" s="48">
        <v>25</v>
      </c>
      <c r="I233" s="48" t="s">
        <v>355</v>
      </c>
      <c r="J233" s="48">
        <v>0</v>
      </c>
      <c r="K233" s="48">
        <v>172</v>
      </c>
      <c r="L233" s="48">
        <v>196</v>
      </c>
      <c r="M233" s="48">
        <v>113</v>
      </c>
      <c r="N233" s="25">
        <v>32991</v>
      </c>
      <c r="O233" s="25">
        <v>276261.24199999997</v>
      </c>
    </row>
    <row r="234" spans="1:15" ht="12.75">
      <c r="A234" s="10" t="s">
        <v>245</v>
      </c>
      <c r="B234" s="48" t="s">
        <v>355</v>
      </c>
      <c r="C234" s="48">
        <v>0</v>
      </c>
      <c r="D234" s="48">
        <v>19</v>
      </c>
      <c r="E234" s="48">
        <v>28</v>
      </c>
      <c r="F234" s="48">
        <v>4</v>
      </c>
      <c r="G234" s="48">
        <v>14</v>
      </c>
      <c r="H234" s="48">
        <v>4</v>
      </c>
      <c r="I234" s="48" t="s">
        <v>355</v>
      </c>
      <c r="J234" s="48">
        <v>0</v>
      </c>
      <c r="K234" s="48">
        <v>24</v>
      </c>
      <c r="L234" s="48">
        <v>31</v>
      </c>
      <c r="M234" s="48">
        <v>23</v>
      </c>
      <c r="N234" s="25">
        <v>7194</v>
      </c>
      <c r="O234" s="25">
        <v>47057.243</v>
      </c>
    </row>
    <row r="235" spans="1:15" ht="12.75">
      <c r="A235" s="10" t="s">
        <v>246</v>
      </c>
      <c r="B235" s="48" t="s">
        <v>355</v>
      </c>
      <c r="C235" s="48">
        <v>0</v>
      </c>
      <c r="D235" s="48">
        <v>12</v>
      </c>
      <c r="E235" s="48">
        <v>54</v>
      </c>
      <c r="F235" s="48">
        <v>0</v>
      </c>
      <c r="G235" s="48">
        <v>4</v>
      </c>
      <c r="H235" s="48" t="s">
        <v>355</v>
      </c>
      <c r="I235" s="48">
        <v>4</v>
      </c>
      <c r="J235" s="48">
        <v>0</v>
      </c>
      <c r="K235" s="48">
        <v>56</v>
      </c>
      <c r="L235" s="48">
        <v>77</v>
      </c>
      <c r="M235" s="48">
        <v>50</v>
      </c>
      <c r="N235" s="25">
        <v>14988</v>
      </c>
      <c r="O235" s="25">
        <v>97666.522</v>
      </c>
    </row>
    <row r="236" spans="1:15" ht="12.75">
      <c r="A236" s="10" t="s">
        <v>247</v>
      </c>
      <c r="B236" s="48" t="s">
        <v>355</v>
      </c>
      <c r="C236" s="48">
        <v>0</v>
      </c>
      <c r="D236" s="48">
        <v>5</v>
      </c>
      <c r="E236" s="48">
        <v>33</v>
      </c>
      <c r="F236" s="48" t="s">
        <v>355</v>
      </c>
      <c r="G236" s="48">
        <v>13</v>
      </c>
      <c r="H236" s="48">
        <v>9</v>
      </c>
      <c r="I236" s="48">
        <v>0</v>
      </c>
      <c r="J236" s="48">
        <v>0</v>
      </c>
      <c r="K236" s="48">
        <v>21</v>
      </c>
      <c r="L236" s="48">
        <v>36</v>
      </c>
      <c r="M236" s="48">
        <v>20</v>
      </c>
      <c r="N236" s="25">
        <v>6397</v>
      </c>
      <c r="O236" s="25">
        <v>42839.715</v>
      </c>
    </row>
    <row r="237" spans="1:15" ht="12.75">
      <c r="A237" s="10" t="s">
        <v>248</v>
      </c>
      <c r="B237" s="48">
        <v>24</v>
      </c>
      <c r="C237" s="48">
        <v>0</v>
      </c>
      <c r="D237" s="48">
        <v>12</v>
      </c>
      <c r="E237" s="48">
        <v>66</v>
      </c>
      <c r="F237" s="48" t="s">
        <v>355</v>
      </c>
      <c r="G237" s="48">
        <v>13</v>
      </c>
      <c r="H237" s="48">
        <v>6</v>
      </c>
      <c r="I237" s="48">
        <v>9</v>
      </c>
      <c r="J237" s="48">
        <v>0</v>
      </c>
      <c r="K237" s="48">
        <v>50</v>
      </c>
      <c r="L237" s="48">
        <v>101</v>
      </c>
      <c r="M237" s="48">
        <v>51</v>
      </c>
      <c r="N237" s="25">
        <v>15009</v>
      </c>
      <c r="O237" s="25">
        <v>114102.628</v>
      </c>
    </row>
    <row r="238" spans="1:15" ht="12.75">
      <c r="A238" s="10" t="s">
        <v>249</v>
      </c>
      <c r="B238" s="48">
        <v>4</v>
      </c>
      <c r="C238" s="48">
        <v>0</v>
      </c>
      <c r="D238" s="48" t="s">
        <v>355</v>
      </c>
      <c r="E238" s="48">
        <v>23</v>
      </c>
      <c r="F238" s="48" t="s">
        <v>355</v>
      </c>
      <c r="G238" s="48">
        <v>7</v>
      </c>
      <c r="H238" s="48" t="s">
        <v>355</v>
      </c>
      <c r="I238" s="48" t="s">
        <v>355</v>
      </c>
      <c r="J238" s="48">
        <v>0</v>
      </c>
      <c r="K238" s="48">
        <v>21</v>
      </c>
      <c r="L238" s="48">
        <v>27</v>
      </c>
      <c r="M238" s="48">
        <v>16</v>
      </c>
      <c r="N238" s="25">
        <v>4968</v>
      </c>
      <c r="O238" s="25">
        <v>39511.127</v>
      </c>
    </row>
    <row r="239" spans="1:15" ht="12.75">
      <c r="A239" s="10" t="s">
        <v>250</v>
      </c>
      <c r="B239" s="48" t="s">
        <v>355</v>
      </c>
      <c r="C239" s="48">
        <v>0</v>
      </c>
      <c r="D239" s="48" t="s">
        <v>355</v>
      </c>
      <c r="E239" s="48">
        <v>49</v>
      </c>
      <c r="F239" s="48">
        <v>4</v>
      </c>
      <c r="G239" s="48">
        <v>17</v>
      </c>
      <c r="H239" s="48">
        <v>7</v>
      </c>
      <c r="I239" s="48" t="s">
        <v>355</v>
      </c>
      <c r="J239" s="48">
        <v>0</v>
      </c>
      <c r="K239" s="48">
        <v>70</v>
      </c>
      <c r="L239" s="48">
        <v>123</v>
      </c>
      <c r="M239" s="48">
        <v>45</v>
      </c>
      <c r="N239" s="25">
        <v>13035</v>
      </c>
      <c r="O239" s="25">
        <v>116998.839</v>
      </c>
    </row>
    <row r="240" spans="1:15" ht="12.75">
      <c r="A240" s="10" t="s">
        <v>251</v>
      </c>
      <c r="B240" s="48">
        <v>4</v>
      </c>
      <c r="C240" s="48">
        <v>0</v>
      </c>
      <c r="D240" s="48" t="s">
        <v>355</v>
      </c>
      <c r="E240" s="48">
        <v>26</v>
      </c>
      <c r="F240" s="48">
        <v>5</v>
      </c>
      <c r="G240" s="48">
        <v>6</v>
      </c>
      <c r="H240" s="48">
        <v>4</v>
      </c>
      <c r="I240" s="48">
        <v>0</v>
      </c>
      <c r="J240" s="48" t="s">
        <v>355</v>
      </c>
      <c r="K240" s="48">
        <v>17</v>
      </c>
      <c r="L240" s="48">
        <v>19</v>
      </c>
      <c r="M240" s="48">
        <v>17</v>
      </c>
      <c r="N240" s="25">
        <v>5292</v>
      </c>
      <c r="O240" s="25">
        <v>32406.72</v>
      </c>
    </row>
    <row r="241" spans="1:15" ht="12.75">
      <c r="A241" s="10" t="s">
        <v>252</v>
      </c>
      <c r="B241" s="48">
        <v>4</v>
      </c>
      <c r="C241" s="48">
        <v>0</v>
      </c>
      <c r="D241" s="48" t="s">
        <v>355</v>
      </c>
      <c r="E241" s="48">
        <v>53</v>
      </c>
      <c r="F241" s="48" t="s">
        <v>355</v>
      </c>
      <c r="G241" s="48">
        <v>11</v>
      </c>
      <c r="H241" s="48">
        <v>4</v>
      </c>
      <c r="I241" s="48" t="s">
        <v>355</v>
      </c>
      <c r="J241" s="48">
        <v>0</v>
      </c>
      <c r="K241" s="48">
        <v>38</v>
      </c>
      <c r="L241" s="48">
        <v>60</v>
      </c>
      <c r="M241" s="48">
        <v>14</v>
      </c>
      <c r="N241" s="25">
        <v>4149</v>
      </c>
      <c r="O241" s="25">
        <v>60725.075</v>
      </c>
    </row>
    <row r="242" spans="1:15" ht="12.75">
      <c r="A242" s="10" t="s">
        <v>253</v>
      </c>
      <c r="B242" s="48" t="s">
        <v>355</v>
      </c>
      <c r="C242" s="48">
        <v>0</v>
      </c>
      <c r="D242" s="48">
        <v>5</v>
      </c>
      <c r="E242" s="48">
        <v>24</v>
      </c>
      <c r="F242" s="48" t="s">
        <v>355</v>
      </c>
      <c r="G242" s="48">
        <v>10</v>
      </c>
      <c r="H242" s="48" t="s">
        <v>355</v>
      </c>
      <c r="I242" s="48" t="s">
        <v>355</v>
      </c>
      <c r="J242" s="48">
        <v>0</v>
      </c>
      <c r="K242" s="48">
        <v>16</v>
      </c>
      <c r="L242" s="48">
        <v>35</v>
      </c>
      <c r="M242" s="48">
        <v>12</v>
      </c>
      <c r="N242" s="25">
        <v>3462</v>
      </c>
      <c r="O242" s="25">
        <v>32768.224</v>
      </c>
    </row>
    <row r="243" spans="1:15" ht="12.75">
      <c r="A243" s="10" t="s">
        <v>254</v>
      </c>
      <c r="B243" s="48">
        <v>5</v>
      </c>
      <c r="C243" s="48">
        <v>0</v>
      </c>
      <c r="D243" s="48">
        <v>13</v>
      </c>
      <c r="E243" s="48">
        <v>31</v>
      </c>
      <c r="F243" s="48" t="s">
        <v>355</v>
      </c>
      <c r="G243" s="48" t="s">
        <v>355</v>
      </c>
      <c r="H243" s="48">
        <v>6</v>
      </c>
      <c r="I243" s="48" t="s">
        <v>355</v>
      </c>
      <c r="J243" s="48">
        <v>0</v>
      </c>
      <c r="K243" s="48">
        <v>29</v>
      </c>
      <c r="L243" s="48">
        <v>39</v>
      </c>
      <c r="M243" s="48">
        <v>19</v>
      </c>
      <c r="N243" s="25">
        <v>6052</v>
      </c>
      <c r="O243" s="25">
        <v>51077.699</v>
      </c>
    </row>
    <row r="244" spans="1:15" ht="12.75">
      <c r="A244" s="10" t="s">
        <v>255</v>
      </c>
      <c r="B244" s="48">
        <v>7</v>
      </c>
      <c r="C244" s="48">
        <v>0</v>
      </c>
      <c r="D244" s="48" t="s">
        <v>355</v>
      </c>
      <c r="E244" s="48">
        <v>12</v>
      </c>
      <c r="F244" s="48" t="s">
        <v>355</v>
      </c>
      <c r="G244" s="48">
        <v>5</v>
      </c>
      <c r="H244" s="48">
        <v>5</v>
      </c>
      <c r="I244" s="48" t="s">
        <v>355</v>
      </c>
      <c r="J244" s="48">
        <v>0</v>
      </c>
      <c r="K244" s="48">
        <v>0</v>
      </c>
      <c r="L244" s="48">
        <v>16</v>
      </c>
      <c r="M244" s="48">
        <v>12</v>
      </c>
      <c r="N244" s="25">
        <v>3725</v>
      </c>
      <c r="O244" s="25">
        <v>16759.919</v>
      </c>
    </row>
    <row r="245" spans="1:15" ht="12.75">
      <c r="A245" s="10" t="s">
        <v>256</v>
      </c>
      <c r="B245" s="48">
        <v>4</v>
      </c>
      <c r="C245" s="48">
        <v>0</v>
      </c>
      <c r="D245" s="48" t="s">
        <v>355</v>
      </c>
      <c r="E245" s="48">
        <v>12</v>
      </c>
      <c r="F245" s="48" t="s">
        <v>355</v>
      </c>
      <c r="G245" s="48">
        <v>4</v>
      </c>
      <c r="H245" s="48" t="s">
        <v>355</v>
      </c>
      <c r="I245" s="48" t="s">
        <v>355</v>
      </c>
      <c r="J245" s="48">
        <v>0</v>
      </c>
      <c r="K245" s="48">
        <v>13</v>
      </c>
      <c r="L245" s="48">
        <v>21</v>
      </c>
      <c r="M245" s="48">
        <v>12</v>
      </c>
      <c r="N245" s="25">
        <v>3511</v>
      </c>
      <c r="O245" s="25">
        <v>25738.224</v>
      </c>
    </row>
    <row r="246" spans="1:15" ht="25.5">
      <c r="A246" s="24" t="s">
        <v>892</v>
      </c>
      <c r="B246" s="48">
        <v>8</v>
      </c>
      <c r="C246" s="48">
        <v>0</v>
      </c>
      <c r="D246" s="48">
        <v>9</v>
      </c>
      <c r="E246" s="48">
        <v>73</v>
      </c>
      <c r="F246" s="48">
        <v>5</v>
      </c>
      <c r="G246" s="48">
        <v>16</v>
      </c>
      <c r="H246" s="48">
        <v>4</v>
      </c>
      <c r="I246" s="48">
        <v>11</v>
      </c>
      <c r="J246" s="48">
        <v>0</v>
      </c>
      <c r="K246" s="48">
        <v>106</v>
      </c>
      <c r="L246" s="48">
        <v>131</v>
      </c>
      <c r="M246" s="48">
        <v>61</v>
      </c>
      <c r="N246" s="25">
        <v>18857</v>
      </c>
      <c r="O246" s="25">
        <v>171275.489</v>
      </c>
    </row>
    <row r="247" spans="1:15" ht="12.75">
      <c r="A247" s="10" t="s">
        <v>257</v>
      </c>
      <c r="B247" s="48">
        <v>39</v>
      </c>
      <c r="C247" s="48" t="s">
        <v>355</v>
      </c>
      <c r="D247" s="48">
        <v>22</v>
      </c>
      <c r="E247" s="48">
        <v>345</v>
      </c>
      <c r="F247" s="48">
        <v>40</v>
      </c>
      <c r="G247" s="48">
        <v>89</v>
      </c>
      <c r="H247" s="48">
        <v>53</v>
      </c>
      <c r="I247" s="48">
        <v>5</v>
      </c>
      <c r="J247" s="48">
        <v>0</v>
      </c>
      <c r="K247" s="48">
        <v>262</v>
      </c>
      <c r="L247" s="48">
        <v>368</v>
      </c>
      <c r="M247" s="48">
        <v>164</v>
      </c>
      <c r="N247" s="25">
        <v>45787</v>
      </c>
      <c r="O247" s="25">
        <v>441849.748</v>
      </c>
    </row>
    <row r="248" spans="1:15" ht="12.75">
      <c r="A248" s="10" t="s">
        <v>258</v>
      </c>
      <c r="B248" s="48">
        <v>8</v>
      </c>
      <c r="C248" s="48">
        <v>0</v>
      </c>
      <c r="D248" s="48" t="s">
        <v>355</v>
      </c>
      <c r="E248" s="48">
        <v>20</v>
      </c>
      <c r="F248" s="48">
        <v>4</v>
      </c>
      <c r="G248" s="48">
        <v>5</v>
      </c>
      <c r="H248" s="48" t="s">
        <v>355</v>
      </c>
      <c r="I248" s="48">
        <v>5</v>
      </c>
      <c r="J248" s="48">
        <v>0</v>
      </c>
      <c r="K248" s="48">
        <v>24</v>
      </c>
      <c r="L248" s="48">
        <v>36</v>
      </c>
      <c r="M248" s="48">
        <v>29</v>
      </c>
      <c r="N248" s="25">
        <v>9455</v>
      </c>
      <c r="O248" s="25">
        <v>54068.815</v>
      </c>
    </row>
    <row r="249" spans="1:15" ht="12.75">
      <c r="A249" s="10" t="s">
        <v>259</v>
      </c>
      <c r="B249" s="48">
        <v>11</v>
      </c>
      <c r="C249" s="48">
        <v>0</v>
      </c>
      <c r="D249" s="48">
        <v>8</v>
      </c>
      <c r="E249" s="48">
        <v>76</v>
      </c>
      <c r="F249" s="48">
        <v>10</v>
      </c>
      <c r="G249" s="48">
        <v>43</v>
      </c>
      <c r="H249" s="48">
        <v>10</v>
      </c>
      <c r="I249" s="48">
        <v>4</v>
      </c>
      <c r="J249" s="48">
        <v>0</v>
      </c>
      <c r="K249" s="48">
        <v>131</v>
      </c>
      <c r="L249" s="48">
        <v>177</v>
      </c>
      <c r="M249" s="48">
        <v>84</v>
      </c>
      <c r="N249" s="25">
        <v>25485</v>
      </c>
      <c r="O249" s="25">
        <v>215162.392</v>
      </c>
    </row>
    <row r="250" spans="1:15" ht="12.75">
      <c r="A250" s="10" t="s">
        <v>260</v>
      </c>
      <c r="B250" s="48">
        <v>5</v>
      </c>
      <c r="C250" s="48">
        <v>0</v>
      </c>
      <c r="D250" s="48">
        <v>5</v>
      </c>
      <c r="E250" s="48">
        <v>23</v>
      </c>
      <c r="F250" s="48" t="s">
        <v>355</v>
      </c>
      <c r="G250" s="48">
        <v>17</v>
      </c>
      <c r="H250" s="48">
        <v>10</v>
      </c>
      <c r="I250" s="48">
        <v>10</v>
      </c>
      <c r="J250" s="48">
        <v>0</v>
      </c>
      <c r="K250" s="48">
        <v>65</v>
      </c>
      <c r="L250" s="48">
        <v>70</v>
      </c>
      <c r="M250" s="48">
        <v>42</v>
      </c>
      <c r="N250" s="25">
        <v>12991</v>
      </c>
      <c r="O250" s="25">
        <v>111261.488</v>
      </c>
    </row>
    <row r="251" spans="1:15" ht="12.75">
      <c r="A251" s="10" t="s">
        <v>261</v>
      </c>
      <c r="B251" s="48">
        <v>7</v>
      </c>
      <c r="C251" s="48">
        <v>0</v>
      </c>
      <c r="D251" s="48">
        <v>4</v>
      </c>
      <c r="E251" s="48">
        <v>22</v>
      </c>
      <c r="F251" s="48" t="s">
        <v>355</v>
      </c>
      <c r="G251" s="48">
        <v>4</v>
      </c>
      <c r="H251" s="48">
        <v>0</v>
      </c>
      <c r="I251" s="48" t="s">
        <v>355</v>
      </c>
      <c r="J251" s="48">
        <v>0</v>
      </c>
      <c r="K251" s="48">
        <v>14</v>
      </c>
      <c r="L251" s="48">
        <v>34</v>
      </c>
      <c r="M251" s="48">
        <v>22</v>
      </c>
      <c r="N251" s="25">
        <v>7173</v>
      </c>
      <c r="O251" s="25">
        <v>36083.581</v>
      </c>
    </row>
    <row r="252" spans="1:15" ht="12.75">
      <c r="A252" s="10" t="s">
        <v>262</v>
      </c>
      <c r="B252" s="48" t="s">
        <v>355</v>
      </c>
      <c r="C252" s="48">
        <v>0</v>
      </c>
      <c r="D252" s="48" t="s">
        <v>355</v>
      </c>
      <c r="E252" s="48">
        <v>19</v>
      </c>
      <c r="F252" s="48" t="s">
        <v>355</v>
      </c>
      <c r="G252" s="48">
        <v>6</v>
      </c>
      <c r="H252" s="48" t="s">
        <v>355</v>
      </c>
      <c r="I252" s="48" t="s">
        <v>355</v>
      </c>
      <c r="J252" s="48">
        <v>0</v>
      </c>
      <c r="K252" s="48">
        <v>16</v>
      </c>
      <c r="L252" s="48">
        <v>19</v>
      </c>
      <c r="M252" s="48">
        <v>23</v>
      </c>
      <c r="N252" s="25">
        <v>6760</v>
      </c>
      <c r="O252" s="25">
        <v>33708.771</v>
      </c>
    </row>
    <row r="253" spans="1:15" ht="12.75">
      <c r="A253" s="10" t="s">
        <v>263</v>
      </c>
      <c r="B253" s="48" t="s">
        <v>355</v>
      </c>
      <c r="C253" s="48">
        <v>0</v>
      </c>
      <c r="D253" s="48" t="s">
        <v>355</v>
      </c>
      <c r="E253" s="48">
        <v>19</v>
      </c>
      <c r="F253" s="48">
        <v>0</v>
      </c>
      <c r="G253" s="48">
        <v>9</v>
      </c>
      <c r="H253" s="48">
        <v>6</v>
      </c>
      <c r="I253" s="48">
        <v>4</v>
      </c>
      <c r="J253" s="48">
        <v>0</v>
      </c>
      <c r="K253" s="48">
        <v>38</v>
      </c>
      <c r="L253" s="48">
        <v>52</v>
      </c>
      <c r="M253" s="48">
        <v>14</v>
      </c>
      <c r="N253" s="25">
        <v>4005</v>
      </c>
      <c r="O253" s="25">
        <v>58728.581</v>
      </c>
    </row>
    <row r="254" spans="1:15" ht="12.75">
      <c r="A254" s="10" t="s">
        <v>264</v>
      </c>
      <c r="B254" s="48">
        <v>22</v>
      </c>
      <c r="C254" s="48">
        <v>0</v>
      </c>
      <c r="D254" s="48">
        <v>21</v>
      </c>
      <c r="E254" s="48">
        <v>98</v>
      </c>
      <c r="F254" s="48">
        <v>9</v>
      </c>
      <c r="G254" s="48">
        <v>18</v>
      </c>
      <c r="H254" s="48">
        <v>8</v>
      </c>
      <c r="I254" s="48">
        <v>7</v>
      </c>
      <c r="J254" s="48">
        <v>0</v>
      </c>
      <c r="K254" s="48">
        <v>99</v>
      </c>
      <c r="L254" s="48">
        <v>147</v>
      </c>
      <c r="M254" s="48">
        <v>57</v>
      </c>
      <c r="N254" s="25">
        <v>16614</v>
      </c>
      <c r="O254" s="25">
        <v>169238.236</v>
      </c>
    </row>
    <row r="255" spans="1:15" ht="12.75">
      <c r="A255" s="10" t="s">
        <v>265</v>
      </c>
      <c r="B255" s="48">
        <v>15</v>
      </c>
      <c r="C255" s="48">
        <v>0</v>
      </c>
      <c r="D255" s="48">
        <v>11</v>
      </c>
      <c r="E255" s="48">
        <v>54</v>
      </c>
      <c r="F255" s="48" t="s">
        <v>355</v>
      </c>
      <c r="G255" s="48">
        <v>33</v>
      </c>
      <c r="H255" s="48" t="s">
        <v>355</v>
      </c>
      <c r="I255" s="48" t="s">
        <v>355</v>
      </c>
      <c r="J255" s="48">
        <v>0</v>
      </c>
      <c r="K255" s="48">
        <v>122</v>
      </c>
      <c r="L255" s="48">
        <v>114</v>
      </c>
      <c r="M255" s="48">
        <v>42</v>
      </c>
      <c r="N255" s="25">
        <v>12760</v>
      </c>
      <c r="O255" s="25">
        <v>167792.019</v>
      </c>
    </row>
    <row r="256" spans="1:15" ht="25.5">
      <c r="A256" s="24" t="s">
        <v>893</v>
      </c>
      <c r="B256" s="48">
        <v>12</v>
      </c>
      <c r="C256" s="48">
        <v>0</v>
      </c>
      <c r="D256" s="48">
        <v>40</v>
      </c>
      <c r="E256" s="48">
        <v>100</v>
      </c>
      <c r="F256" s="48">
        <v>11</v>
      </c>
      <c r="G256" s="48">
        <v>37</v>
      </c>
      <c r="H256" s="48">
        <v>35</v>
      </c>
      <c r="I256" s="48">
        <v>0</v>
      </c>
      <c r="J256" s="48">
        <v>0</v>
      </c>
      <c r="K256" s="48">
        <v>118</v>
      </c>
      <c r="L256" s="48">
        <v>161</v>
      </c>
      <c r="M256" s="48">
        <v>40</v>
      </c>
      <c r="N256" s="25">
        <v>11991</v>
      </c>
      <c r="O256" s="25">
        <v>179827.154</v>
      </c>
    </row>
    <row r="257" spans="1:15" ht="12.75">
      <c r="A257" s="10" t="s">
        <v>266</v>
      </c>
      <c r="B257" s="48" t="s">
        <v>355</v>
      </c>
      <c r="C257" s="48">
        <v>0</v>
      </c>
      <c r="D257" s="48" t="s">
        <v>355</v>
      </c>
      <c r="E257" s="48">
        <v>62</v>
      </c>
      <c r="F257" s="48" t="s">
        <v>355</v>
      </c>
      <c r="G257" s="48">
        <v>14</v>
      </c>
      <c r="H257" s="48">
        <v>6</v>
      </c>
      <c r="I257" s="48" t="s">
        <v>355</v>
      </c>
      <c r="J257" s="48">
        <v>0</v>
      </c>
      <c r="K257" s="48">
        <v>93</v>
      </c>
      <c r="L257" s="48">
        <v>100</v>
      </c>
      <c r="M257" s="48">
        <v>38</v>
      </c>
      <c r="N257" s="25">
        <v>11678</v>
      </c>
      <c r="O257" s="25">
        <v>129156.76</v>
      </c>
    </row>
    <row r="258" spans="1:15" ht="12.75">
      <c r="A258" s="10" t="s">
        <v>267</v>
      </c>
      <c r="B258" s="48">
        <v>11</v>
      </c>
      <c r="C258" s="48">
        <v>0</v>
      </c>
      <c r="D258" s="48">
        <v>7</v>
      </c>
      <c r="E258" s="48">
        <v>126</v>
      </c>
      <c r="F258" s="48" t="s">
        <v>355</v>
      </c>
      <c r="G258" s="48">
        <v>18</v>
      </c>
      <c r="H258" s="48">
        <v>8</v>
      </c>
      <c r="I258" s="48" t="s">
        <v>355</v>
      </c>
      <c r="J258" s="48">
        <v>0</v>
      </c>
      <c r="K258" s="48">
        <v>76</v>
      </c>
      <c r="L258" s="48">
        <v>87</v>
      </c>
      <c r="M258" s="48">
        <v>44</v>
      </c>
      <c r="N258" s="25">
        <v>13451</v>
      </c>
      <c r="O258" s="25">
        <v>122592.866</v>
      </c>
    </row>
    <row r="259" spans="1:15" ht="12.75">
      <c r="A259" s="10" t="s">
        <v>268</v>
      </c>
      <c r="B259" s="48">
        <v>35</v>
      </c>
      <c r="C259" s="48" t="s">
        <v>355</v>
      </c>
      <c r="D259" s="48">
        <v>74</v>
      </c>
      <c r="E259" s="48">
        <v>285</v>
      </c>
      <c r="F259" s="48">
        <v>26</v>
      </c>
      <c r="G259" s="48">
        <v>87</v>
      </c>
      <c r="H259" s="48">
        <v>36</v>
      </c>
      <c r="I259" s="48">
        <v>10</v>
      </c>
      <c r="J259" s="48">
        <v>0</v>
      </c>
      <c r="K259" s="48">
        <v>234</v>
      </c>
      <c r="L259" s="48">
        <v>367</v>
      </c>
      <c r="M259" s="48">
        <v>161</v>
      </c>
      <c r="N259" s="25">
        <v>49258</v>
      </c>
      <c r="O259" s="25">
        <v>422807.049</v>
      </c>
    </row>
    <row r="260" spans="1:15" ht="12.75">
      <c r="A260" s="10" t="s">
        <v>269</v>
      </c>
      <c r="B260" s="48">
        <v>6</v>
      </c>
      <c r="C260" s="48">
        <v>0</v>
      </c>
      <c r="D260" s="48">
        <v>19</v>
      </c>
      <c r="E260" s="48">
        <v>50</v>
      </c>
      <c r="F260" s="48">
        <v>8</v>
      </c>
      <c r="G260" s="48">
        <v>16</v>
      </c>
      <c r="H260" s="48">
        <v>6</v>
      </c>
      <c r="I260" s="48">
        <v>4</v>
      </c>
      <c r="J260" s="48">
        <v>0</v>
      </c>
      <c r="K260" s="48">
        <v>30</v>
      </c>
      <c r="L260" s="48">
        <v>59</v>
      </c>
      <c r="M260" s="48">
        <v>40</v>
      </c>
      <c r="N260" s="25">
        <v>11991</v>
      </c>
      <c r="O260" s="25">
        <v>72331.37</v>
      </c>
    </row>
    <row r="261" spans="1:15" ht="12.75">
      <c r="A261" s="10" t="s">
        <v>270</v>
      </c>
      <c r="B261" s="48" t="s">
        <v>355</v>
      </c>
      <c r="C261" s="48">
        <v>0</v>
      </c>
      <c r="D261" s="48">
        <v>11</v>
      </c>
      <c r="E261" s="48">
        <v>36</v>
      </c>
      <c r="F261" s="48" t="s">
        <v>355</v>
      </c>
      <c r="G261" s="48">
        <v>11</v>
      </c>
      <c r="H261" s="48">
        <v>4</v>
      </c>
      <c r="I261" s="48">
        <v>10</v>
      </c>
      <c r="J261" s="48">
        <v>0</v>
      </c>
      <c r="K261" s="48">
        <v>24</v>
      </c>
      <c r="L261" s="48">
        <v>45</v>
      </c>
      <c r="M261" s="48">
        <v>17</v>
      </c>
      <c r="N261" s="25">
        <v>4981</v>
      </c>
      <c r="O261" s="25">
        <v>54923.688</v>
      </c>
    </row>
    <row r="262" spans="1:15" ht="12.75">
      <c r="A262" s="10" t="s">
        <v>271</v>
      </c>
      <c r="B262" s="48">
        <v>21</v>
      </c>
      <c r="C262" s="48" t="s">
        <v>355</v>
      </c>
      <c r="D262" s="48">
        <v>51</v>
      </c>
      <c r="E262" s="48">
        <v>116</v>
      </c>
      <c r="F262" s="48">
        <v>6</v>
      </c>
      <c r="G262" s="48">
        <v>46</v>
      </c>
      <c r="H262" s="48">
        <v>24</v>
      </c>
      <c r="I262" s="48" t="s">
        <v>355</v>
      </c>
      <c r="J262" s="48">
        <v>0</v>
      </c>
      <c r="K262" s="48">
        <v>182</v>
      </c>
      <c r="L262" s="48">
        <v>289</v>
      </c>
      <c r="M262" s="48">
        <v>96</v>
      </c>
      <c r="N262" s="25">
        <v>29028</v>
      </c>
      <c r="O262" s="25">
        <v>295356.754</v>
      </c>
    </row>
    <row r="263" spans="1:15" ht="25.5">
      <c r="A263" s="24" t="s">
        <v>894</v>
      </c>
      <c r="B263" s="48">
        <v>7</v>
      </c>
      <c r="C263" s="48">
        <v>0</v>
      </c>
      <c r="D263" s="48">
        <v>10</v>
      </c>
      <c r="E263" s="48">
        <v>5</v>
      </c>
      <c r="F263" s="48">
        <v>0</v>
      </c>
      <c r="G263" s="48" t="s">
        <v>355</v>
      </c>
      <c r="H263" s="48" t="s">
        <v>355</v>
      </c>
      <c r="I263" s="48">
        <v>9</v>
      </c>
      <c r="J263" s="48">
        <v>0</v>
      </c>
      <c r="K263" s="48">
        <v>17</v>
      </c>
      <c r="L263" s="48">
        <v>18</v>
      </c>
      <c r="M263" s="48">
        <v>16</v>
      </c>
      <c r="N263" s="25">
        <v>5317</v>
      </c>
      <c r="O263" s="25">
        <v>40875.822</v>
      </c>
    </row>
    <row r="264" spans="1:15" ht="12.75">
      <c r="A264" s="10" t="s">
        <v>273</v>
      </c>
      <c r="B264" s="48">
        <v>5</v>
      </c>
      <c r="C264" s="48">
        <v>0</v>
      </c>
      <c r="D264" s="48" t="s">
        <v>355</v>
      </c>
      <c r="E264" s="48">
        <v>26</v>
      </c>
      <c r="F264" s="48">
        <v>4</v>
      </c>
      <c r="G264" s="48">
        <v>4</v>
      </c>
      <c r="H264" s="48" t="s">
        <v>355</v>
      </c>
      <c r="I264" s="48">
        <v>4</v>
      </c>
      <c r="J264" s="48">
        <v>0</v>
      </c>
      <c r="K264" s="48">
        <v>26</v>
      </c>
      <c r="L264" s="48">
        <v>27</v>
      </c>
      <c r="M264" s="48">
        <v>9</v>
      </c>
      <c r="N264" s="25">
        <v>2999</v>
      </c>
      <c r="O264" s="25">
        <v>41142.767</v>
      </c>
    </row>
    <row r="265" spans="1:15" ht="12.75">
      <c r="A265" s="10" t="s">
        <v>274</v>
      </c>
      <c r="B265" s="48">
        <v>6</v>
      </c>
      <c r="C265" s="48">
        <v>0</v>
      </c>
      <c r="D265" s="48" t="s">
        <v>355</v>
      </c>
      <c r="E265" s="48">
        <v>20</v>
      </c>
      <c r="F265" s="48" t="s">
        <v>355</v>
      </c>
      <c r="G265" s="48">
        <v>6</v>
      </c>
      <c r="H265" s="48" t="s">
        <v>355</v>
      </c>
      <c r="I265" s="48">
        <v>6</v>
      </c>
      <c r="J265" s="48">
        <v>0</v>
      </c>
      <c r="K265" s="48">
        <v>32</v>
      </c>
      <c r="L265" s="48">
        <v>31</v>
      </c>
      <c r="M265" s="48">
        <v>14</v>
      </c>
      <c r="N265" s="25">
        <v>4297</v>
      </c>
      <c r="O265" s="25">
        <v>52400.253</v>
      </c>
    </row>
    <row r="266" spans="1:15" ht="12.75">
      <c r="A266" s="10" t="s">
        <v>275</v>
      </c>
      <c r="B266" s="48">
        <v>5</v>
      </c>
      <c r="C266" s="48" t="s">
        <v>355</v>
      </c>
      <c r="D266" s="48">
        <v>7</v>
      </c>
      <c r="E266" s="48">
        <v>35</v>
      </c>
      <c r="F266" s="48">
        <v>12</v>
      </c>
      <c r="G266" s="48">
        <v>12</v>
      </c>
      <c r="H266" s="48">
        <v>6</v>
      </c>
      <c r="I266" s="48">
        <v>4</v>
      </c>
      <c r="J266" s="48">
        <v>0</v>
      </c>
      <c r="K266" s="48">
        <v>49</v>
      </c>
      <c r="L266" s="48">
        <v>34</v>
      </c>
      <c r="M266" s="48">
        <v>25</v>
      </c>
      <c r="N266" s="25">
        <v>7612</v>
      </c>
      <c r="O266" s="25">
        <v>73840.006</v>
      </c>
    </row>
    <row r="267" spans="1:15" ht="12.75">
      <c r="A267" s="10" t="s">
        <v>276</v>
      </c>
      <c r="B267" s="48" t="s">
        <v>355</v>
      </c>
      <c r="C267" s="48">
        <v>0</v>
      </c>
      <c r="D267" s="48" t="s">
        <v>355</v>
      </c>
      <c r="E267" s="48">
        <v>12</v>
      </c>
      <c r="F267" s="48">
        <v>0</v>
      </c>
      <c r="G267" s="48" t="s">
        <v>355</v>
      </c>
      <c r="H267" s="48" t="s">
        <v>355</v>
      </c>
      <c r="I267" s="48" t="s">
        <v>355</v>
      </c>
      <c r="J267" s="48">
        <v>0</v>
      </c>
      <c r="K267" s="48" t="s">
        <v>355</v>
      </c>
      <c r="L267" s="48">
        <v>4</v>
      </c>
      <c r="M267" s="48">
        <v>9</v>
      </c>
      <c r="N267" s="25">
        <v>2668</v>
      </c>
      <c r="O267" s="25">
        <v>12500.251</v>
      </c>
    </row>
    <row r="268" spans="1:15" ht="12.75">
      <c r="A268" s="10" t="s">
        <v>277</v>
      </c>
      <c r="B268" s="48">
        <v>4</v>
      </c>
      <c r="C268" s="48">
        <v>0</v>
      </c>
      <c r="D268" s="48" t="s">
        <v>355</v>
      </c>
      <c r="E268" s="48">
        <v>34</v>
      </c>
      <c r="F268" s="48">
        <v>0</v>
      </c>
      <c r="G268" s="48">
        <v>4</v>
      </c>
      <c r="H268" s="48" t="s">
        <v>355</v>
      </c>
      <c r="I268" s="48">
        <v>15</v>
      </c>
      <c r="J268" s="48" t="s">
        <v>355</v>
      </c>
      <c r="K268" s="48">
        <v>41</v>
      </c>
      <c r="L268" s="48">
        <v>33</v>
      </c>
      <c r="M268" s="48">
        <v>20</v>
      </c>
      <c r="N268" s="25">
        <v>5934</v>
      </c>
      <c r="O268" s="25">
        <v>72564.433</v>
      </c>
    </row>
    <row r="269" spans="1:15" ht="12.75">
      <c r="A269" s="10" t="s">
        <v>278</v>
      </c>
      <c r="B269" s="48" t="s">
        <v>355</v>
      </c>
      <c r="C269" s="48">
        <v>0</v>
      </c>
      <c r="D269" s="48">
        <v>7</v>
      </c>
      <c r="E269" s="48" t="s">
        <v>355</v>
      </c>
      <c r="F269" s="48" t="s">
        <v>355</v>
      </c>
      <c r="G269" s="48">
        <v>7</v>
      </c>
      <c r="H269" s="48" t="s">
        <v>355</v>
      </c>
      <c r="I269" s="48">
        <v>7</v>
      </c>
      <c r="J269" s="48">
        <v>0</v>
      </c>
      <c r="K269" s="48">
        <v>15</v>
      </c>
      <c r="L269" s="48">
        <v>18</v>
      </c>
      <c r="M269" s="48">
        <v>11</v>
      </c>
      <c r="N269" s="25">
        <v>3426</v>
      </c>
      <c r="O269" s="25">
        <v>33644.109</v>
      </c>
    </row>
    <row r="270" spans="1:15" ht="12.75">
      <c r="A270" s="10" t="s">
        <v>279</v>
      </c>
      <c r="B270" s="48">
        <v>27</v>
      </c>
      <c r="C270" s="48">
        <v>0</v>
      </c>
      <c r="D270" s="48">
        <v>57</v>
      </c>
      <c r="E270" s="48">
        <v>261</v>
      </c>
      <c r="F270" s="48">
        <v>38</v>
      </c>
      <c r="G270" s="48">
        <v>75</v>
      </c>
      <c r="H270" s="48">
        <v>41</v>
      </c>
      <c r="I270" s="48" t="s">
        <v>355</v>
      </c>
      <c r="J270" s="48">
        <v>0</v>
      </c>
      <c r="K270" s="48">
        <v>447</v>
      </c>
      <c r="L270" s="48">
        <v>386</v>
      </c>
      <c r="M270" s="48">
        <v>102</v>
      </c>
      <c r="N270" s="25">
        <v>30925</v>
      </c>
      <c r="O270" s="25">
        <v>567088.842</v>
      </c>
    </row>
    <row r="271" spans="1:15" ht="25.5">
      <c r="A271" s="24" t="s">
        <v>895</v>
      </c>
      <c r="B271" s="48" t="s">
        <v>355</v>
      </c>
      <c r="C271" s="48">
        <v>0</v>
      </c>
      <c r="D271" s="48">
        <v>9</v>
      </c>
      <c r="E271" s="48" t="s">
        <v>355</v>
      </c>
      <c r="F271" s="48" t="s">
        <v>355</v>
      </c>
      <c r="G271" s="48">
        <v>4</v>
      </c>
      <c r="H271" s="48" t="s">
        <v>355</v>
      </c>
      <c r="I271" s="48">
        <v>0</v>
      </c>
      <c r="J271" s="48">
        <v>0</v>
      </c>
      <c r="K271" s="48" t="s">
        <v>355</v>
      </c>
      <c r="L271" s="48" t="s">
        <v>355</v>
      </c>
      <c r="M271" s="48">
        <v>0</v>
      </c>
      <c r="N271" s="25">
        <v>0</v>
      </c>
      <c r="O271" s="25">
        <v>4875.854</v>
      </c>
    </row>
    <row r="272" spans="1:15" ht="12.75">
      <c r="A272" s="10" t="s">
        <v>280</v>
      </c>
      <c r="B272" s="48">
        <v>5</v>
      </c>
      <c r="C272" s="48">
        <v>0</v>
      </c>
      <c r="D272" s="48" t="s">
        <v>355</v>
      </c>
      <c r="E272" s="48">
        <v>10</v>
      </c>
      <c r="F272" s="48" t="s">
        <v>355</v>
      </c>
      <c r="G272" s="48">
        <v>0</v>
      </c>
      <c r="H272" s="48">
        <v>0</v>
      </c>
      <c r="I272" s="48" t="s">
        <v>355</v>
      </c>
      <c r="J272" s="48">
        <v>0</v>
      </c>
      <c r="K272" s="48">
        <v>10</v>
      </c>
      <c r="L272" s="48">
        <v>7</v>
      </c>
      <c r="M272" s="48" t="s">
        <v>355</v>
      </c>
      <c r="N272" s="25">
        <v>918</v>
      </c>
      <c r="O272" s="25">
        <v>16099.346</v>
      </c>
    </row>
    <row r="273" spans="1:15" ht="12.75">
      <c r="A273" s="10" t="s">
        <v>281</v>
      </c>
      <c r="B273" s="48">
        <v>6</v>
      </c>
      <c r="C273" s="48">
        <v>0</v>
      </c>
      <c r="D273" s="48" t="s">
        <v>355</v>
      </c>
      <c r="E273" s="48">
        <v>71</v>
      </c>
      <c r="F273" s="48">
        <v>5</v>
      </c>
      <c r="G273" s="48">
        <v>5</v>
      </c>
      <c r="H273" s="48">
        <v>4</v>
      </c>
      <c r="I273" s="48">
        <v>5</v>
      </c>
      <c r="J273" s="48">
        <v>0</v>
      </c>
      <c r="K273" s="48">
        <v>79</v>
      </c>
      <c r="L273" s="48">
        <v>94</v>
      </c>
      <c r="M273" s="48">
        <v>18</v>
      </c>
      <c r="N273" s="25">
        <v>5788</v>
      </c>
      <c r="O273" s="25">
        <v>108492.378</v>
      </c>
    </row>
    <row r="274" spans="1:15" ht="12.75">
      <c r="A274" s="10" t="s">
        <v>282</v>
      </c>
      <c r="B274" s="48">
        <v>4</v>
      </c>
      <c r="C274" s="48">
        <v>0</v>
      </c>
      <c r="D274" s="48" t="s">
        <v>355</v>
      </c>
      <c r="E274" s="48">
        <v>6</v>
      </c>
      <c r="F274" s="48" t="s">
        <v>355</v>
      </c>
      <c r="G274" s="48" t="s">
        <v>355</v>
      </c>
      <c r="H274" s="48" t="s">
        <v>355</v>
      </c>
      <c r="I274" s="48" t="s">
        <v>355</v>
      </c>
      <c r="J274" s="48">
        <v>0</v>
      </c>
      <c r="K274" s="48" t="s">
        <v>355</v>
      </c>
      <c r="L274" s="48" t="s">
        <v>355</v>
      </c>
      <c r="M274" s="48" t="s">
        <v>355</v>
      </c>
      <c r="N274" s="25">
        <v>1322</v>
      </c>
      <c r="O274" s="25">
        <v>8146.213</v>
      </c>
    </row>
    <row r="275" spans="1:15" ht="12.75">
      <c r="A275" s="10" t="s">
        <v>283</v>
      </c>
      <c r="B275" s="48" t="s">
        <v>355</v>
      </c>
      <c r="C275" s="48">
        <v>0</v>
      </c>
      <c r="D275" s="48">
        <v>13</v>
      </c>
      <c r="E275" s="48">
        <v>14</v>
      </c>
      <c r="F275" s="48" t="s">
        <v>355</v>
      </c>
      <c r="G275" s="48">
        <v>12</v>
      </c>
      <c r="H275" s="48" t="s">
        <v>355</v>
      </c>
      <c r="I275" s="48">
        <v>0</v>
      </c>
      <c r="J275" s="48">
        <v>0</v>
      </c>
      <c r="K275" s="48">
        <v>26</v>
      </c>
      <c r="L275" s="48">
        <v>24</v>
      </c>
      <c r="M275" s="48">
        <v>10</v>
      </c>
      <c r="N275" s="25">
        <v>3007</v>
      </c>
      <c r="O275" s="25">
        <v>38506.249</v>
      </c>
    </row>
    <row r="276" spans="1:15" ht="12.75">
      <c r="A276" s="10" t="s">
        <v>284</v>
      </c>
      <c r="B276" s="48">
        <v>4</v>
      </c>
      <c r="C276" s="48">
        <v>0</v>
      </c>
      <c r="D276" s="48">
        <v>0</v>
      </c>
      <c r="E276" s="48">
        <v>11</v>
      </c>
      <c r="F276" s="48">
        <v>0</v>
      </c>
      <c r="G276" s="48" t="s">
        <v>355</v>
      </c>
      <c r="H276" s="48" t="s">
        <v>355</v>
      </c>
      <c r="I276" s="48">
        <v>0</v>
      </c>
      <c r="J276" s="48">
        <v>0</v>
      </c>
      <c r="K276" s="48">
        <v>13</v>
      </c>
      <c r="L276" s="48">
        <v>16</v>
      </c>
      <c r="M276" s="48">
        <v>13</v>
      </c>
      <c r="N276" s="25">
        <v>3854</v>
      </c>
      <c r="O276" s="25">
        <v>23707.598</v>
      </c>
    </row>
    <row r="277" spans="1:15" ht="12.75">
      <c r="A277" s="10" t="s">
        <v>285</v>
      </c>
      <c r="B277" s="48">
        <v>6</v>
      </c>
      <c r="C277" s="48">
        <v>0</v>
      </c>
      <c r="D277" s="48">
        <v>12</v>
      </c>
      <c r="E277" s="48">
        <v>25</v>
      </c>
      <c r="F277" s="48" t="s">
        <v>355</v>
      </c>
      <c r="G277" s="48">
        <v>12</v>
      </c>
      <c r="H277" s="48">
        <v>0</v>
      </c>
      <c r="I277" s="48">
        <v>0</v>
      </c>
      <c r="J277" s="48">
        <v>0</v>
      </c>
      <c r="K277" s="48">
        <v>11</v>
      </c>
      <c r="L277" s="48">
        <v>16</v>
      </c>
      <c r="M277" s="48">
        <v>6</v>
      </c>
      <c r="N277" s="25">
        <v>1829</v>
      </c>
      <c r="O277" s="25">
        <v>22883.572</v>
      </c>
    </row>
    <row r="278" spans="1:15" ht="12.75">
      <c r="A278" s="10" t="s">
        <v>286</v>
      </c>
      <c r="B278" s="48">
        <v>29</v>
      </c>
      <c r="C278" s="48" t="s">
        <v>355</v>
      </c>
      <c r="D278" s="48">
        <v>31</v>
      </c>
      <c r="E278" s="48">
        <v>88</v>
      </c>
      <c r="F278" s="48">
        <v>24</v>
      </c>
      <c r="G278" s="48">
        <v>97</v>
      </c>
      <c r="H278" s="48">
        <v>33</v>
      </c>
      <c r="I278" s="48">
        <v>0</v>
      </c>
      <c r="J278" s="48">
        <v>0</v>
      </c>
      <c r="K278" s="48">
        <v>421</v>
      </c>
      <c r="L278" s="48">
        <v>374</v>
      </c>
      <c r="M278" s="48">
        <v>154</v>
      </c>
      <c r="N278" s="25">
        <v>47184</v>
      </c>
      <c r="O278" s="25">
        <v>563879.771</v>
      </c>
    </row>
    <row r="279" spans="1:15" ht="12.75">
      <c r="A279" s="10" t="s">
        <v>287</v>
      </c>
      <c r="B279" s="48">
        <v>7</v>
      </c>
      <c r="C279" s="48">
        <v>0</v>
      </c>
      <c r="D279" s="48" t="s">
        <v>355</v>
      </c>
      <c r="E279" s="48">
        <v>4</v>
      </c>
      <c r="F279" s="48">
        <v>0</v>
      </c>
      <c r="G279" s="48" t="s">
        <v>355</v>
      </c>
      <c r="H279" s="48">
        <v>0</v>
      </c>
      <c r="I279" s="48" t="s">
        <v>355</v>
      </c>
      <c r="J279" s="48">
        <v>0</v>
      </c>
      <c r="K279" s="48" t="s">
        <v>355</v>
      </c>
      <c r="L279" s="48" t="s">
        <v>355</v>
      </c>
      <c r="M279" s="48">
        <v>0</v>
      </c>
      <c r="N279" s="25">
        <v>0</v>
      </c>
      <c r="O279" s="25">
        <v>6538.838</v>
      </c>
    </row>
    <row r="280" spans="1:15" ht="12.75">
      <c r="A280" s="10" t="s">
        <v>288</v>
      </c>
      <c r="B280" s="48">
        <v>9</v>
      </c>
      <c r="C280" s="48" t="s">
        <v>355</v>
      </c>
      <c r="D280" s="48">
        <v>7</v>
      </c>
      <c r="E280" s="48">
        <v>7</v>
      </c>
      <c r="F280" s="48">
        <v>0</v>
      </c>
      <c r="G280" s="48" t="s">
        <v>355</v>
      </c>
      <c r="H280" s="48" t="s">
        <v>355</v>
      </c>
      <c r="I280" s="48">
        <v>4</v>
      </c>
      <c r="J280" s="48">
        <v>0</v>
      </c>
      <c r="K280" s="48">
        <v>15</v>
      </c>
      <c r="L280" s="48">
        <v>18</v>
      </c>
      <c r="M280" s="48">
        <v>8</v>
      </c>
      <c r="N280" s="25">
        <v>2520</v>
      </c>
      <c r="O280" s="25">
        <v>29362.731</v>
      </c>
    </row>
    <row r="281" spans="1:15" ht="12.75">
      <c r="A281" s="10" t="s">
        <v>289</v>
      </c>
      <c r="B281" s="48">
        <v>68</v>
      </c>
      <c r="C281" s="48" t="s">
        <v>355</v>
      </c>
      <c r="D281" s="48">
        <v>216</v>
      </c>
      <c r="E281" s="48">
        <v>384</v>
      </c>
      <c r="F281" s="48">
        <v>106</v>
      </c>
      <c r="G281" s="48">
        <v>130</v>
      </c>
      <c r="H281" s="48">
        <v>35</v>
      </c>
      <c r="I281" s="48" t="s">
        <v>355</v>
      </c>
      <c r="J281" s="48">
        <v>0</v>
      </c>
      <c r="K281" s="48">
        <v>442</v>
      </c>
      <c r="L281" s="48">
        <v>466</v>
      </c>
      <c r="M281" s="48">
        <v>206</v>
      </c>
      <c r="N281" s="25">
        <v>63808</v>
      </c>
      <c r="O281" s="25">
        <v>678961.795</v>
      </c>
    </row>
    <row r="282" spans="1:15" ht="12.75">
      <c r="A282" s="10" t="s">
        <v>290</v>
      </c>
      <c r="B282" s="48">
        <v>7</v>
      </c>
      <c r="C282" s="48">
        <v>0</v>
      </c>
      <c r="D282" s="48">
        <v>5</v>
      </c>
      <c r="E282" s="48">
        <v>37</v>
      </c>
      <c r="F282" s="48" t="s">
        <v>355</v>
      </c>
      <c r="G282" s="48">
        <v>8</v>
      </c>
      <c r="H282" s="48" t="s">
        <v>355</v>
      </c>
      <c r="I282" s="48" t="s">
        <v>355</v>
      </c>
      <c r="J282" s="48">
        <v>0</v>
      </c>
      <c r="K282" s="48">
        <v>28</v>
      </c>
      <c r="L282" s="48">
        <v>21</v>
      </c>
      <c r="M282" s="48">
        <v>13</v>
      </c>
      <c r="N282" s="25">
        <v>4233</v>
      </c>
      <c r="O282" s="25">
        <v>42984.209</v>
      </c>
    </row>
    <row r="283" spans="1:15" ht="12.75">
      <c r="A283" s="10" t="s">
        <v>291</v>
      </c>
      <c r="B283" s="48">
        <v>7</v>
      </c>
      <c r="C283" s="48">
        <v>0</v>
      </c>
      <c r="D283" s="48">
        <v>11</v>
      </c>
      <c r="E283" s="48">
        <v>10</v>
      </c>
      <c r="F283" s="48" t="s">
        <v>355</v>
      </c>
      <c r="G283" s="48">
        <v>13</v>
      </c>
      <c r="H283" s="48">
        <v>4</v>
      </c>
      <c r="I283" s="48" t="s">
        <v>355</v>
      </c>
      <c r="J283" s="48">
        <v>0</v>
      </c>
      <c r="K283" s="48">
        <v>9</v>
      </c>
      <c r="L283" s="48">
        <v>15</v>
      </c>
      <c r="M283" s="48">
        <v>9</v>
      </c>
      <c r="N283" s="25">
        <v>2619</v>
      </c>
      <c r="O283" s="25">
        <v>24163.287</v>
      </c>
    </row>
    <row r="284" spans="1:15" ht="12.75">
      <c r="A284" s="10" t="s">
        <v>292</v>
      </c>
      <c r="B284" s="48">
        <v>0</v>
      </c>
      <c r="C284" s="48">
        <v>0</v>
      </c>
      <c r="D284" s="48">
        <v>7</v>
      </c>
      <c r="E284" s="48">
        <v>13</v>
      </c>
      <c r="F284" s="48" t="s">
        <v>355</v>
      </c>
      <c r="G284" s="48">
        <v>11</v>
      </c>
      <c r="H284" s="48" t="s">
        <v>355</v>
      </c>
      <c r="I284" s="48">
        <v>0</v>
      </c>
      <c r="J284" s="48">
        <v>0</v>
      </c>
      <c r="K284" s="48">
        <v>51</v>
      </c>
      <c r="L284" s="48">
        <v>46</v>
      </c>
      <c r="M284" s="48">
        <v>14</v>
      </c>
      <c r="N284" s="25">
        <v>4242</v>
      </c>
      <c r="O284" s="25">
        <v>64602.731</v>
      </c>
    </row>
    <row r="285" spans="1:15" ht="12.75">
      <c r="A285" s="10" t="s">
        <v>293</v>
      </c>
      <c r="B285" s="48" t="s">
        <v>355</v>
      </c>
      <c r="C285" s="48">
        <v>0</v>
      </c>
      <c r="D285" s="48">
        <v>4</v>
      </c>
      <c r="E285" s="48">
        <v>13</v>
      </c>
      <c r="F285" s="48">
        <v>0</v>
      </c>
      <c r="G285" s="48" t="s">
        <v>355</v>
      </c>
      <c r="H285" s="48">
        <v>0</v>
      </c>
      <c r="I285" s="48" t="s">
        <v>355</v>
      </c>
      <c r="J285" s="48">
        <v>0</v>
      </c>
      <c r="K285" s="48">
        <v>11</v>
      </c>
      <c r="L285" s="48">
        <v>11</v>
      </c>
      <c r="M285" s="48">
        <v>7</v>
      </c>
      <c r="N285" s="25">
        <v>2298</v>
      </c>
      <c r="O285" s="25">
        <v>17715.018</v>
      </c>
    </row>
    <row r="286" spans="1:15" ht="25.5">
      <c r="A286" s="24" t="s">
        <v>896</v>
      </c>
      <c r="B286" s="48" t="s">
        <v>355</v>
      </c>
      <c r="C286" s="48">
        <v>0</v>
      </c>
      <c r="D286" s="48">
        <v>4</v>
      </c>
      <c r="E286" s="48">
        <v>10</v>
      </c>
      <c r="F286" s="48" t="s">
        <v>355</v>
      </c>
      <c r="G286" s="48" t="s">
        <v>355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10</v>
      </c>
      <c r="N286" s="25">
        <v>3027</v>
      </c>
      <c r="O286" s="25">
        <v>6180.302</v>
      </c>
    </row>
    <row r="287" spans="1:15" ht="12.75">
      <c r="A287" s="10" t="s">
        <v>294</v>
      </c>
      <c r="B287" s="48">
        <v>7</v>
      </c>
      <c r="C287" s="48">
        <v>0</v>
      </c>
      <c r="D287" s="48">
        <v>9</v>
      </c>
      <c r="E287" s="48">
        <v>19</v>
      </c>
      <c r="F287" s="48" t="s">
        <v>355</v>
      </c>
      <c r="G287" s="48">
        <v>0</v>
      </c>
      <c r="H287" s="48">
        <v>0</v>
      </c>
      <c r="I287" s="48" t="s">
        <v>355</v>
      </c>
      <c r="J287" s="48">
        <v>0</v>
      </c>
      <c r="K287" s="48">
        <v>17</v>
      </c>
      <c r="L287" s="48">
        <v>24</v>
      </c>
      <c r="M287" s="48">
        <v>20</v>
      </c>
      <c r="N287" s="25">
        <v>5936</v>
      </c>
      <c r="O287" s="25">
        <v>35344.972</v>
      </c>
    </row>
    <row r="288" spans="1:15" ht="12.75">
      <c r="A288" s="10" t="s">
        <v>295</v>
      </c>
      <c r="B288" s="48">
        <v>13</v>
      </c>
      <c r="C288" s="48">
        <v>0</v>
      </c>
      <c r="D288" s="48">
        <v>20</v>
      </c>
      <c r="E288" s="48">
        <v>127</v>
      </c>
      <c r="F288" s="48">
        <v>5</v>
      </c>
      <c r="G288" s="48">
        <v>16</v>
      </c>
      <c r="H288" s="48">
        <v>13</v>
      </c>
      <c r="I288" s="48">
        <v>0</v>
      </c>
      <c r="J288" s="48">
        <v>0</v>
      </c>
      <c r="K288" s="48">
        <v>114</v>
      </c>
      <c r="L288" s="48">
        <v>174</v>
      </c>
      <c r="M288" s="48">
        <v>96</v>
      </c>
      <c r="N288" s="25">
        <v>27835</v>
      </c>
      <c r="O288" s="25">
        <v>195891.973</v>
      </c>
    </row>
    <row r="289" spans="1:15" ht="12.75">
      <c r="A289" s="10" t="s">
        <v>296</v>
      </c>
      <c r="B289" s="48">
        <v>9</v>
      </c>
      <c r="C289" s="48">
        <v>0</v>
      </c>
      <c r="D289" s="48" t="s">
        <v>355</v>
      </c>
      <c r="E289" s="48">
        <v>10</v>
      </c>
      <c r="F289" s="48" t="s">
        <v>355</v>
      </c>
      <c r="G289" s="48">
        <v>9</v>
      </c>
      <c r="H289" s="48">
        <v>6</v>
      </c>
      <c r="I289" s="48" t="s">
        <v>355</v>
      </c>
      <c r="J289" s="48">
        <v>0</v>
      </c>
      <c r="K289" s="48">
        <v>41</v>
      </c>
      <c r="L289" s="48">
        <v>53</v>
      </c>
      <c r="M289" s="48">
        <v>41</v>
      </c>
      <c r="N289" s="25">
        <v>12412</v>
      </c>
      <c r="O289" s="25">
        <v>75763.868</v>
      </c>
    </row>
    <row r="290" spans="1:15" ht="12.75">
      <c r="A290" s="10" t="s">
        <v>297</v>
      </c>
      <c r="B290" s="48">
        <v>11</v>
      </c>
      <c r="C290" s="48">
        <v>0</v>
      </c>
      <c r="D290" s="48">
        <v>26</v>
      </c>
      <c r="E290" s="48">
        <v>38</v>
      </c>
      <c r="F290" s="48">
        <v>0</v>
      </c>
      <c r="G290" s="48">
        <v>7</v>
      </c>
      <c r="H290" s="48">
        <v>0</v>
      </c>
      <c r="I290" s="48">
        <v>0</v>
      </c>
      <c r="J290" s="48">
        <v>0</v>
      </c>
      <c r="K290" s="48">
        <v>37</v>
      </c>
      <c r="L290" s="48">
        <v>51</v>
      </c>
      <c r="M290" s="48">
        <v>40</v>
      </c>
      <c r="N290" s="25">
        <v>12126</v>
      </c>
      <c r="O290" s="25">
        <v>70815.042</v>
      </c>
    </row>
    <row r="291" spans="1:15" ht="12.75">
      <c r="A291" s="10" t="s">
        <v>298</v>
      </c>
      <c r="B291" s="48" t="s">
        <v>355</v>
      </c>
      <c r="C291" s="48">
        <v>0</v>
      </c>
      <c r="D291" s="48" t="s">
        <v>355</v>
      </c>
      <c r="E291" s="48">
        <v>7</v>
      </c>
      <c r="F291" s="48">
        <v>0</v>
      </c>
      <c r="G291" s="48" t="s">
        <v>355</v>
      </c>
      <c r="H291" s="48">
        <v>0</v>
      </c>
      <c r="I291" s="48">
        <v>0</v>
      </c>
      <c r="J291" s="48">
        <v>0</v>
      </c>
      <c r="K291" s="48">
        <v>9</v>
      </c>
      <c r="L291" s="48">
        <v>16</v>
      </c>
      <c r="M291" s="48">
        <v>8</v>
      </c>
      <c r="N291" s="25">
        <v>2839</v>
      </c>
      <c r="O291" s="25">
        <v>16637.979</v>
      </c>
    </row>
    <row r="292" spans="1:15" ht="12.75">
      <c r="A292" s="10" t="s">
        <v>299</v>
      </c>
      <c r="B292" s="48">
        <v>18</v>
      </c>
      <c r="C292" s="48" t="s">
        <v>355</v>
      </c>
      <c r="D292" s="48">
        <v>16</v>
      </c>
      <c r="E292" s="48">
        <v>59</v>
      </c>
      <c r="F292" s="48" t="s">
        <v>355</v>
      </c>
      <c r="G292" s="48">
        <v>13</v>
      </c>
      <c r="H292" s="48">
        <v>8</v>
      </c>
      <c r="I292" s="48">
        <v>0</v>
      </c>
      <c r="J292" s="48">
        <v>0</v>
      </c>
      <c r="K292" s="48">
        <v>58</v>
      </c>
      <c r="L292" s="48">
        <v>88</v>
      </c>
      <c r="M292" s="48">
        <v>41</v>
      </c>
      <c r="N292" s="25">
        <v>12389</v>
      </c>
      <c r="O292" s="25">
        <v>102025.299</v>
      </c>
    </row>
    <row r="293" spans="1:15" ht="12.75">
      <c r="A293" s="10" t="s">
        <v>300</v>
      </c>
      <c r="B293" s="48">
        <v>18</v>
      </c>
      <c r="C293" s="48" t="s">
        <v>355</v>
      </c>
      <c r="D293" s="48">
        <v>15</v>
      </c>
      <c r="E293" s="48">
        <v>86</v>
      </c>
      <c r="F293" s="48">
        <v>5</v>
      </c>
      <c r="G293" s="48">
        <v>23</v>
      </c>
      <c r="H293" s="48">
        <v>7</v>
      </c>
      <c r="I293" s="48" t="s">
        <v>355</v>
      </c>
      <c r="J293" s="48">
        <v>0</v>
      </c>
      <c r="K293" s="48">
        <v>51</v>
      </c>
      <c r="L293" s="48">
        <v>96</v>
      </c>
      <c r="M293" s="48">
        <v>52</v>
      </c>
      <c r="N293" s="25">
        <v>15984</v>
      </c>
      <c r="O293" s="25">
        <v>107264.515</v>
      </c>
    </row>
    <row r="294" spans="1:15" ht="12.75">
      <c r="A294" s="10" t="s">
        <v>301</v>
      </c>
      <c r="B294" s="48">
        <v>34</v>
      </c>
      <c r="C294" s="48" t="s">
        <v>355</v>
      </c>
      <c r="D294" s="48">
        <v>35</v>
      </c>
      <c r="E294" s="48">
        <v>190</v>
      </c>
      <c r="F294" s="48">
        <v>9</v>
      </c>
      <c r="G294" s="48">
        <v>82</v>
      </c>
      <c r="H294" s="48">
        <v>39</v>
      </c>
      <c r="I294" s="48">
        <v>0</v>
      </c>
      <c r="J294" s="48">
        <v>0</v>
      </c>
      <c r="K294" s="48">
        <v>221</v>
      </c>
      <c r="L294" s="48">
        <v>336</v>
      </c>
      <c r="M294" s="48">
        <v>162</v>
      </c>
      <c r="N294" s="25">
        <v>48560</v>
      </c>
      <c r="O294" s="25">
        <v>386404.541</v>
      </c>
    </row>
    <row r="295" spans="1:15" ht="12.75">
      <c r="A295" s="10" t="s">
        <v>302</v>
      </c>
      <c r="B295" s="48">
        <v>5</v>
      </c>
      <c r="C295" s="48">
        <v>0</v>
      </c>
      <c r="D295" s="48" t="s">
        <v>355</v>
      </c>
      <c r="E295" s="48">
        <v>20</v>
      </c>
      <c r="F295" s="48" t="s">
        <v>355</v>
      </c>
      <c r="G295" s="48" t="s">
        <v>355</v>
      </c>
      <c r="H295" s="48" t="s">
        <v>355</v>
      </c>
      <c r="I295" s="48" t="s">
        <v>355</v>
      </c>
      <c r="J295" s="48">
        <v>0</v>
      </c>
      <c r="K295" s="48">
        <v>19</v>
      </c>
      <c r="L295" s="48">
        <v>22</v>
      </c>
      <c r="M295" s="48">
        <v>19</v>
      </c>
      <c r="N295" s="25">
        <v>5983</v>
      </c>
      <c r="O295" s="25">
        <v>34667.907</v>
      </c>
    </row>
    <row r="296" spans="1:15" ht="12.75">
      <c r="A296" s="10" t="s">
        <v>303</v>
      </c>
      <c r="B296" s="48">
        <v>4</v>
      </c>
      <c r="C296" s="48">
        <v>0</v>
      </c>
      <c r="D296" s="48">
        <v>38</v>
      </c>
      <c r="E296" s="48">
        <v>54</v>
      </c>
      <c r="F296" s="48">
        <v>6</v>
      </c>
      <c r="G296" s="48">
        <v>34</v>
      </c>
      <c r="H296" s="48">
        <v>14</v>
      </c>
      <c r="I296" s="48">
        <v>0</v>
      </c>
      <c r="J296" s="48">
        <v>0</v>
      </c>
      <c r="K296" s="48">
        <v>146</v>
      </c>
      <c r="L296" s="48">
        <v>179</v>
      </c>
      <c r="M296" s="48">
        <v>129</v>
      </c>
      <c r="N296" s="25">
        <v>37637</v>
      </c>
      <c r="O296" s="25">
        <v>241608.993</v>
      </c>
    </row>
    <row r="297" spans="1:15" ht="12.75">
      <c r="A297" s="10" t="s">
        <v>304</v>
      </c>
      <c r="B297" s="48">
        <v>0</v>
      </c>
      <c r="C297" s="48">
        <v>0</v>
      </c>
      <c r="D297" s="48" t="s">
        <v>355</v>
      </c>
      <c r="E297" s="48">
        <v>31</v>
      </c>
      <c r="F297" s="48">
        <v>0</v>
      </c>
      <c r="G297" s="48">
        <v>6</v>
      </c>
      <c r="H297" s="48">
        <v>4</v>
      </c>
      <c r="I297" s="48">
        <v>0</v>
      </c>
      <c r="J297" s="48">
        <v>0</v>
      </c>
      <c r="K297" s="48">
        <v>32</v>
      </c>
      <c r="L297" s="48">
        <v>42</v>
      </c>
      <c r="M297" s="48">
        <v>28</v>
      </c>
      <c r="N297" s="25">
        <v>9114</v>
      </c>
      <c r="O297" s="25">
        <v>53801.876</v>
      </c>
    </row>
    <row r="298" spans="1:15" ht="12.75">
      <c r="A298" s="10" t="s">
        <v>305</v>
      </c>
      <c r="B298" s="48" t="s">
        <v>355</v>
      </c>
      <c r="C298" s="48">
        <v>0</v>
      </c>
      <c r="D298" s="48">
        <v>4</v>
      </c>
      <c r="E298" s="48">
        <v>5</v>
      </c>
      <c r="F298" s="48" t="s">
        <v>355</v>
      </c>
      <c r="G298" s="48">
        <v>0</v>
      </c>
      <c r="H298" s="48">
        <v>0</v>
      </c>
      <c r="I298" s="48">
        <v>0</v>
      </c>
      <c r="J298" s="48">
        <v>0</v>
      </c>
      <c r="K298" s="48">
        <v>12</v>
      </c>
      <c r="L298" s="48">
        <v>17</v>
      </c>
      <c r="M298" s="48">
        <v>16</v>
      </c>
      <c r="N298" s="25">
        <v>4447</v>
      </c>
      <c r="O298" s="25">
        <v>22134.761</v>
      </c>
    </row>
    <row r="299" spans="1:15" ht="13.5" thickBot="1">
      <c r="A299" s="27" t="s">
        <v>306</v>
      </c>
      <c r="B299" s="49">
        <v>5</v>
      </c>
      <c r="C299" s="49" t="s">
        <v>355</v>
      </c>
      <c r="D299" s="49" t="s">
        <v>355</v>
      </c>
      <c r="E299" s="49">
        <v>10</v>
      </c>
      <c r="F299" s="49">
        <v>0</v>
      </c>
      <c r="G299" s="49" t="s">
        <v>355</v>
      </c>
      <c r="H299" s="49" t="s">
        <v>355</v>
      </c>
      <c r="I299" s="49">
        <v>0</v>
      </c>
      <c r="J299" s="49">
        <v>0</v>
      </c>
      <c r="K299" s="49">
        <v>25</v>
      </c>
      <c r="L299" s="49">
        <v>30</v>
      </c>
      <c r="M299" s="49">
        <v>21</v>
      </c>
      <c r="N299" s="28">
        <v>6538</v>
      </c>
      <c r="O299" s="28">
        <v>40682.089</v>
      </c>
    </row>
    <row r="300" ht="12.75" hidden="1"/>
  </sheetData>
  <sheetProtection sheet="1"/>
  <mergeCells count="2">
    <mergeCell ref="B2:L2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&amp;LStatistiska centralbyrån
Offentlig ekonomi och mikrosimuleringar&amp;CMars 2017
&amp;RReviderat utfall 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1" max="19" man="1"/>
    <brk id="178" max="19" man="1"/>
    <brk id="220" max="19" man="1"/>
    <brk id="26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30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0" defaultRowHeight="15" zeroHeight="1"/>
  <cols>
    <col min="1" max="1" width="18.00390625" style="12" customWidth="1"/>
    <col min="2" max="2" width="11.57421875" style="12" customWidth="1"/>
    <col min="3" max="3" width="13.00390625" style="12" customWidth="1"/>
    <col min="4" max="4" width="11.57421875" style="12" customWidth="1"/>
    <col min="5" max="10" width="9.140625" style="12" customWidth="1"/>
    <col min="11" max="11" width="10.00390625" style="26" customWidth="1"/>
    <col min="12" max="12" width="5.00390625" style="12" customWidth="1"/>
    <col min="13" max="16384" width="9.140625" style="12" hidden="1" customWidth="1"/>
  </cols>
  <sheetData>
    <row r="1" ht="12.75"/>
    <row r="2" ht="16.5" thickBot="1">
      <c r="A2" s="9" t="s">
        <v>950</v>
      </c>
    </row>
    <row r="3" spans="1:11" ht="15">
      <c r="A3" s="13" t="s">
        <v>6</v>
      </c>
      <c r="B3" s="242" t="s">
        <v>356</v>
      </c>
      <c r="C3" s="242"/>
      <c r="D3" s="242"/>
      <c r="E3" s="242"/>
      <c r="F3" s="242"/>
      <c r="G3" s="50" t="s">
        <v>8</v>
      </c>
      <c r="H3" s="50" t="s">
        <v>357</v>
      </c>
      <c r="I3" s="50" t="s">
        <v>358</v>
      </c>
      <c r="J3" s="50" t="s">
        <v>358</v>
      </c>
      <c r="K3" s="51" t="s">
        <v>9</v>
      </c>
    </row>
    <row r="4" spans="2:11" ht="15">
      <c r="B4" s="52" t="s">
        <v>359</v>
      </c>
      <c r="C4" s="53" t="s">
        <v>360</v>
      </c>
      <c r="D4" s="53" t="s">
        <v>361</v>
      </c>
      <c r="E4" s="54" t="s">
        <v>360</v>
      </c>
      <c r="F4" s="55" t="s">
        <v>362</v>
      </c>
      <c r="G4" s="55" t="s">
        <v>14</v>
      </c>
      <c r="H4" s="37" t="s">
        <v>363</v>
      </c>
      <c r="I4" s="37" t="s">
        <v>364</v>
      </c>
      <c r="J4" s="55" t="s">
        <v>364</v>
      </c>
      <c r="K4" s="56" t="s">
        <v>15</v>
      </c>
    </row>
    <row r="5" spans="1:11" ht="12.75">
      <c r="A5" s="12" t="s">
        <v>19</v>
      </c>
      <c r="B5" s="52" t="s">
        <v>365</v>
      </c>
      <c r="C5" s="20" t="s">
        <v>366</v>
      </c>
      <c r="D5" s="57" t="s">
        <v>367</v>
      </c>
      <c r="E5" s="58" t="s">
        <v>368</v>
      </c>
      <c r="F5" s="57"/>
      <c r="G5" s="55" t="s">
        <v>20</v>
      </c>
      <c r="H5" s="37" t="s">
        <v>369</v>
      </c>
      <c r="I5" s="37" t="s">
        <v>363</v>
      </c>
      <c r="J5" s="37" t="s">
        <v>363</v>
      </c>
      <c r="K5" s="56" t="s">
        <v>21</v>
      </c>
    </row>
    <row r="6" spans="2:11" ht="12.75">
      <c r="B6" s="59" t="s">
        <v>370</v>
      </c>
      <c r="C6" s="52" t="s">
        <v>371</v>
      </c>
      <c r="D6" s="57" t="s">
        <v>372</v>
      </c>
      <c r="E6" s="58" t="s">
        <v>373</v>
      </c>
      <c r="F6" s="57"/>
      <c r="G6" s="55" t="s">
        <v>16</v>
      </c>
      <c r="H6" s="55" t="s">
        <v>374</v>
      </c>
      <c r="I6" s="37" t="s">
        <v>369</v>
      </c>
      <c r="J6" s="55" t="s">
        <v>369</v>
      </c>
      <c r="K6" s="56" t="s">
        <v>25</v>
      </c>
    </row>
    <row r="7" spans="1:11" ht="12.75">
      <c r="A7" s="60"/>
      <c r="B7" s="57" t="s">
        <v>375</v>
      </c>
      <c r="C7" s="57" t="s">
        <v>376</v>
      </c>
      <c r="D7" s="55" t="s">
        <v>377</v>
      </c>
      <c r="E7" s="58" t="s">
        <v>378</v>
      </c>
      <c r="F7" s="52"/>
      <c r="G7" s="61" t="s">
        <v>30</v>
      </c>
      <c r="H7" s="57"/>
      <c r="I7" s="57"/>
      <c r="J7" s="55" t="s">
        <v>379</v>
      </c>
      <c r="K7" s="56"/>
    </row>
    <row r="8" spans="1:11" ht="12.75">
      <c r="A8" s="60"/>
      <c r="B8" s="57"/>
      <c r="C8" s="55" t="s">
        <v>380</v>
      </c>
      <c r="D8" s="55" t="s">
        <v>381</v>
      </c>
      <c r="E8" s="58" t="s">
        <v>382</v>
      </c>
      <c r="F8" s="57"/>
      <c r="G8" s="55"/>
      <c r="H8" s="57"/>
      <c r="I8" s="61"/>
      <c r="J8" s="37" t="s">
        <v>383</v>
      </c>
      <c r="K8" s="62"/>
    </row>
    <row r="9" spans="1:11" ht="12.75">
      <c r="A9" s="60"/>
      <c r="B9" s="57"/>
      <c r="C9" s="55" t="s">
        <v>384</v>
      </c>
      <c r="D9" s="55" t="s">
        <v>385</v>
      </c>
      <c r="E9" s="63" t="s">
        <v>330</v>
      </c>
      <c r="F9" s="57"/>
      <c r="G9" s="55"/>
      <c r="H9" s="37"/>
      <c r="I9" s="61"/>
      <c r="J9" s="37"/>
      <c r="K9" s="64" t="s">
        <v>386</v>
      </c>
    </row>
    <row r="10" spans="1:11" ht="12.75">
      <c r="A10" s="46"/>
      <c r="B10" s="47"/>
      <c r="C10" s="65" t="s">
        <v>387</v>
      </c>
      <c r="D10" s="65" t="s">
        <v>388</v>
      </c>
      <c r="E10" s="66" t="s">
        <v>341</v>
      </c>
      <c r="F10" s="67" t="s">
        <v>389</v>
      </c>
      <c r="G10" s="67" t="s">
        <v>390</v>
      </c>
      <c r="H10" s="67" t="s">
        <v>391</v>
      </c>
      <c r="I10" s="68" t="s">
        <v>392</v>
      </c>
      <c r="J10" s="67" t="s">
        <v>393</v>
      </c>
      <c r="K10" s="69" t="s">
        <v>394</v>
      </c>
    </row>
    <row r="11" spans="1:12" ht="25.5">
      <c r="A11" s="24" t="s">
        <v>897</v>
      </c>
      <c r="B11" s="25">
        <v>291641.0672</v>
      </c>
      <c r="C11" s="25">
        <v>129784.8</v>
      </c>
      <c r="D11" s="25">
        <v>-47089.15</v>
      </c>
      <c r="E11" s="25">
        <v>40487.200000000004</v>
      </c>
      <c r="F11" s="25">
        <v>414823.91719999997</v>
      </c>
      <c r="G11" s="25">
        <v>417922.683</v>
      </c>
      <c r="H11" s="25">
        <v>355234.28055</v>
      </c>
      <c r="I11" s="25">
        <v>59589.63664999994</v>
      </c>
      <c r="J11" s="25">
        <v>41712.745654999955</v>
      </c>
      <c r="K11" s="26">
        <v>1.1</v>
      </c>
      <c r="L11" s="25"/>
    </row>
    <row r="12" spans="1:12" ht="12.75">
      <c r="A12" s="10" t="s">
        <v>34</v>
      </c>
      <c r="B12" s="25">
        <v>25382.4872</v>
      </c>
      <c r="C12" s="25">
        <v>93062.25</v>
      </c>
      <c r="D12" s="25">
        <v>-16947.3</v>
      </c>
      <c r="E12" s="25">
        <v>6754.4400000000005</v>
      </c>
      <c r="F12" s="25">
        <v>108251.8772</v>
      </c>
      <c r="G12" s="25">
        <v>101965.246</v>
      </c>
      <c r="H12" s="25">
        <v>86670.4591</v>
      </c>
      <c r="I12" s="25">
        <v>21581.41810000001</v>
      </c>
      <c r="J12" s="25">
        <v>15106.992670000005</v>
      </c>
      <c r="K12" s="26">
        <v>1.148</v>
      </c>
      <c r="L12" s="25"/>
    </row>
    <row r="13" spans="1:12" ht="12.75">
      <c r="A13" s="10" t="s">
        <v>35</v>
      </c>
      <c r="B13" s="25">
        <v>93036.81240000001</v>
      </c>
      <c r="C13" s="25">
        <v>162761.4</v>
      </c>
      <c r="D13" s="25">
        <v>-92325.3</v>
      </c>
      <c r="E13" s="25">
        <v>5361.97</v>
      </c>
      <c r="F13" s="25">
        <v>168834.8824</v>
      </c>
      <c r="G13" s="25">
        <v>139929.598</v>
      </c>
      <c r="H13" s="25">
        <v>118940.1583</v>
      </c>
      <c r="I13" s="25">
        <v>49894.72410000001</v>
      </c>
      <c r="J13" s="25">
        <v>34926.30687</v>
      </c>
      <c r="K13" s="26">
        <v>1.25</v>
      </c>
      <c r="L13" s="25"/>
    </row>
    <row r="14" spans="1:12" ht="12.75">
      <c r="A14" s="10" t="s">
        <v>36</v>
      </c>
      <c r="B14" s="25">
        <v>251079.2102</v>
      </c>
      <c r="C14" s="25">
        <v>235818.05</v>
      </c>
      <c r="D14" s="25">
        <v>-229011.25</v>
      </c>
      <c r="E14" s="25">
        <v>19887.620000000003</v>
      </c>
      <c r="F14" s="25">
        <v>277773.6302</v>
      </c>
      <c r="G14" s="25">
        <v>319153.081</v>
      </c>
      <c r="H14" s="25">
        <v>271280.11884999997</v>
      </c>
      <c r="I14" s="25">
        <v>6493.511350000044</v>
      </c>
      <c r="J14" s="25">
        <v>4545.457945000031</v>
      </c>
      <c r="K14" s="26">
        <v>1.014</v>
      </c>
      <c r="L14" s="25"/>
    </row>
    <row r="15" spans="1:12" ht="12.75">
      <c r="A15" s="10" t="s">
        <v>37</v>
      </c>
      <c r="B15" s="25">
        <v>274459.5658</v>
      </c>
      <c r="C15" s="25">
        <v>271274.95</v>
      </c>
      <c r="D15" s="25">
        <v>-233658.19999999998</v>
      </c>
      <c r="E15" s="25">
        <v>28478.230000000003</v>
      </c>
      <c r="F15" s="25">
        <v>340554.54579999996</v>
      </c>
      <c r="G15" s="25">
        <v>358722.11</v>
      </c>
      <c r="H15" s="25">
        <v>304913.79349999997</v>
      </c>
      <c r="I15" s="25">
        <v>35640.75229999999</v>
      </c>
      <c r="J15" s="25">
        <v>24948.526609999994</v>
      </c>
      <c r="K15" s="26">
        <v>1.07</v>
      </c>
      <c r="L15" s="25"/>
    </row>
    <row r="16" spans="1:12" ht="12.75">
      <c r="A16" s="10" t="s">
        <v>38</v>
      </c>
      <c r="B16" s="25">
        <v>140255.8262</v>
      </c>
      <c r="C16" s="25">
        <v>148277.4</v>
      </c>
      <c r="D16" s="25">
        <v>-56559</v>
      </c>
      <c r="E16" s="25">
        <v>17976.140000000003</v>
      </c>
      <c r="F16" s="25">
        <v>249950.36620000002</v>
      </c>
      <c r="G16" s="25">
        <v>300603.978</v>
      </c>
      <c r="H16" s="25">
        <v>255513.3813</v>
      </c>
      <c r="I16" s="25">
        <v>-5563.01509999999</v>
      </c>
      <c r="J16" s="25">
        <v>-3894.1105699999925</v>
      </c>
      <c r="K16" s="26">
        <v>0.987</v>
      </c>
      <c r="L16" s="25"/>
    </row>
    <row r="17" spans="1:12" ht="12.75">
      <c r="A17" s="10" t="s">
        <v>39</v>
      </c>
      <c r="B17" s="25">
        <v>141735.96360000002</v>
      </c>
      <c r="C17" s="25">
        <v>49588.15</v>
      </c>
      <c r="D17" s="25">
        <v>-14723.699999999999</v>
      </c>
      <c r="E17" s="25">
        <v>11916.490000000002</v>
      </c>
      <c r="F17" s="25">
        <v>188516.90360000002</v>
      </c>
      <c r="G17" s="25">
        <v>201628.91</v>
      </c>
      <c r="H17" s="25">
        <v>171384.5735</v>
      </c>
      <c r="I17" s="25">
        <v>17132.33010000002</v>
      </c>
      <c r="J17" s="25">
        <v>11992.631070000014</v>
      </c>
      <c r="K17" s="26">
        <v>1.059</v>
      </c>
      <c r="L17" s="25"/>
    </row>
    <row r="18" spans="1:12" ht="12.75">
      <c r="A18" s="10" t="s">
        <v>40</v>
      </c>
      <c r="B18" s="25">
        <v>116215.01640000001</v>
      </c>
      <c r="C18" s="25">
        <v>279327.85</v>
      </c>
      <c r="D18" s="25">
        <v>-83780.25</v>
      </c>
      <c r="E18" s="25">
        <v>31831.480000000003</v>
      </c>
      <c r="F18" s="25">
        <v>343594.0964</v>
      </c>
      <c r="G18" s="25">
        <v>320893.429</v>
      </c>
      <c r="H18" s="25">
        <v>272759.41465</v>
      </c>
      <c r="I18" s="25">
        <v>70834.68174999999</v>
      </c>
      <c r="J18" s="25">
        <v>49584.27722499999</v>
      </c>
      <c r="K18" s="26">
        <v>1.155</v>
      </c>
      <c r="L18" s="25"/>
    </row>
    <row r="19" spans="1:12" ht="12.75">
      <c r="A19" s="10" t="s">
        <v>41</v>
      </c>
      <c r="B19" s="25">
        <v>14362.4558</v>
      </c>
      <c r="C19" s="25">
        <v>191789.75</v>
      </c>
      <c r="D19" s="25">
        <v>-5066</v>
      </c>
      <c r="E19" s="25">
        <v>24371.370000000003</v>
      </c>
      <c r="F19" s="25">
        <v>225457.5758</v>
      </c>
      <c r="G19" s="25">
        <v>284628.251</v>
      </c>
      <c r="H19" s="25">
        <v>241934.01335</v>
      </c>
      <c r="I19" s="25">
        <v>-16476.437550000002</v>
      </c>
      <c r="J19" s="25">
        <v>-11533.506285000001</v>
      </c>
      <c r="K19" s="26">
        <v>0.959</v>
      </c>
      <c r="L19" s="25"/>
    </row>
    <row r="20" spans="1:12" ht="12.75">
      <c r="A20" s="10" t="s">
        <v>42</v>
      </c>
      <c r="B20" s="25">
        <v>42053.0712</v>
      </c>
      <c r="C20" s="25">
        <v>37071.9</v>
      </c>
      <c r="D20" s="25">
        <v>-40975.95</v>
      </c>
      <c r="E20" s="25">
        <v>2760.63</v>
      </c>
      <c r="F20" s="25">
        <v>40909.65119999999</v>
      </c>
      <c r="G20" s="25">
        <v>37202.201</v>
      </c>
      <c r="H20" s="25">
        <v>31621.87085</v>
      </c>
      <c r="I20" s="25">
        <v>9287.780349999994</v>
      </c>
      <c r="J20" s="25">
        <v>6501.4462449999955</v>
      </c>
      <c r="K20" s="26">
        <v>1.175</v>
      </c>
      <c r="L20" s="25"/>
    </row>
    <row r="21" spans="1:12" ht="12.75">
      <c r="A21" s="10" t="s">
        <v>43</v>
      </c>
      <c r="B21" s="25">
        <v>92463.588</v>
      </c>
      <c r="C21" s="25">
        <v>36188.75</v>
      </c>
      <c r="D21" s="25">
        <v>-43778.4</v>
      </c>
      <c r="E21" s="25">
        <v>7723.950000000001</v>
      </c>
      <c r="F21" s="25">
        <v>92597.888</v>
      </c>
      <c r="G21" s="25">
        <v>120498.18</v>
      </c>
      <c r="H21" s="25">
        <v>102423.453</v>
      </c>
      <c r="I21" s="25">
        <v>-9825.564999999988</v>
      </c>
      <c r="J21" s="25">
        <v>-6877.895499999991</v>
      </c>
      <c r="K21" s="26">
        <v>0.943</v>
      </c>
      <c r="L21" s="25"/>
    </row>
    <row r="22" spans="1:12" ht="12.75">
      <c r="A22" s="10" t="s">
        <v>44</v>
      </c>
      <c r="B22" s="25">
        <v>58614.2718</v>
      </c>
      <c r="C22" s="25">
        <v>37480.75</v>
      </c>
      <c r="D22" s="25">
        <v>-35399.95</v>
      </c>
      <c r="E22" s="25">
        <v>3340.5000000000005</v>
      </c>
      <c r="F22" s="25">
        <v>64035.571800000005</v>
      </c>
      <c r="G22" s="25">
        <v>70791.39499999999</v>
      </c>
      <c r="H22" s="25">
        <v>60172.68574999999</v>
      </c>
      <c r="I22" s="25">
        <v>3862.8860500000155</v>
      </c>
      <c r="J22" s="25">
        <v>2704.020235000011</v>
      </c>
      <c r="K22" s="26">
        <v>1.038</v>
      </c>
      <c r="L22" s="25"/>
    </row>
    <row r="23" spans="1:12" ht="12.75">
      <c r="A23" s="10" t="s">
        <v>45</v>
      </c>
      <c r="B23" s="25">
        <v>107076.6564</v>
      </c>
      <c r="C23" s="25">
        <v>70336.65</v>
      </c>
      <c r="D23" s="25">
        <v>-24436.649999999998</v>
      </c>
      <c r="E23" s="25">
        <v>9788.26</v>
      </c>
      <c r="F23" s="25">
        <v>162764.91640000002</v>
      </c>
      <c r="G23" s="25">
        <v>168338.353</v>
      </c>
      <c r="H23" s="25">
        <v>143087.60005</v>
      </c>
      <c r="I23" s="25">
        <v>19677.31635000001</v>
      </c>
      <c r="J23" s="25">
        <v>13774.121445000004</v>
      </c>
      <c r="K23" s="26">
        <v>1.082</v>
      </c>
      <c r="L23" s="25"/>
    </row>
    <row r="24" spans="1:12" ht="12.75">
      <c r="A24" s="10" t="s">
        <v>46</v>
      </c>
      <c r="B24" s="25">
        <v>12070.9428</v>
      </c>
      <c r="C24" s="25">
        <v>314948.8</v>
      </c>
      <c r="D24" s="25">
        <v>-100031.4</v>
      </c>
      <c r="E24" s="25">
        <v>27822.2</v>
      </c>
      <c r="F24" s="25">
        <v>254810.5428</v>
      </c>
      <c r="G24" s="25">
        <v>271902.75399999996</v>
      </c>
      <c r="H24" s="25">
        <v>231117.34089999995</v>
      </c>
      <c r="I24" s="25">
        <v>23693.201900000044</v>
      </c>
      <c r="J24" s="25">
        <v>16585.24133000003</v>
      </c>
      <c r="K24" s="26">
        <v>1.061</v>
      </c>
      <c r="L24" s="25"/>
    </row>
    <row r="25" spans="1:12" ht="12.75">
      <c r="A25" s="10" t="s">
        <v>47</v>
      </c>
      <c r="B25" s="25">
        <v>66692.0282</v>
      </c>
      <c r="C25" s="25">
        <v>130199.59999999999</v>
      </c>
      <c r="D25" s="25">
        <v>-22764.7</v>
      </c>
      <c r="E25" s="25">
        <v>15659.720000000001</v>
      </c>
      <c r="F25" s="25">
        <v>189786.6482</v>
      </c>
      <c r="G25" s="25">
        <v>186751.341</v>
      </c>
      <c r="H25" s="25">
        <v>158738.63984999998</v>
      </c>
      <c r="I25" s="25">
        <v>31048.00835000002</v>
      </c>
      <c r="J25" s="25">
        <v>21733.605845000013</v>
      </c>
      <c r="K25" s="26">
        <v>1.116</v>
      </c>
      <c r="L25" s="25"/>
    </row>
    <row r="26" spans="1:12" ht="12.75">
      <c r="A26" s="10" t="s">
        <v>48</v>
      </c>
      <c r="B26" s="25">
        <v>820623.3434</v>
      </c>
      <c r="C26" s="25">
        <v>1917158</v>
      </c>
      <c r="D26" s="25">
        <v>-297618.14999999997</v>
      </c>
      <c r="E26" s="25">
        <v>289874.31</v>
      </c>
      <c r="F26" s="25">
        <v>2730037.5034</v>
      </c>
      <c r="G26" s="25">
        <v>2868444.926</v>
      </c>
      <c r="H26" s="25">
        <v>2438178.1870999997</v>
      </c>
      <c r="I26" s="25">
        <v>291859.31630000006</v>
      </c>
      <c r="J26" s="25">
        <v>204301.52141000004</v>
      </c>
      <c r="K26" s="26">
        <v>1.071</v>
      </c>
      <c r="L26" s="25"/>
    </row>
    <row r="27" spans="1:12" ht="12.75">
      <c r="A27" s="10" t="s">
        <v>49</v>
      </c>
      <c r="B27" s="25">
        <v>70921.98120000001</v>
      </c>
      <c r="C27" s="25">
        <v>45127.35</v>
      </c>
      <c r="D27" s="25">
        <v>-17504.05</v>
      </c>
      <c r="E27" s="25">
        <v>9795.570000000002</v>
      </c>
      <c r="F27" s="25">
        <v>108340.85120000002</v>
      </c>
      <c r="G27" s="25">
        <v>110400.297</v>
      </c>
      <c r="H27" s="25">
        <v>93840.25245</v>
      </c>
      <c r="I27" s="25">
        <v>14500.59875000002</v>
      </c>
      <c r="J27" s="25">
        <v>10150.419125000013</v>
      </c>
      <c r="K27" s="26">
        <v>1.092</v>
      </c>
      <c r="L27" s="25"/>
    </row>
    <row r="28" spans="1:12" ht="12.75">
      <c r="A28" s="10" t="s">
        <v>50</v>
      </c>
      <c r="B28" s="25">
        <v>268972.396</v>
      </c>
      <c r="C28" s="25">
        <v>477008.95</v>
      </c>
      <c r="D28" s="25">
        <v>-216108.25</v>
      </c>
      <c r="E28" s="25">
        <v>38807.26</v>
      </c>
      <c r="F28" s="25">
        <v>568680.356</v>
      </c>
      <c r="G28" s="25">
        <v>630134.731</v>
      </c>
      <c r="H28" s="25">
        <v>535614.52135</v>
      </c>
      <c r="I28" s="25">
        <v>33065.834649999975</v>
      </c>
      <c r="J28" s="25">
        <v>23146.08425499998</v>
      </c>
      <c r="K28" s="26">
        <v>1.037</v>
      </c>
      <c r="L28" s="25"/>
    </row>
    <row r="29" spans="1:12" ht="12.75">
      <c r="A29" s="10" t="s">
        <v>51</v>
      </c>
      <c r="B29" s="25">
        <v>136858.0178</v>
      </c>
      <c r="C29" s="25">
        <v>68621.34999999999</v>
      </c>
      <c r="D29" s="25">
        <v>-48196.7</v>
      </c>
      <c r="E29" s="25">
        <v>8956.28</v>
      </c>
      <c r="F29" s="25">
        <v>166238.9478</v>
      </c>
      <c r="G29" s="25">
        <v>194307.199</v>
      </c>
      <c r="H29" s="25">
        <v>165161.11914999998</v>
      </c>
      <c r="I29" s="25">
        <v>1077.8286500000104</v>
      </c>
      <c r="J29" s="25">
        <v>754.4800550000073</v>
      </c>
      <c r="K29" s="26">
        <v>1.004</v>
      </c>
      <c r="L29" s="25"/>
    </row>
    <row r="30" spans="1:12" ht="12.75">
      <c r="A30" s="10" t="s">
        <v>52</v>
      </c>
      <c r="B30" s="25">
        <v>153790.2912</v>
      </c>
      <c r="C30" s="25">
        <v>202619.6</v>
      </c>
      <c r="D30" s="25">
        <v>-133017.35</v>
      </c>
      <c r="E30" s="25">
        <v>20172.2</v>
      </c>
      <c r="F30" s="25">
        <v>243564.74120000002</v>
      </c>
      <c r="G30" s="25">
        <v>245049.362</v>
      </c>
      <c r="H30" s="25">
        <v>208291.9577</v>
      </c>
      <c r="I30" s="25">
        <v>35272.78350000002</v>
      </c>
      <c r="J30" s="25">
        <v>24690.94845000001</v>
      </c>
      <c r="K30" s="26">
        <v>1.101</v>
      </c>
      <c r="L30" s="25"/>
    </row>
    <row r="31" spans="1:12" ht="12.75">
      <c r="A31" s="10" t="s">
        <v>53</v>
      </c>
      <c r="B31" s="25">
        <v>123221.09240000001</v>
      </c>
      <c r="C31" s="25">
        <v>197266.3</v>
      </c>
      <c r="D31" s="25">
        <v>-138124.15</v>
      </c>
      <c r="E31" s="25">
        <v>16321.87</v>
      </c>
      <c r="F31" s="25">
        <v>198685.1124</v>
      </c>
      <c r="G31" s="25">
        <v>209687.866</v>
      </c>
      <c r="H31" s="25">
        <v>178234.6861</v>
      </c>
      <c r="I31" s="25">
        <v>20450.42630000002</v>
      </c>
      <c r="J31" s="25">
        <v>14315.298410000014</v>
      </c>
      <c r="K31" s="26">
        <v>1.068</v>
      </c>
      <c r="L31" s="25"/>
    </row>
    <row r="32" spans="1:12" ht="12.75">
      <c r="A32" s="10" t="s">
        <v>54</v>
      </c>
      <c r="B32" s="25">
        <v>85625.04860000001</v>
      </c>
      <c r="C32" s="25">
        <v>26529.35</v>
      </c>
      <c r="D32" s="25">
        <v>-29967.6</v>
      </c>
      <c r="E32" s="25">
        <v>7221.26</v>
      </c>
      <c r="F32" s="25">
        <v>89408.0586</v>
      </c>
      <c r="G32" s="25">
        <v>97304.42</v>
      </c>
      <c r="H32" s="25">
        <v>82708.757</v>
      </c>
      <c r="I32" s="25">
        <v>6699.301600000006</v>
      </c>
      <c r="J32" s="25">
        <v>4689.511120000004</v>
      </c>
      <c r="K32" s="26">
        <v>1.048</v>
      </c>
      <c r="L32" s="25"/>
    </row>
    <row r="33" spans="1:12" ht="12.75">
      <c r="A33" s="10" t="s">
        <v>55</v>
      </c>
      <c r="B33" s="25">
        <v>72929.65120000001</v>
      </c>
      <c r="C33" s="25">
        <v>108009.5</v>
      </c>
      <c r="D33" s="25">
        <v>-49289.799999999996</v>
      </c>
      <c r="E33" s="25">
        <v>14638.36</v>
      </c>
      <c r="F33" s="25">
        <v>146287.71120000002</v>
      </c>
      <c r="G33" s="25">
        <v>166916.309</v>
      </c>
      <c r="H33" s="25">
        <v>141878.86265</v>
      </c>
      <c r="I33" s="25">
        <v>4408.848550000024</v>
      </c>
      <c r="J33" s="25">
        <v>3086.1939850000167</v>
      </c>
      <c r="K33" s="26">
        <v>1.018</v>
      </c>
      <c r="L33" s="25"/>
    </row>
    <row r="34" spans="1:12" ht="12.75">
      <c r="A34" s="10" t="s">
        <v>56</v>
      </c>
      <c r="B34" s="25">
        <v>1891.3636000000001</v>
      </c>
      <c r="C34" s="25">
        <v>25554.399999999998</v>
      </c>
      <c r="D34" s="25">
        <v>-260.09999999999997</v>
      </c>
      <c r="E34" s="25">
        <v>1097.69</v>
      </c>
      <c r="F34" s="25">
        <v>28283.3536</v>
      </c>
      <c r="G34" s="25">
        <v>30768.189</v>
      </c>
      <c r="H34" s="25">
        <v>26152.960649999997</v>
      </c>
      <c r="I34" s="25">
        <v>2130.3929500000013</v>
      </c>
      <c r="J34" s="25">
        <v>1491.2750650000007</v>
      </c>
      <c r="K34" s="26">
        <v>1.048</v>
      </c>
      <c r="L34" s="25"/>
    </row>
    <row r="35" spans="1:12" ht="12.75">
      <c r="A35" s="10" t="s">
        <v>57</v>
      </c>
      <c r="B35" s="25">
        <v>119402.3656</v>
      </c>
      <c r="C35" s="25">
        <v>117878.84999999999</v>
      </c>
      <c r="D35" s="25">
        <v>-111315.15</v>
      </c>
      <c r="E35" s="25">
        <v>8500.17</v>
      </c>
      <c r="F35" s="25">
        <v>134466.2356</v>
      </c>
      <c r="G35" s="25">
        <v>156555.291</v>
      </c>
      <c r="H35" s="25">
        <v>133071.99735</v>
      </c>
      <c r="I35" s="25">
        <v>1394.238250000024</v>
      </c>
      <c r="J35" s="25">
        <v>975.9667750000167</v>
      </c>
      <c r="K35" s="26">
        <v>1.006</v>
      </c>
      <c r="L35" s="25"/>
    </row>
    <row r="36" spans="1:12" ht="12.75">
      <c r="A36" s="10" t="s">
        <v>58</v>
      </c>
      <c r="B36" s="25">
        <v>146100.22280000002</v>
      </c>
      <c r="C36" s="25">
        <v>167040.3</v>
      </c>
      <c r="D36" s="25">
        <v>-137126.25</v>
      </c>
      <c r="E36" s="25">
        <v>13544.070000000002</v>
      </c>
      <c r="F36" s="25">
        <v>189558.3428</v>
      </c>
      <c r="G36" s="25">
        <v>231162.572</v>
      </c>
      <c r="H36" s="25">
        <v>196488.1862</v>
      </c>
      <c r="I36" s="25">
        <v>-6929.843399999983</v>
      </c>
      <c r="J36" s="25">
        <v>-4850.890379999988</v>
      </c>
      <c r="K36" s="26">
        <v>0.979</v>
      </c>
      <c r="L36" s="25"/>
    </row>
    <row r="37" spans="1:12" ht="25.5">
      <c r="A37" s="24" t="s">
        <v>898</v>
      </c>
      <c r="B37" s="25">
        <v>149212.8036</v>
      </c>
      <c r="C37" s="25">
        <v>34470.049999999996</v>
      </c>
      <c r="D37" s="25">
        <v>-20230.85</v>
      </c>
      <c r="E37" s="25">
        <v>11790.18</v>
      </c>
      <c r="F37" s="25">
        <v>175242.18360000002</v>
      </c>
      <c r="G37" s="25">
        <v>191478.699</v>
      </c>
      <c r="H37" s="25">
        <v>162756.89414999998</v>
      </c>
      <c r="I37" s="25">
        <v>12485.28945000004</v>
      </c>
      <c r="J37" s="25">
        <v>8739.702615000027</v>
      </c>
      <c r="K37" s="26">
        <v>1.046</v>
      </c>
      <c r="L37" s="25"/>
    </row>
    <row r="38" spans="1:12" ht="12.75">
      <c r="A38" s="10" t="s">
        <v>60</v>
      </c>
      <c r="B38" s="25">
        <v>33494.8586</v>
      </c>
      <c r="C38" s="25">
        <v>14054.75</v>
      </c>
      <c r="D38" s="25">
        <v>-1025.95</v>
      </c>
      <c r="E38" s="25">
        <v>8000.200000000001</v>
      </c>
      <c r="F38" s="25">
        <v>54523.85859999999</v>
      </c>
      <c r="G38" s="25">
        <v>65231.994</v>
      </c>
      <c r="H38" s="25">
        <v>55447.194899999995</v>
      </c>
      <c r="I38" s="25">
        <v>-923.3363000000027</v>
      </c>
      <c r="J38" s="25">
        <v>-646.3354100000018</v>
      </c>
      <c r="K38" s="26">
        <v>0.99</v>
      </c>
      <c r="L38" s="25"/>
    </row>
    <row r="39" spans="1:12" ht="12.75">
      <c r="A39" s="10" t="s">
        <v>61</v>
      </c>
      <c r="B39" s="25">
        <v>54830.16</v>
      </c>
      <c r="C39" s="25">
        <v>5746</v>
      </c>
      <c r="D39" s="25">
        <v>-20183.25</v>
      </c>
      <c r="E39" s="25">
        <v>2795.82</v>
      </c>
      <c r="F39" s="25">
        <v>43188.73</v>
      </c>
      <c r="G39" s="25">
        <v>45915.072</v>
      </c>
      <c r="H39" s="25">
        <v>39027.8112</v>
      </c>
      <c r="I39" s="25">
        <v>4160.918800000007</v>
      </c>
      <c r="J39" s="25">
        <v>2912.6431600000046</v>
      </c>
      <c r="K39" s="26">
        <v>1.063</v>
      </c>
      <c r="L39" s="25"/>
    </row>
    <row r="40" spans="1:12" ht="12.75">
      <c r="A40" s="10" t="s">
        <v>62</v>
      </c>
      <c r="B40" s="25">
        <v>25163.720400000002</v>
      </c>
      <c r="C40" s="25">
        <v>31819.75</v>
      </c>
      <c r="D40" s="25">
        <v>-10193.199999999999</v>
      </c>
      <c r="E40" s="25">
        <v>4357.780000000001</v>
      </c>
      <c r="F40" s="25">
        <v>51148.0504</v>
      </c>
      <c r="G40" s="25">
        <v>58156.455</v>
      </c>
      <c r="H40" s="25">
        <v>49432.986750000004</v>
      </c>
      <c r="I40" s="25">
        <v>1715.0636499999964</v>
      </c>
      <c r="J40" s="25">
        <v>1200.5445549999974</v>
      </c>
      <c r="K40" s="26">
        <v>1.021</v>
      </c>
      <c r="L40" s="25"/>
    </row>
    <row r="41" spans="1:12" ht="12.75">
      <c r="A41" s="10" t="s">
        <v>63</v>
      </c>
      <c r="B41" s="25">
        <v>93392.65460000001</v>
      </c>
      <c r="C41" s="25">
        <v>15776.85</v>
      </c>
      <c r="D41" s="25">
        <v>-21784.649999999998</v>
      </c>
      <c r="E41" s="25">
        <v>4146.13</v>
      </c>
      <c r="F41" s="25">
        <v>91530.98460000001</v>
      </c>
      <c r="G41" s="25">
        <v>115203.632</v>
      </c>
      <c r="H41" s="25">
        <v>97923.0872</v>
      </c>
      <c r="I41" s="25">
        <v>-6392.102599999984</v>
      </c>
      <c r="J41" s="25">
        <v>-4474.471819999988</v>
      </c>
      <c r="K41" s="26">
        <v>0.961</v>
      </c>
      <c r="L41" s="25"/>
    </row>
    <row r="42" spans="1:12" ht="12.75">
      <c r="A42" s="10" t="s">
        <v>64</v>
      </c>
      <c r="B42" s="25">
        <v>559197.0174</v>
      </c>
      <c r="C42" s="25">
        <v>804057.5</v>
      </c>
      <c r="D42" s="25">
        <v>-543741.6</v>
      </c>
      <c r="E42" s="25">
        <v>60855.920000000006</v>
      </c>
      <c r="F42" s="25">
        <v>880368.8374000001</v>
      </c>
      <c r="G42" s="25">
        <v>985716.715</v>
      </c>
      <c r="H42" s="25">
        <v>837859.20775</v>
      </c>
      <c r="I42" s="25">
        <v>42509.62965000013</v>
      </c>
      <c r="J42" s="25">
        <v>29756.74075500009</v>
      </c>
      <c r="K42" s="26">
        <v>1.03</v>
      </c>
      <c r="L42" s="25"/>
    </row>
    <row r="43" spans="1:12" ht="12.75">
      <c r="A43" s="10" t="s">
        <v>65</v>
      </c>
      <c r="B43" s="25">
        <v>22369.5976</v>
      </c>
      <c r="C43" s="25">
        <v>3051.5</v>
      </c>
      <c r="D43" s="25">
        <v>-6817</v>
      </c>
      <c r="E43" s="25">
        <v>1405.22</v>
      </c>
      <c r="F43" s="25">
        <v>20009.317600000002</v>
      </c>
      <c r="G43" s="25">
        <v>29223.277</v>
      </c>
      <c r="H43" s="25">
        <v>24839.78545</v>
      </c>
      <c r="I43" s="25">
        <v>-4830.467849999997</v>
      </c>
      <c r="J43" s="25">
        <v>-3381.3274949999977</v>
      </c>
      <c r="K43" s="26">
        <v>0.884</v>
      </c>
      <c r="L43" s="25"/>
    </row>
    <row r="44" spans="1:12" ht="12.75">
      <c r="A44" s="10" t="s">
        <v>66</v>
      </c>
      <c r="B44" s="25">
        <v>78134.36260000001</v>
      </c>
      <c r="C44" s="25">
        <v>24356.75</v>
      </c>
      <c r="D44" s="25">
        <v>-37425.5</v>
      </c>
      <c r="E44" s="25">
        <v>2242.13</v>
      </c>
      <c r="F44" s="25">
        <v>67307.74260000001</v>
      </c>
      <c r="G44" s="25">
        <v>73435.78</v>
      </c>
      <c r="H44" s="25">
        <v>62420.413</v>
      </c>
      <c r="I44" s="25">
        <v>4887.329600000012</v>
      </c>
      <c r="J44" s="25">
        <v>3421.1307200000083</v>
      </c>
      <c r="K44" s="26">
        <v>1.047</v>
      </c>
      <c r="L44" s="25"/>
    </row>
    <row r="45" spans="1:12" ht="25.5" customHeight="1">
      <c r="A45" s="24" t="s">
        <v>899</v>
      </c>
      <c r="B45" s="25">
        <v>440342.9534</v>
      </c>
      <c r="C45" s="25">
        <v>71870.9</v>
      </c>
      <c r="D45" s="25">
        <v>-113043.2</v>
      </c>
      <c r="E45" s="25">
        <v>37192.43</v>
      </c>
      <c r="F45" s="25">
        <v>436363.0834</v>
      </c>
      <c r="G45" s="25">
        <v>504385.073</v>
      </c>
      <c r="H45" s="25">
        <v>428727.31204999995</v>
      </c>
      <c r="I45" s="25">
        <v>7635.771350000054</v>
      </c>
      <c r="J45" s="25">
        <v>5345.039945000037</v>
      </c>
      <c r="K45" s="26">
        <v>1.011</v>
      </c>
      <c r="L45" s="25"/>
    </row>
    <row r="46" spans="1:12" ht="12.75">
      <c r="A46" s="10" t="s">
        <v>67</v>
      </c>
      <c r="B46" s="25">
        <v>97891.22</v>
      </c>
      <c r="C46" s="25">
        <v>15467.449999999999</v>
      </c>
      <c r="D46" s="25">
        <v>-37634.6</v>
      </c>
      <c r="E46" s="25">
        <v>2799.5600000000004</v>
      </c>
      <c r="F46" s="25">
        <v>78523.63</v>
      </c>
      <c r="G46" s="25">
        <v>77075.985</v>
      </c>
      <c r="H46" s="25">
        <v>65514.58725</v>
      </c>
      <c r="I46" s="25">
        <v>13009.042750000008</v>
      </c>
      <c r="J46" s="25">
        <v>9106.329925000005</v>
      </c>
      <c r="K46" s="26">
        <v>1.118</v>
      </c>
      <c r="L46" s="25"/>
    </row>
    <row r="47" spans="1:12" ht="12.75">
      <c r="A47" s="10" t="s">
        <v>68</v>
      </c>
      <c r="B47" s="25">
        <v>35892.9858</v>
      </c>
      <c r="C47" s="25">
        <v>17498.1</v>
      </c>
      <c r="D47" s="25">
        <v>-14816.35</v>
      </c>
      <c r="E47" s="25">
        <v>2310.4700000000003</v>
      </c>
      <c r="F47" s="25">
        <v>40885.2058</v>
      </c>
      <c r="G47" s="25">
        <v>51337.21</v>
      </c>
      <c r="H47" s="25">
        <v>43636.6285</v>
      </c>
      <c r="I47" s="25">
        <v>-2751.4226999999955</v>
      </c>
      <c r="J47" s="25">
        <v>-1925.9958899999967</v>
      </c>
      <c r="K47" s="26">
        <v>0.962</v>
      </c>
      <c r="L47" s="25"/>
    </row>
    <row r="48" spans="1:12" ht="12.75">
      <c r="A48" s="10" t="s">
        <v>69</v>
      </c>
      <c r="B48" s="25">
        <v>163332.95440000002</v>
      </c>
      <c r="C48" s="25">
        <v>29527.3</v>
      </c>
      <c r="D48" s="25">
        <v>-33429.65</v>
      </c>
      <c r="E48" s="25">
        <v>12891.78</v>
      </c>
      <c r="F48" s="25">
        <v>172322.3844</v>
      </c>
      <c r="G48" s="25">
        <v>219353.458</v>
      </c>
      <c r="H48" s="25">
        <v>186450.4393</v>
      </c>
      <c r="I48" s="25">
        <v>-14128.054899999988</v>
      </c>
      <c r="J48" s="25">
        <v>-9889.638429999992</v>
      </c>
      <c r="K48" s="26">
        <v>0.955</v>
      </c>
      <c r="L48" s="25"/>
    </row>
    <row r="49" spans="1:12" ht="12.75">
      <c r="A49" s="10" t="s">
        <v>70</v>
      </c>
      <c r="B49" s="25">
        <v>187697.7606</v>
      </c>
      <c r="C49" s="25">
        <v>50049.7</v>
      </c>
      <c r="D49" s="25">
        <v>-28860.899999999998</v>
      </c>
      <c r="E49" s="25">
        <v>11110.35</v>
      </c>
      <c r="F49" s="25">
        <v>219996.9106</v>
      </c>
      <c r="G49" s="25">
        <v>251198.513</v>
      </c>
      <c r="H49" s="25">
        <v>213518.73605</v>
      </c>
      <c r="I49" s="25">
        <v>6478.174549999996</v>
      </c>
      <c r="J49" s="25">
        <v>4534.722184999997</v>
      </c>
      <c r="K49" s="26">
        <v>1.018</v>
      </c>
      <c r="L49" s="25"/>
    </row>
    <row r="50" spans="1:12" ht="12.75">
      <c r="A50" s="10" t="s">
        <v>71</v>
      </c>
      <c r="B50" s="25">
        <v>37964.3474</v>
      </c>
      <c r="C50" s="25">
        <v>9196.15</v>
      </c>
      <c r="D50" s="25">
        <v>-8563.75</v>
      </c>
      <c r="E50" s="25">
        <v>2756.8900000000003</v>
      </c>
      <c r="F50" s="25">
        <v>41353.6374</v>
      </c>
      <c r="G50" s="25">
        <v>40214.043</v>
      </c>
      <c r="H50" s="25">
        <v>34181.93655</v>
      </c>
      <c r="I50" s="25">
        <v>7171.700850000001</v>
      </c>
      <c r="J50" s="25">
        <v>5020.190595</v>
      </c>
      <c r="K50" s="26">
        <v>1.125</v>
      </c>
      <c r="L50" s="25"/>
    </row>
    <row r="51" spans="1:12" ht="12.75">
      <c r="A51" s="10" t="s">
        <v>72</v>
      </c>
      <c r="B51" s="25">
        <v>85361.9746</v>
      </c>
      <c r="C51" s="25">
        <v>52088</v>
      </c>
      <c r="D51" s="25">
        <v>-24139.149999999998</v>
      </c>
      <c r="E51" s="25">
        <v>3919.1800000000003</v>
      </c>
      <c r="F51" s="25">
        <v>117230.00459999999</v>
      </c>
      <c r="G51" s="25">
        <v>114093.341</v>
      </c>
      <c r="H51" s="25">
        <v>96979.33985</v>
      </c>
      <c r="I51" s="25">
        <v>20250.66474999998</v>
      </c>
      <c r="J51" s="25">
        <v>14175.465324999986</v>
      </c>
      <c r="K51" s="26">
        <v>1.124</v>
      </c>
      <c r="L51" s="25"/>
    </row>
    <row r="52" spans="1:12" ht="12.75">
      <c r="A52" s="10" t="s">
        <v>73</v>
      </c>
      <c r="B52" s="25">
        <v>31250.422000000002</v>
      </c>
      <c r="C52" s="25">
        <v>15831.25</v>
      </c>
      <c r="D52" s="25">
        <v>-9926.3</v>
      </c>
      <c r="E52" s="25">
        <v>4085.1000000000004</v>
      </c>
      <c r="F52" s="25">
        <v>41240.472</v>
      </c>
      <c r="G52" s="25">
        <v>43703.649</v>
      </c>
      <c r="H52" s="25">
        <v>37148.10165</v>
      </c>
      <c r="I52" s="25">
        <v>4092.3703500000047</v>
      </c>
      <c r="J52" s="25">
        <v>2864.659245000003</v>
      </c>
      <c r="K52" s="26">
        <v>1.066</v>
      </c>
      <c r="L52" s="25"/>
    </row>
    <row r="53" spans="1:12" ht="12.75">
      <c r="A53" s="10" t="s">
        <v>74</v>
      </c>
      <c r="B53" s="25">
        <v>37590.5054</v>
      </c>
      <c r="C53" s="25">
        <v>10262.05</v>
      </c>
      <c r="D53" s="25">
        <v>-15898.4</v>
      </c>
      <c r="E53" s="25">
        <v>3684.92</v>
      </c>
      <c r="F53" s="25">
        <v>35639.0754</v>
      </c>
      <c r="G53" s="25">
        <v>45223.364</v>
      </c>
      <c r="H53" s="25">
        <v>38439.8594</v>
      </c>
      <c r="I53" s="25">
        <v>-2800.7839999999997</v>
      </c>
      <c r="J53" s="25">
        <v>-1960.5487999999996</v>
      </c>
      <c r="K53" s="26">
        <v>0.957</v>
      </c>
      <c r="L53" s="25"/>
    </row>
    <row r="54" spans="1:12" ht="25.5">
      <c r="A54" s="24" t="s">
        <v>884</v>
      </c>
      <c r="B54" s="25">
        <v>22462.3658</v>
      </c>
      <c r="C54" s="25">
        <v>1908.25</v>
      </c>
      <c r="D54" s="25">
        <v>-7338.05</v>
      </c>
      <c r="E54" s="25">
        <v>1212.44</v>
      </c>
      <c r="F54" s="25">
        <v>18245.0058</v>
      </c>
      <c r="G54" s="25">
        <v>25980.135</v>
      </c>
      <c r="H54" s="25">
        <v>22083.114749999997</v>
      </c>
      <c r="I54" s="25">
        <v>-3838.108949999998</v>
      </c>
      <c r="J54" s="25">
        <v>-2686.6762649999982</v>
      </c>
      <c r="K54" s="26">
        <v>0.897</v>
      </c>
      <c r="L54" s="25"/>
    </row>
    <row r="55" spans="1:12" ht="12.75">
      <c r="A55" s="10" t="s">
        <v>75</v>
      </c>
      <c r="B55" s="25">
        <v>93562.96040000001</v>
      </c>
      <c r="C55" s="25">
        <v>20445.899999999998</v>
      </c>
      <c r="D55" s="25">
        <v>-26585.45</v>
      </c>
      <c r="E55" s="25">
        <v>5711.490000000001</v>
      </c>
      <c r="F55" s="25">
        <v>93134.90040000001</v>
      </c>
      <c r="G55" s="25">
        <v>112408.339</v>
      </c>
      <c r="H55" s="25">
        <v>95547.08815000001</v>
      </c>
      <c r="I55" s="25">
        <v>-2412.1877499999973</v>
      </c>
      <c r="J55" s="25">
        <v>-1688.531424999998</v>
      </c>
      <c r="K55" s="26">
        <v>0.985</v>
      </c>
      <c r="L55" s="25"/>
    </row>
    <row r="56" spans="1:12" ht="12.75">
      <c r="A56" s="10" t="s">
        <v>76</v>
      </c>
      <c r="B56" s="25">
        <v>34339.4646</v>
      </c>
      <c r="C56" s="25">
        <v>6895.2</v>
      </c>
      <c r="D56" s="25">
        <v>-8007.849999999999</v>
      </c>
      <c r="E56" s="25">
        <v>1864.0500000000002</v>
      </c>
      <c r="F56" s="25">
        <v>35090.8646</v>
      </c>
      <c r="G56" s="25">
        <v>52627.831</v>
      </c>
      <c r="H56" s="25">
        <v>44733.65635</v>
      </c>
      <c r="I56" s="25">
        <v>-9642.791749999997</v>
      </c>
      <c r="J56" s="25">
        <v>-6749.954224999998</v>
      </c>
      <c r="K56" s="26">
        <v>0.872</v>
      </c>
      <c r="L56" s="25"/>
    </row>
    <row r="57" spans="1:12" ht="12.75">
      <c r="A57" s="10" t="s">
        <v>77</v>
      </c>
      <c r="B57" s="25">
        <v>347458.447</v>
      </c>
      <c r="C57" s="25">
        <v>213105.19999999998</v>
      </c>
      <c r="D57" s="25">
        <v>-51180.2</v>
      </c>
      <c r="E57" s="25">
        <v>46130.350000000006</v>
      </c>
      <c r="F57" s="25">
        <v>555513.797</v>
      </c>
      <c r="G57" s="25">
        <v>762898.089</v>
      </c>
      <c r="H57" s="25">
        <v>648463.3756500001</v>
      </c>
      <c r="I57" s="25">
        <v>-92949.57865000004</v>
      </c>
      <c r="J57" s="25">
        <v>-65064.70505500002</v>
      </c>
      <c r="K57" s="26">
        <v>0.915</v>
      </c>
      <c r="L57" s="25"/>
    </row>
    <row r="58" spans="1:12" ht="12.75">
      <c r="A58" s="10" t="s">
        <v>78</v>
      </c>
      <c r="B58" s="25">
        <v>80954.79280000001</v>
      </c>
      <c r="C58" s="25">
        <v>19686.85</v>
      </c>
      <c r="D58" s="25">
        <v>-120.7</v>
      </c>
      <c r="E58" s="25">
        <v>11512.570000000002</v>
      </c>
      <c r="F58" s="25">
        <v>112033.51280000001</v>
      </c>
      <c r="G58" s="25">
        <v>128199.34</v>
      </c>
      <c r="H58" s="25">
        <v>108969.439</v>
      </c>
      <c r="I58" s="25">
        <v>3064.073800000013</v>
      </c>
      <c r="J58" s="25">
        <v>2144.851660000009</v>
      </c>
      <c r="K58" s="26">
        <v>1.017</v>
      </c>
      <c r="L58" s="25"/>
    </row>
    <row r="59" spans="1:12" ht="12.75">
      <c r="A59" s="10" t="s">
        <v>79</v>
      </c>
      <c r="B59" s="25">
        <v>165292.16340000002</v>
      </c>
      <c r="C59" s="25">
        <v>27913.149999999998</v>
      </c>
      <c r="D59" s="25">
        <v>-31816.35</v>
      </c>
      <c r="E59" s="25">
        <v>18049.58</v>
      </c>
      <c r="F59" s="25">
        <v>179438.54340000002</v>
      </c>
      <c r="G59" s="25">
        <v>199514.588</v>
      </c>
      <c r="H59" s="25">
        <v>169587.39979999998</v>
      </c>
      <c r="I59" s="25">
        <v>9851.14360000004</v>
      </c>
      <c r="J59" s="25">
        <v>6895.800520000027</v>
      </c>
      <c r="K59" s="26">
        <v>1.035</v>
      </c>
      <c r="L59" s="25"/>
    </row>
    <row r="60" spans="1:12" ht="12.75">
      <c r="A60" s="10" t="s">
        <v>80</v>
      </c>
      <c r="B60" s="25">
        <v>494919.7316</v>
      </c>
      <c r="C60" s="25">
        <v>150932.8</v>
      </c>
      <c r="D60" s="25">
        <v>-66275.34999999999</v>
      </c>
      <c r="E60" s="25">
        <v>45830.130000000005</v>
      </c>
      <c r="F60" s="25">
        <v>625407.3116</v>
      </c>
      <c r="G60" s="25">
        <v>762043.718</v>
      </c>
      <c r="H60" s="25">
        <v>647737.1603</v>
      </c>
      <c r="I60" s="25">
        <v>-22329.848699999973</v>
      </c>
      <c r="J60" s="25">
        <v>-15630.89408999998</v>
      </c>
      <c r="K60" s="26">
        <v>0.979</v>
      </c>
      <c r="L60" s="25"/>
    </row>
    <row r="61" spans="1:12" ht="12.75">
      <c r="A61" s="10" t="s">
        <v>81</v>
      </c>
      <c r="B61" s="25">
        <v>45996.412000000004</v>
      </c>
      <c r="C61" s="25">
        <v>25534.85</v>
      </c>
      <c r="D61" s="25">
        <v>-7310.849999999999</v>
      </c>
      <c r="E61" s="25">
        <v>6539.05</v>
      </c>
      <c r="F61" s="25">
        <v>70759.462</v>
      </c>
      <c r="G61" s="25">
        <v>79321.042</v>
      </c>
      <c r="H61" s="25">
        <v>67422.8857</v>
      </c>
      <c r="I61" s="25">
        <v>3336.5763000000006</v>
      </c>
      <c r="J61" s="25">
        <v>2335.60341</v>
      </c>
      <c r="K61" s="26">
        <v>1.029</v>
      </c>
      <c r="L61" s="25"/>
    </row>
    <row r="62" spans="1:12" ht="12.75">
      <c r="A62" s="10" t="s">
        <v>82</v>
      </c>
      <c r="B62" s="25">
        <v>45947.951</v>
      </c>
      <c r="C62" s="25">
        <v>15951.1</v>
      </c>
      <c r="D62" s="25">
        <v>-29106.55</v>
      </c>
      <c r="E62" s="25">
        <v>1403.01</v>
      </c>
      <c r="F62" s="25">
        <v>34195.511000000006</v>
      </c>
      <c r="G62" s="25">
        <v>35958.42</v>
      </c>
      <c r="H62" s="25">
        <v>30564.657</v>
      </c>
      <c r="I62" s="25">
        <v>3630.8540000000066</v>
      </c>
      <c r="J62" s="25">
        <v>2541.5978000000046</v>
      </c>
      <c r="K62" s="26">
        <v>1.071</v>
      </c>
      <c r="L62" s="25"/>
    </row>
    <row r="63" spans="1:12" ht="12.75">
      <c r="A63" s="10" t="s">
        <v>83</v>
      </c>
      <c r="B63" s="25">
        <v>38455.8804</v>
      </c>
      <c r="C63" s="25">
        <v>5662.7</v>
      </c>
      <c r="D63" s="25">
        <v>-6675.05</v>
      </c>
      <c r="E63" s="25">
        <v>1838.72</v>
      </c>
      <c r="F63" s="25">
        <v>39282.250400000004</v>
      </c>
      <c r="G63" s="25">
        <v>50722.29</v>
      </c>
      <c r="H63" s="25">
        <v>43113.9465</v>
      </c>
      <c r="I63" s="25">
        <v>-3831.6960999999937</v>
      </c>
      <c r="J63" s="25">
        <v>-2682.1872699999954</v>
      </c>
      <c r="K63" s="26">
        <v>0.947</v>
      </c>
      <c r="L63" s="25"/>
    </row>
    <row r="64" spans="1:12" ht="12.75">
      <c r="A64" s="10" t="s">
        <v>84</v>
      </c>
      <c r="B64" s="25">
        <v>2267.9748</v>
      </c>
      <c r="C64" s="25">
        <v>3978.85</v>
      </c>
      <c r="D64" s="25">
        <v>-8.5</v>
      </c>
      <c r="E64" s="25">
        <v>251.60000000000002</v>
      </c>
      <c r="F64" s="25">
        <v>6489.924800000001</v>
      </c>
      <c r="G64" s="25">
        <v>5391.002</v>
      </c>
      <c r="H64" s="25">
        <v>4582.3517</v>
      </c>
      <c r="I64" s="25">
        <v>1907.5731000000005</v>
      </c>
      <c r="J64" s="25">
        <v>1335.3011700000002</v>
      </c>
      <c r="K64" s="26">
        <v>1.248</v>
      </c>
      <c r="L64" s="25"/>
    </row>
    <row r="65" spans="1:12" ht="12.75">
      <c r="A65" s="10" t="s">
        <v>85</v>
      </c>
      <c r="B65" s="25">
        <v>46028.2578</v>
      </c>
      <c r="C65" s="25">
        <v>8188.05</v>
      </c>
      <c r="D65" s="25">
        <v>-11714.699999999999</v>
      </c>
      <c r="E65" s="25">
        <v>1822.91</v>
      </c>
      <c r="F65" s="25">
        <v>44324.5178</v>
      </c>
      <c r="G65" s="25">
        <v>48369.429</v>
      </c>
      <c r="H65" s="25">
        <v>41114.01465</v>
      </c>
      <c r="I65" s="25">
        <v>3210.503150000004</v>
      </c>
      <c r="J65" s="25">
        <v>2247.352205000003</v>
      </c>
      <c r="K65" s="26">
        <v>1.046</v>
      </c>
      <c r="L65" s="25"/>
    </row>
    <row r="66" spans="1:12" ht="12.75">
      <c r="A66" s="10" t="s">
        <v>86</v>
      </c>
      <c r="B66" s="25">
        <v>19461.9376</v>
      </c>
      <c r="C66" s="25">
        <v>2414.85</v>
      </c>
      <c r="D66" s="25">
        <v>-5853.95</v>
      </c>
      <c r="E66" s="25">
        <v>392.70000000000005</v>
      </c>
      <c r="F66" s="25">
        <v>16415.5376</v>
      </c>
      <c r="G66" s="25">
        <v>17840.372</v>
      </c>
      <c r="H66" s="25">
        <v>15164.3162</v>
      </c>
      <c r="I66" s="25">
        <v>1251.2214000000004</v>
      </c>
      <c r="J66" s="25">
        <v>875.8549800000002</v>
      </c>
      <c r="K66" s="26">
        <v>1.049</v>
      </c>
      <c r="L66" s="25"/>
    </row>
    <row r="67" spans="1:12" ht="25.5">
      <c r="A67" s="24" t="s">
        <v>900</v>
      </c>
      <c r="B67" s="25">
        <v>18434.5644</v>
      </c>
      <c r="C67" s="25">
        <v>3741.7</v>
      </c>
      <c r="D67" s="25">
        <v>-2563.6</v>
      </c>
      <c r="E67" s="25">
        <v>1692.69</v>
      </c>
      <c r="F67" s="25">
        <v>21305.354399999997</v>
      </c>
      <c r="G67" s="25">
        <v>31125.845</v>
      </c>
      <c r="H67" s="25">
        <v>26456.96825</v>
      </c>
      <c r="I67" s="25">
        <v>-5151.613850000005</v>
      </c>
      <c r="J67" s="25">
        <v>-3606.1296950000033</v>
      </c>
      <c r="K67" s="26">
        <v>0.884</v>
      </c>
      <c r="L67" s="25"/>
    </row>
    <row r="68" spans="1:12" ht="12.75">
      <c r="A68" s="10" t="s">
        <v>87</v>
      </c>
      <c r="B68" s="25">
        <v>134891.88580000002</v>
      </c>
      <c r="C68" s="25">
        <v>8228.85</v>
      </c>
      <c r="D68" s="25">
        <v>-76381.84999999999</v>
      </c>
      <c r="E68" s="25">
        <v>362.1</v>
      </c>
      <c r="F68" s="25">
        <v>67100.98580000002</v>
      </c>
      <c r="G68" s="25">
        <v>95759.955</v>
      </c>
      <c r="H68" s="25">
        <v>81395.96175</v>
      </c>
      <c r="I68" s="25">
        <v>-14294.975949999978</v>
      </c>
      <c r="J68" s="25">
        <v>-10006.483164999983</v>
      </c>
      <c r="K68" s="26">
        <v>0.896</v>
      </c>
      <c r="L68" s="25"/>
    </row>
    <row r="69" spans="1:12" ht="12.75">
      <c r="A69" s="10" t="s">
        <v>88</v>
      </c>
      <c r="B69" s="25">
        <v>85386.8974</v>
      </c>
      <c r="C69" s="25">
        <v>42237.35</v>
      </c>
      <c r="D69" s="25">
        <v>-17456.45</v>
      </c>
      <c r="E69" s="25">
        <v>4679.93</v>
      </c>
      <c r="F69" s="25">
        <v>114847.7274</v>
      </c>
      <c r="G69" s="25">
        <v>121941.875</v>
      </c>
      <c r="H69" s="25">
        <v>103650.59375</v>
      </c>
      <c r="I69" s="25">
        <v>11197.133650000003</v>
      </c>
      <c r="J69" s="25">
        <v>7837.993555000002</v>
      </c>
      <c r="K69" s="26">
        <v>1.064</v>
      </c>
      <c r="L69" s="25"/>
    </row>
    <row r="70" spans="1:12" ht="12.75">
      <c r="A70" s="10" t="s">
        <v>89</v>
      </c>
      <c r="B70" s="25">
        <v>52531.724</v>
      </c>
      <c r="C70" s="25">
        <v>13884.75</v>
      </c>
      <c r="D70" s="25">
        <v>-25612.2</v>
      </c>
      <c r="E70" s="25">
        <v>-1467.2700000000002</v>
      </c>
      <c r="F70" s="25">
        <v>39337.00400000001</v>
      </c>
      <c r="G70" s="25">
        <v>41732.547</v>
      </c>
      <c r="H70" s="25">
        <v>35472.66495</v>
      </c>
      <c r="I70" s="25">
        <v>3864.3390500000096</v>
      </c>
      <c r="J70" s="25">
        <v>2705.0373350000064</v>
      </c>
      <c r="K70" s="26">
        <v>1.065</v>
      </c>
      <c r="L70" s="25"/>
    </row>
    <row r="71" spans="1:12" ht="12.75">
      <c r="A71" s="10" t="s">
        <v>90</v>
      </c>
      <c r="B71" s="25">
        <v>20377.1582</v>
      </c>
      <c r="C71" s="25">
        <v>6082.599999999999</v>
      </c>
      <c r="D71" s="25">
        <v>-6528.849999999999</v>
      </c>
      <c r="E71" s="25">
        <v>2115.82</v>
      </c>
      <c r="F71" s="25">
        <v>22046.7282</v>
      </c>
      <c r="G71" s="25">
        <v>18942.923000000003</v>
      </c>
      <c r="H71" s="25">
        <v>16101.484550000001</v>
      </c>
      <c r="I71" s="25">
        <v>5945.24365</v>
      </c>
      <c r="J71" s="25">
        <v>4161.670555</v>
      </c>
      <c r="K71" s="26">
        <v>1.22</v>
      </c>
      <c r="L71" s="25"/>
    </row>
    <row r="72" spans="1:12" ht="12.75">
      <c r="A72" s="10" t="s">
        <v>91</v>
      </c>
      <c r="B72" s="25">
        <v>569948.4364</v>
      </c>
      <c r="C72" s="25">
        <v>109823.4</v>
      </c>
      <c r="D72" s="25">
        <v>-119946.9</v>
      </c>
      <c r="E72" s="25">
        <v>32846.55</v>
      </c>
      <c r="F72" s="25">
        <v>592671.4864</v>
      </c>
      <c r="G72" s="25">
        <v>591150.228</v>
      </c>
      <c r="H72" s="25">
        <v>502477.6938</v>
      </c>
      <c r="I72" s="25">
        <v>90193.79260000004</v>
      </c>
      <c r="J72" s="25">
        <v>63135.654820000025</v>
      </c>
      <c r="K72" s="26">
        <v>1.107</v>
      </c>
      <c r="L72" s="25"/>
    </row>
    <row r="73" spans="1:12" ht="12.75">
      <c r="A73" s="10" t="s">
        <v>92</v>
      </c>
      <c r="B73" s="25">
        <v>26563.551</v>
      </c>
      <c r="C73" s="25">
        <v>8702.3</v>
      </c>
      <c r="D73" s="25">
        <v>-9740.15</v>
      </c>
      <c r="E73" s="25">
        <v>1144.95</v>
      </c>
      <c r="F73" s="25">
        <v>26670.651</v>
      </c>
      <c r="G73" s="25">
        <v>27899.641</v>
      </c>
      <c r="H73" s="25">
        <v>23714.69485</v>
      </c>
      <c r="I73" s="25">
        <v>2955.956150000002</v>
      </c>
      <c r="J73" s="25">
        <v>2069.1693050000013</v>
      </c>
      <c r="K73" s="26">
        <v>1.074</v>
      </c>
      <c r="L73" s="25"/>
    </row>
    <row r="74" spans="1:12" ht="12.75">
      <c r="A74" s="10" t="s">
        <v>93</v>
      </c>
      <c r="B74" s="25">
        <v>156483.3382</v>
      </c>
      <c r="C74" s="25">
        <v>21455.7</v>
      </c>
      <c r="D74" s="25">
        <v>-51626.45</v>
      </c>
      <c r="E74" s="25">
        <v>9550.77</v>
      </c>
      <c r="F74" s="25">
        <v>135863.3582</v>
      </c>
      <c r="G74" s="25">
        <v>153778.918</v>
      </c>
      <c r="H74" s="25">
        <v>130712.0803</v>
      </c>
      <c r="I74" s="25">
        <v>5151.277899999986</v>
      </c>
      <c r="J74" s="25">
        <v>3605.89452999999</v>
      </c>
      <c r="K74" s="26">
        <v>1.023</v>
      </c>
      <c r="L74" s="25"/>
    </row>
    <row r="75" spans="1:12" ht="12.75">
      <c r="A75" s="10" t="s">
        <v>94</v>
      </c>
      <c r="B75" s="25">
        <v>76636.2254</v>
      </c>
      <c r="C75" s="25">
        <v>7610.9</v>
      </c>
      <c r="D75" s="25">
        <v>-28225.1</v>
      </c>
      <c r="E75" s="25">
        <v>2826.25</v>
      </c>
      <c r="F75" s="25">
        <v>58848.2754</v>
      </c>
      <c r="G75" s="25">
        <v>68415.269</v>
      </c>
      <c r="H75" s="25">
        <v>58152.97865</v>
      </c>
      <c r="I75" s="25">
        <v>695.2967500000013</v>
      </c>
      <c r="J75" s="25">
        <v>486.7077250000009</v>
      </c>
      <c r="K75" s="26">
        <v>1.007</v>
      </c>
      <c r="L75" s="25"/>
    </row>
    <row r="76" spans="1:12" ht="12.75">
      <c r="A76" s="10" t="s">
        <v>95</v>
      </c>
      <c r="B76" s="25">
        <v>79399.887</v>
      </c>
      <c r="C76" s="25">
        <v>18662.6</v>
      </c>
      <c r="D76" s="25">
        <v>-27300.3</v>
      </c>
      <c r="E76" s="25">
        <v>2953.4100000000003</v>
      </c>
      <c r="F76" s="25">
        <v>73715.59700000001</v>
      </c>
      <c r="G76" s="25">
        <v>105145.464</v>
      </c>
      <c r="H76" s="25">
        <v>89373.6444</v>
      </c>
      <c r="I76" s="25">
        <v>-15658.047399999996</v>
      </c>
      <c r="J76" s="25">
        <v>-10960.633179999997</v>
      </c>
      <c r="K76" s="26">
        <v>0.896</v>
      </c>
      <c r="L76" s="25"/>
    </row>
    <row r="77" spans="1:12" ht="12.75">
      <c r="A77" s="10" t="s">
        <v>96</v>
      </c>
      <c r="B77" s="25">
        <v>38887.8756</v>
      </c>
      <c r="C77" s="25">
        <v>10920.8</v>
      </c>
      <c r="D77" s="25">
        <v>-2238.9</v>
      </c>
      <c r="E77" s="25">
        <v>5793.9400000000005</v>
      </c>
      <c r="F77" s="25">
        <v>53363.7156</v>
      </c>
      <c r="G77" s="25">
        <v>67502.166</v>
      </c>
      <c r="H77" s="25">
        <v>57376.8411</v>
      </c>
      <c r="I77" s="25">
        <v>-4013.1254999999946</v>
      </c>
      <c r="J77" s="25">
        <v>-2809.187849999996</v>
      </c>
      <c r="K77" s="26">
        <v>0.958</v>
      </c>
      <c r="L77" s="25"/>
    </row>
    <row r="78" spans="1:12" ht="12.75">
      <c r="A78" s="10" t="s">
        <v>97</v>
      </c>
      <c r="B78" s="25">
        <v>116701.011</v>
      </c>
      <c r="C78" s="25">
        <v>21908.75</v>
      </c>
      <c r="D78" s="25">
        <v>-39544.549999999996</v>
      </c>
      <c r="E78" s="25">
        <v>5098.81</v>
      </c>
      <c r="F78" s="25">
        <v>104164.021</v>
      </c>
      <c r="G78" s="25">
        <v>122033.817</v>
      </c>
      <c r="H78" s="25">
        <v>103728.74445</v>
      </c>
      <c r="I78" s="25">
        <v>435.27654999999504</v>
      </c>
      <c r="J78" s="25">
        <v>304.6935849999965</v>
      </c>
      <c r="K78" s="26">
        <v>1.002</v>
      </c>
      <c r="L78" s="25"/>
    </row>
    <row r="79" spans="1:12" ht="12.75">
      <c r="A79" s="10" t="s">
        <v>98</v>
      </c>
      <c r="B79" s="25">
        <v>131548.0768</v>
      </c>
      <c r="C79" s="25">
        <v>51930.75</v>
      </c>
      <c r="D79" s="25">
        <v>-38326.5</v>
      </c>
      <c r="E79" s="25">
        <v>3353.59</v>
      </c>
      <c r="F79" s="25">
        <v>148505.9168</v>
      </c>
      <c r="G79" s="25">
        <v>167524.728</v>
      </c>
      <c r="H79" s="25">
        <v>142396.0188</v>
      </c>
      <c r="I79" s="25">
        <v>6109.898000000016</v>
      </c>
      <c r="J79" s="25">
        <v>4276.928600000011</v>
      </c>
      <c r="K79" s="26">
        <v>1.026</v>
      </c>
      <c r="L79" s="25"/>
    </row>
    <row r="80" spans="1:12" ht="25.5">
      <c r="A80" s="24" t="s">
        <v>901</v>
      </c>
      <c r="B80" s="25">
        <v>87304.5684</v>
      </c>
      <c r="C80" s="25">
        <v>11510.699999999999</v>
      </c>
      <c r="D80" s="25">
        <v>-20901.5</v>
      </c>
      <c r="E80" s="25">
        <v>5997.9400000000005</v>
      </c>
      <c r="F80" s="25">
        <v>83911.7084</v>
      </c>
      <c r="G80" s="25">
        <v>80491.719</v>
      </c>
      <c r="H80" s="25">
        <v>68417.96115</v>
      </c>
      <c r="I80" s="25">
        <v>15493.74725</v>
      </c>
      <c r="J80" s="25">
        <v>10845.623075</v>
      </c>
      <c r="K80" s="26">
        <v>1.135</v>
      </c>
      <c r="L80" s="25"/>
    </row>
    <row r="81" spans="1:12" ht="12.75">
      <c r="A81" s="10" t="s">
        <v>99</v>
      </c>
      <c r="B81" s="25">
        <v>18039.953400000002</v>
      </c>
      <c r="C81" s="25">
        <v>7157.849999999999</v>
      </c>
      <c r="D81" s="25">
        <v>-4710.7</v>
      </c>
      <c r="E81" s="25">
        <v>1087.8300000000002</v>
      </c>
      <c r="F81" s="25">
        <v>21574.933400000005</v>
      </c>
      <c r="G81" s="25">
        <v>25251.698</v>
      </c>
      <c r="H81" s="25">
        <v>21463.9433</v>
      </c>
      <c r="I81" s="25">
        <v>110.99010000000635</v>
      </c>
      <c r="J81" s="25">
        <v>77.69307000000444</v>
      </c>
      <c r="K81" s="26">
        <v>1.003</v>
      </c>
      <c r="L81" s="25"/>
    </row>
    <row r="82" spans="1:12" ht="12.75">
      <c r="A82" s="10" t="s">
        <v>100</v>
      </c>
      <c r="B82" s="25">
        <v>139588.449</v>
      </c>
      <c r="C82" s="25">
        <v>31429.6</v>
      </c>
      <c r="D82" s="25">
        <v>-53713.2</v>
      </c>
      <c r="E82" s="25">
        <v>4146.64</v>
      </c>
      <c r="F82" s="25">
        <v>121451.48899999999</v>
      </c>
      <c r="G82" s="25">
        <v>149898.838</v>
      </c>
      <c r="H82" s="25">
        <v>127414.01229999999</v>
      </c>
      <c r="I82" s="25">
        <v>-5962.523300000001</v>
      </c>
      <c r="J82" s="25">
        <v>-4173.76631</v>
      </c>
      <c r="K82" s="26">
        <v>0.972</v>
      </c>
      <c r="L82" s="25"/>
    </row>
    <row r="83" spans="1:12" ht="12.75">
      <c r="A83" s="10" t="s">
        <v>101</v>
      </c>
      <c r="B83" s="25">
        <v>38892.0294</v>
      </c>
      <c r="C83" s="25">
        <v>5114.45</v>
      </c>
      <c r="D83" s="25">
        <v>-5437.45</v>
      </c>
      <c r="E83" s="25">
        <v>1573.0100000000002</v>
      </c>
      <c r="F83" s="25">
        <v>40142.0394</v>
      </c>
      <c r="G83" s="25">
        <v>45220.707</v>
      </c>
      <c r="H83" s="25">
        <v>38437.60095</v>
      </c>
      <c r="I83" s="25">
        <v>1704.4384500000015</v>
      </c>
      <c r="J83" s="25">
        <v>1193.106915000001</v>
      </c>
      <c r="K83" s="26">
        <v>1.026</v>
      </c>
      <c r="L83" s="25"/>
    </row>
    <row r="84" spans="1:12" ht="12.75">
      <c r="A84" s="10" t="s">
        <v>102</v>
      </c>
      <c r="B84" s="25">
        <v>60256.407400000004</v>
      </c>
      <c r="C84" s="25">
        <v>7947.5</v>
      </c>
      <c r="D84" s="25">
        <v>-12386.199999999999</v>
      </c>
      <c r="E84" s="25">
        <v>2437.63</v>
      </c>
      <c r="F84" s="25">
        <v>58255.337400000004</v>
      </c>
      <c r="G84" s="25">
        <v>64712.732</v>
      </c>
      <c r="H84" s="25">
        <v>55005.8222</v>
      </c>
      <c r="I84" s="25">
        <v>3249.5152000000016</v>
      </c>
      <c r="J84" s="25">
        <v>2274.660640000001</v>
      </c>
      <c r="K84" s="26">
        <v>1.035</v>
      </c>
      <c r="L84" s="25"/>
    </row>
    <row r="85" spans="1:12" ht="12.75">
      <c r="A85" s="10" t="s">
        <v>103</v>
      </c>
      <c r="B85" s="25">
        <v>27563.232200000002</v>
      </c>
      <c r="C85" s="25">
        <v>7310.849999999999</v>
      </c>
      <c r="D85" s="25">
        <v>-3443.35</v>
      </c>
      <c r="E85" s="25">
        <v>2091.8500000000004</v>
      </c>
      <c r="F85" s="25">
        <v>33522.582200000004</v>
      </c>
      <c r="G85" s="25">
        <v>33481.109</v>
      </c>
      <c r="H85" s="25">
        <v>28458.942649999997</v>
      </c>
      <c r="I85" s="25">
        <v>5063.639550000007</v>
      </c>
      <c r="J85" s="25">
        <v>3544.547685000005</v>
      </c>
      <c r="K85" s="26">
        <v>1.106</v>
      </c>
      <c r="L85" s="25"/>
    </row>
    <row r="86" spans="1:12" ht="12.75">
      <c r="A86" s="10" t="s">
        <v>104</v>
      </c>
      <c r="B86" s="25">
        <v>359270.4696</v>
      </c>
      <c r="C86" s="25">
        <v>75352.5</v>
      </c>
      <c r="D86" s="25">
        <v>-68295.8</v>
      </c>
      <c r="E86" s="25">
        <v>20327.75</v>
      </c>
      <c r="F86" s="25">
        <v>386654.9196</v>
      </c>
      <c r="G86" s="25">
        <v>426579.456</v>
      </c>
      <c r="H86" s="25">
        <v>362592.5376</v>
      </c>
      <c r="I86" s="25">
        <v>24062.38200000004</v>
      </c>
      <c r="J86" s="25">
        <v>16843.667400000028</v>
      </c>
      <c r="K86" s="26">
        <v>1.039</v>
      </c>
      <c r="L86" s="25"/>
    </row>
    <row r="87" spans="1:12" ht="12.75">
      <c r="A87" s="10" t="s">
        <v>105</v>
      </c>
      <c r="B87" s="25">
        <v>45848.2598</v>
      </c>
      <c r="C87" s="25">
        <v>8548.449999999999</v>
      </c>
      <c r="D87" s="25">
        <v>-10765.25</v>
      </c>
      <c r="E87" s="25">
        <v>2040.0000000000002</v>
      </c>
      <c r="F87" s="25">
        <v>45671.4598</v>
      </c>
      <c r="G87" s="25">
        <v>54291.31</v>
      </c>
      <c r="H87" s="25">
        <v>46147.6135</v>
      </c>
      <c r="I87" s="25">
        <v>-476.1537000000026</v>
      </c>
      <c r="J87" s="25">
        <v>-333.30759000000177</v>
      </c>
      <c r="K87" s="26">
        <v>0.994</v>
      </c>
      <c r="L87" s="25"/>
    </row>
    <row r="88" spans="1:12" ht="25.5">
      <c r="A88" s="24" t="s">
        <v>885</v>
      </c>
      <c r="B88" s="25">
        <v>54276.32</v>
      </c>
      <c r="C88" s="25">
        <v>9458.8</v>
      </c>
      <c r="D88" s="25">
        <v>-9469.85</v>
      </c>
      <c r="E88" s="25">
        <v>2629.05</v>
      </c>
      <c r="F88" s="25">
        <v>56894.32</v>
      </c>
      <c r="G88" s="25">
        <v>59378.264</v>
      </c>
      <c r="H88" s="25">
        <v>50471.5244</v>
      </c>
      <c r="I88" s="25">
        <v>6422.795599999998</v>
      </c>
      <c r="J88" s="25">
        <v>4495.956919999998</v>
      </c>
      <c r="K88" s="26">
        <v>1.076</v>
      </c>
      <c r="L88" s="25"/>
    </row>
    <row r="89" spans="1:12" ht="12.75">
      <c r="A89" s="10" t="s">
        <v>106</v>
      </c>
      <c r="B89" s="25">
        <v>53804.1714</v>
      </c>
      <c r="C89" s="25">
        <v>2127.5499999999997</v>
      </c>
      <c r="D89" s="25">
        <v>-11559.15</v>
      </c>
      <c r="E89" s="25">
        <v>1516.91</v>
      </c>
      <c r="F89" s="25">
        <v>45889.481400000004</v>
      </c>
      <c r="G89" s="25">
        <v>54921.997</v>
      </c>
      <c r="H89" s="25">
        <v>46683.69745</v>
      </c>
      <c r="I89" s="25">
        <v>-794.2160499999954</v>
      </c>
      <c r="J89" s="25">
        <v>-555.9512349999968</v>
      </c>
      <c r="K89" s="26">
        <v>0.99</v>
      </c>
      <c r="L89" s="25"/>
    </row>
    <row r="90" spans="1:12" ht="12.75">
      <c r="A90" s="10" t="s">
        <v>107</v>
      </c>
      <c r="B90" s="25">
        <v>70069.06760000001</v>
      </c>
      <c r="C90" s="25">
        <v>13011.8</v>
      </c>
      <c r="D90" s="25">
        <v>-8914.8</v>
      </c>
      <c r="E90" s="25">
        <v>5104.93</v>
      </c>
      <c r="F90" s="25">
        <v>79270.9976</v>
      </c>
      <c r="G90" s="25">
        <v>97726.107</v>
      </c>
      <c r="H90" s="25">
        <v>83067.19095</v>
      </c>
      <c r="I90" s="25">
        <v>-3796.1933500000014</v>
      </c>
      <c r="J90" s="25">
        <v>-2657.335345000001</v>
      </c>
      <c r="K90" s="26">
        <v>0.973</v>
      </c>
      <c r="L90" s="25"/>
    </row>
    <row r="91" spans="1:12" ht="12.75">
      <c r="A91" s="10" t="s">
        <v>108</v>
      </c>
      <c r="B91" s="25">
        <v>28359.377200000003</v>
      </c>
      <c r="C91" s="25">
        <v>3696.65</v>
      </c>
      <c r="D91" s="25">
        <v>-7349.95</v>
      </c>
      <c r="E91" s="25">
        <v>1162.46</v>
      </c>
      <c r="F91" s="25">
        <v>25868.537200000002</v>
      </c>
      <c r="G91" s="25">
        <v>27805.628</v>
      </c>
      <c r="H91" s="25">
        <v>23634.7838</v>
      </c>
      <c r="I91" s="25">
        <v>2233.7534000000014</v>
      </c>
      <c r="J91" s="25">
        <v>1563.6273800000008</v>
      </c>
      <c r="K91" s="26">
        <v>1.056</v>
      </c>
      <c r="L91" s="25"/>
    </row>
    <row r="92" spans="1:12" ht="12.75">
      <c r="A92" s="10" t="s">
        <v>109</v>
      </c>
      <c r="B92" s="25">
        <v>368079.29480000003</v>
      </c>
      <c r="C92" s="25">
        <v>57882.45</v>
      </c>
      <c r="D92" s="25">
        <v>-69439.9</v>
      </c>
      <c r="E92" s="25">
        <v>17283.56</v>
      </c>
      <c r="F92" s="25">
        <v>373805.4048</v>
      </c>
      <c r="G92" s="25">
        <v>442848.305</v>
      </c>
      <c r="H92" s="25">
        <v>376421.05925</v>
      </c>
      <c r="I92" s="25">
        <v>-2615.6544499999727</v>
      </c>
      <c r="J92" s="25">
        <v>-1830.9581149999808</v>
      </c>
      <c r="K92" s="26">
        <v>0.996</v>
      </c>
      <c r="L92" s="25"/>
    </row>
    <row r="93" spans="1:12" ht="12.75">
      <c r="A93" s="10" t="s">
        <v>110</v>
      </c>
      <c r="B93" s="25">
        <v>69306.153</v>
      </c>
      <c r="C93" s="25">
        <v>7042.25</v>
      </c>
      <c r="D93" s="25">
        <v>-17988.55</v>
      </c>
      <c r="E93" s="25">
        <v>2579.2400000000002</v>
      </c>
      <c r="F93" s="25">
        <v>60939.093</v>
      </c>
      <c r="G93" s="25">
        <v>71024.43</v>
      </c>
      <c r="H93" s="25">
        <v>60370.765499999994</v>
      </c>
      <c r="I93" s="25">
        <v>568.3275000000067</v>
      </c>
      <c r="J93" s="25">
        <v>397.82925000000466</v>
      </c>
      <c r="K93" s="26">
        <v>1.006</v>
      </c>
      <c r="L93" s="25"/>
    </row>
    <row r="94" spans="1:12" ht="12.75">
      <c r="A94" s="10" t="s">
        <v>111</v>
      </c>
      <c r="B94" s="25">
        <v>51473.8896</v>
      </c>
      <c r="C94" s="25">
        <v>12000.3</v>
      </c>
      <c r="D94" s="25">
        <v>-5191.8</v>
      </c>
      <c r="E94" s="25">
        <v>7967.39</v>
      </c>
      <c r="F94" s="25">
        <v>66249.77960000001</v>
      </c>
      <c r="G94" s="25">
        <v>79500.855</v>
      </c>
      <c r="H94" s="25">
        <v>67575.72675</v>
      </c>
      <c r="I94" s="25">
        <v>-1325.9471499999927</v>
      </c>
      <c r="J94" s="25">
        <v>-928.1630049999948</v>
      </c>
      <c r="K94" s="26">
        <v>0.988</v>
      </c>
      <c r="L94" s="25"/>
    </row>
    <row r="95" spans="1:12" ht="12.75">
      <c r="A95" s="10" t="s">
        <v>112</v>
      </c>
      <c r="B95" s="25">
        <v>123606.01120000001</v>
      </c>
      <c r="C95" s="25">
        <v>12966.75</v>
      </c>
      <c r="D95" s="25">
        <v>-34193.799999999996</v>
      </c>
      <c r="E95" s="25">
        <v>4942.410000000001</v>
      </c>
      <c r="F95" s="25">
        <v>107321.37120000001</v>
      </c>
      <c r="G95" s="25">
        <v>111936.746</v>
      </c>
      <c r="H95" s="25">
        <v>95146.2341</v>
      </c>
      <c r="I95" s="25">
        <v>12175.137100000007</v>
      </c>
      <c r="J95" s="25">
        <v>8522.595970000004</v>
      </c>
      <c r="K95" s="26">
        <v>1.076</v>
      </c>
      <c r="L95" s="25"/>
    </row>
    <row r="96" spans="1:12" ht="12.75">
      <c r="A96" s="10" t="s">
        <v>113</v>
      </c>
      <c r="B96" s="25">
        <v>88863.628</v>
      </c>
      <c r="C96" s="25">
        <v>18390.6</v>
      </c>
      <c r="D96" s="25">
        <v>-16858.899999999998</v>
      </c>
      <c r="E96" s="25">
        <v>6420.56</v>
      </c>
      <c r="F96" s="25">
        <v>96815.88799999999</v>
      </c>
      <c r="G96" s="25">
        <v>114819.124</v>
      </c>
      <c r="H96" s="25">
        <v>97596.2554</v>
      </c>
      <c r="I96" s="25">
        <v>-780.3674000000028</v>
      </c>
      <c r="J96" s="25">
        <v>-546.2571800000019</v>
      </c>
      <c r="K96" s="26">
        <v>0.995</v>
      </c>
      <c r="L96" s="25"/>
    </row>
    <row r="97" spans="1:12" ht="12.75">
      <c r="A97" s="10" t="s">
        <v>114</v>
      </c>
      <c r="B97" s="25">
        <v>23617.1222</v>
      </c>
      <c r="C97" s="25">
        <v>2555.1</v>
      </c>
      <c r="D97" s="25">
        <v>-2669.85</v>
      </c>
      <c r="E97" s="25">
        <v>2016.0300000000002</v>
      </c>
      <c r="F97" s="25">
        <v>25518.4022</v>
      </c>
      <c r="G97" s="25">
        <v>29111.617</v>
      </c>
      <c r="H97" s="25">
        <v>24744.87445</v>
      </c>
      <c r="I97" s="25">
        <v>773.5277500000011</v>
      </c>
      <c r="J97" s="25">
        <v>541.4694250000007</v>
      </c>
      <c r="K97" s="26">
        <v>1.019</v>
      </c>
      <c r="L97" s="25"/>
    </row>
    <row r="98" spans="1:12" ht="12.75">
      <c r="A98" s="10" t="s">
        <v>115</v>
      </c>
      <c r="B98" s="25">
        <v>66518.9532</v>
      </c>
      <c r="C98" s="25">
        <v>6800</v>
      </c>
      <c r="D98" s="25">
        <v>-10149</v>
      </c>
      <c r="E98" s="25">
        <v>3335.7400000000002</v>
      </c>
      <c r="F98" s="25">
        <v>66505.69320000001</v>
      </c>
      <c r="G98" s="25">
        <v>74363.566</v>
      </c>
      <c r="H98" s="25">
        <v>63209.0311</v>
      </c>
      <c r="I98" s="25">
        <v>3296.6621000000086</v>
      </c>
      <c r="J98" s="25">
        <v>2307.663470000006</v>
      </c>
      <c r="K98" s="26">
        <v>1.031</v>
      </c>
      <c r="L98" s="25"/>
    </row>
    <row r="99" spans="1:12" ht="12.75">
      <c r="A99" s="10" t="s">
        <v>116</v>
      </c>
      <c r="B99" s="25">
        <v>146663.755</v>
      </c>
      <c r="C99" s="25">
        <v>32985.1</v>
      </c>
      <c r="D99" s="25">
        <v>-14790</v>
      </c>
      <c r="E99" s="25">
        <v>6777.56</v>
      </c>
      <c r="F99" s="25">
        <v>171636.415</v>
      </c>
      <c r="G99" s="25">
        <v>219627.932</v>
      </c>
      <c r="H99" s="25">
        <v>186683.7422</v>
      </c>
      <c r="I99" s="25">
        <v>-15047.3272</v>
      </c>
      <c r="J99" s="25">
        <v>-10533.12904</v>
      </c>
      <c r="K99" s="26">
        <v>0.952</v>
      </c>
      <c r="L99" s="25"/>
    </row>
    <row r="100" spans="1:12" ht="25.5">
      <c r="A100" s="24" t="s">
        <v>902</v>
      </c>
      <c r="B100" s="25">
        <v>180053.38400000002</v>
      </c>
      <c r="C100" s="25">
        <v>63880.9</v>
      </c>
      <c r="D100" s="25">
        <v>-62378.95</v>
      </c>
      <c r="E100" s="25">
        <v>21343.33</v>
      </c>
      <c r="F100" s="25">
        <v>202898.66400000005</v>
      </c>
      <c r="G100" s="25">
        <v>288135.103</v>
      </c>
      <c r="H100" s="25">
        <v>244914.83755</v>
      </c>
      <c r="I100" s="25">
        <v>-42016.17354999995</v>
      </c>
      <c r="J100" s="25">
        <v>-29411.32148499996</v>
      </c>
      <c r="K100" s="26">
        <v>0.898</v>
      </c>
      <c r="L100" s="25"/>
    </row>
    <row r="101" spans="1:12" ht="25.5">
      <c r="A101" s="24" t="s">
        <v>886</v>
      </c>
      <c r="B101" s="25">
        <v>177556.95020000002</v>
      </c>
      <c r="C101" s="25">
        <v>25461.75</v>
      </c>
      <c r="D101" s="25">
        <v>-26934.8</v>
      </c>
      <c r="E101" s="25">
        <v>6931.240000000001</v>
      </c>
      <c r="F101" s="25">
        <v>183015.14020000002</v>
      </c>
      <c r="G101" s="25">
        <v>169387.173</v>
      </c>
      <c r="H101" s="25">
        <v>143979.09705</v>
      </c>
      <c r="I101" s="25">
        <v>39036.04315000001</v>
      </c>
      <c r="J101" s="25">
        <v>27325.230205000007</v>
      </c>
      <c r="K101" s="26">
        <v>1.161</v>
      </c>
      <c r="L101" s="25"/>
    </row>
    <row r="102" spans="1:12" ht="12.75">
      <c r="A102" s="10" t="s">
        <v>117</v>
      </c>
      <c r="B102" s="25">
        <v>263882.6064</v>
      </c>
      <c r="C102" s="25">
        <v>47668.85</v>
      </c>
      <c r="D102" s="25">
        <v>-37824.15</v>
      </c>
      <c r="E102" s="25">
        <v>15621.130000000001</v>
      </c>
      <c r="F102" s="25">
        <v>289348.4364</v>
      </c>
      <c r="G102" s="25">
        <v>311935.454</v>
      </c>
      <c r="H102" s="25">
        <v>265145.1359</v>
      </c>
      <c r="I102" s="25">
        <v>24203.300500000012</v>
      </c>
      <c r="J102" s="25">
        <v>16942.310350000007</v>
      </c>
      <c r="K102" s="26">
        <v>1.054</v>
      </c>
      <c r="L102" s="25"/>
    </row>
    <row r="103" spans="1:12" ht="12.75">
      <c r="A103" s="10" t="s">
        <v>118</v>
      </c>
      <c r="B103" s="25">
        <v>72010.2768</v>
      </c>
      <c r="C103" s="25">
        <v>12505.199999999999</v>
      </c>
      <c r="D103" s="25">
        <v>-24206.3</v>
      </c>
      <c r="E103" s="25">
        <v>2479.6200000000003</v>
      </c>
      <c r="F103" s="25">
        <v>62788.79680000001</v>
      </c>
      <c r="G103" s="25">
        <v>64555.947</v>
      </c>
      <c r="H103" s="25">
        <v>54872.55495</v>
      </c>
      <c r="I103" s="25">
        <v>7916.241850000013</v>
      </c>
      <c r="J103" s="25">
        <v>5541.369295000009</v>
      </c>
      <c r="K103" s="26">
        <v>1.086</v>
      </c>
      <c r="L103" s="25"/>
    </row>
    <row r="104" spans="1:12" ht="12.75">
      <c r="A104" s="10" t="s">
        <v>119</v>
      </c>
      <c r="B104" s="25">
        <v>106784.5058</v>
      </c>
      <c r="C104" s="25">
        <v>24145.95</v>
      </c>
      <c r="D104" s="25">
        <v>-24694.2</v>
      </c>
      <c r="E104" s="25">
        <v>4646.780000000001</v>
      </c>
      <c r="F104" s="25">
        <v>110883.0358</v>
      </c>
      <c r="G104" s="25">
        <v>130043.138</v>
      </c>
      <c r="H104" s="25">
        <v>110536.6673</v>
      </c>
      <c r="I104" s="25">
        <v>346.36849999999686</v>
      </c>
      <c r="J104" s="25">
        <v>242.4579499999978</v>
      </c>
      <c r="K104" s="26">
        <v>1.002</v>
      </c>
      <c r="L104" s="25"/>
    </row>
    <row r="105" spans="1:12" ht="12.75">
      <c r="A105" s="10" t="s">
        <v>120</v>
      </c>
      <c r="B105" s="25">
        <v>74220.0984</v>
      </c>
      <c r="C105" s="25">
        <v>8350.4</v>
      </c>
      <c r="D105" s="25">
        <v>-17963.899999999998</v>
      </c>
      <c r="E105" s="25">
        <v>2722.38</v>
      </c>
      <c r="F105" s="25">
        <v>67328.9784</v>
      </c>
      <c r="G105" s="25">
        <v>79880.073</v>
      </c>
      <c r="H105" s="25">
        <v>67898.06205000001</v>
      </c>
      <c r="I105" s="25">
        <v>-569.0836500000005</v>
      </c>
      <c r="J105" s="25">
        <v>-398.3585550000003</v>
      </c>
      <c r="K105" s="26">
        <v>0.995</v>
      </c>
      <c r="L105" s="25"/>
    </row>
    <row r="106" spans="1:12" ht="25.5">
      <c r="A106" s="24" t="s">
        <v>121</v>
      </c>
      <c r="B106" s="25">
        <v>59701.1828</v>
      </c>
      <c r="C106" s="25">
        <v>6416.65</v>
      </c>
      <c r="D106" s="25">
        <v>-25319.8</v>
      </c>
      <c r="E106" s="25">
        <v>3669.4500000000003</v>
      </c>
      <c r="F106" s="25">
        <v>44467.4828</v>
      </c>
      <c r="G106" s="25">
        <v>47494.72</v>
      </c>
      <c r="H106" s="25">
        <v>40370.512</v>
      </c>
      <c r="I106" s="25">
        <v>4096.9707999999955</v>
      </c>
      <c r="J106" s="25">
        <v>2867.8795599999967</v>
      </c>
      <c r="K106" s="26">
        <v>1.06</v>
      </c>
      <c r="L106" s="25"/>
    </row>
    <row r="107" spans="1:12" ht="12.75">
      <c r="A107" s="10" t="s">
        <v>122</v>
      </c>
      <c r="B107" s="25">
        <v>37637.5818</v>
      </c>
      <c r="C107" s="25">
        <v>4107.2</v>
      </c>
      <c r="D107" s="25">
        <v>-9979.85</v>
      </c>
      <c r="E107" s="25">
        <v>3010.8700000000003</v>
      </c>
      <c r="F107" s="25">
        <v>34775.8018</v>
      </c>
      <c r="G107" s="25">
        <v>49169.92</v>
      </c>
      <c r="H107" s="25">
        <v>41794.432</v>
      </c>
      <c r="I107" s="25">
        <v>-7018.6302</v>
      </c>
      <c r="J107" s="25">
        <v>-4913.041139999999</v>
      </c>
      <c r="K107" s="26">
        <v>0.9</v>
      </c>
      <c r="L107" s="25"/>
    </row>
    <row r="108" spans="1:12" ht="12.75">
      <c r="A108" s="10" t="s">
        <v>123</v>
      </c>
      <c r="B108" s="25">
        <v>27535.5402</v>
      </c>
      <c r="C108" s="25">
        <v>10367.449999999999</v>
      </c>
      <c r="D108" s="25">
        <v>-2485.4</v>
      </c>
      <c r="E108" s="25">
        <v>6215.370000000001</v>
      </c>
      <c r="F108" s="25">
        <v>41632.9602</v>
      </c>
      <c r="G108" s="25">
        <v>59947.114</v>
      </c>
      <c r="H108" s="25">
        <v>50955.0469</v>
      </c>
      <c r="I108" s="25">
        <v>-9322.0867</v>
      </c>
      <c r="J108" s="25">
        <v>-6525.46069</v>
      </c>
      <c r="K108" s="26">
        <v>0.891</v>
      </c>
      <c r="L108" s="25"/>
    </row>
    <row r="109" spans="1:12" ht="12.75">
      <c r="A109" s="10" t="s">
        <v>124</v>
      </c>
      <c r="B109" s="25">
        <v>38797.8766</v>
      </c>
      <c r="C109" s="25">
        <v>5343.95</v>
      </c>
      <c r="D109" s="25">
        <v>-17243.95</v>
      </c>
      <c r="E109" s="25">
        <v>2086.75</v>
      </c>
      <c r="F109" s="25">
        <v>28984.626600000003</v>
      </c>
      <c r="G109" s="25">
        <v>36092.604</v>
      </c>
      <c r="H109" s="25">
        <v>30678.713399999997</v>
      </c>
      <c r="I109" s="25">
        <v>-1694.0867999999937</v>
      </c>
      <c r="J109" s="25">
        <v>-1185.8607599999955</v>
      </c>
      <c r="K109" s="26">
        <v>0.967</v>
      </c>
      <c r="L109" s="25"/>
    </row>
    <row r="110" spans="1:12" ht="12.75">
      <c r="A110" s="10" t="s">
        <v>125</v>
      </c>
      <c r="B110" s="25">
        <v>174766.9812</v>
      </c>
      <c r="C110" s="25">
        <v>20392.35</v>
      </c>
      <c r="D110" s="25">
        <v>-44445.65</v>
      </c>
      <c r="E110" s="25">
        <v>8640.25</v>
      </c>
      <c r="F110" s="25">
        <v>159353.93120000002</v>
      </c>
      <c r="G110" s="25">
        <v>238512.767</v>
      </c>
      <c r="H110" s="25">
        <v>202735.85194999998</v>
      </c>
      <c r="I110" s="25">
        <v>-43381.92074999996</v>
      </c>
      <c r="J110" s="25">
        <v>-30367.34452499997</v>
      </c>
      <c r="K110" s="26">
        <v>0.873</v>
      </c>
      <c r="L110" s="25"/>
    </row>
    <row r="111" spans="1:12" ht="12.75">
      <c r="A111" s="10" t="s">
        <v>126</v>
      </c>
      <c r="B111" s="25">
        <v>271903.5942</v>
      </c>
      <c r="C111" s="25">
        <v>101738.2</v>
      </c>
      <c r="D111" s="25">
        <v>-51500.65</v>
      </c>
      <c r="E111" s="25">
        <v>51827.22</v>
      </c>
      <c r="F111" s="25">
        <v>373968.36419999995</v>
      </c>
      <c r="G111" s="25">
        <v>478810.862</v>
      </c>
      <c r="H111" s="25">
        <v>406989.2327</v>
      </c>
      <c r="I111" s="25">
        <v>-33020.86850000004</v>
      </c>
      <c r="J111" s="25">
        <v>-23114.607950000027</v>
      </c>
      <c r="K111" s="26">
        <v>0.952</v>
      </c>
      <c r="L111" s="25"/>
    </row>
    <row r="112" spans="1:12" ht="12.75">
      <c r="A112" s="10" t="s">
        <v>127</v>
      </c>
      <c r="B112" s="25">
        <v>195108.1398</v>
      </c>
      <c r="C112" s="25">
        <v>35507.9</v>
      </c>
      <c r="D112" s="25">
        <v>-19257.6</v>
      </c>
      <c r="E112" s="25">
        <v>16999.66</v>
      </c>
      <c r="F112" s="25">
        <v>228358.0998</v>
      </c>
      <c r="G112" s="25">
        <v>316690.872</v>
      </c>
      <c r="H112" s="25">
        <v>269187.2412</v>
      </c>
      <c r="I112" s="25">
        <v>-40829.14139999999</v>
      </c>
      <c r="J112" s="25">
        <v>-28580.398979999994</v>
      </c>
      <c r="K112" s="26">
        <v>0.91</v>
      </c>
      <c r="L112" s="25"/>
    </row>
    <row r="113" spans="1:12" ht="12.75">
      <c r="A113" s="10" t="s">
        <v>128</v>
      </c>
      <c r="B113" s="25">
        <v>83679.6856</v>
      </c>
      <c r="C113" s="25">
        <v>27488.149999999998</v>
      </c>
      <c r="D113" s="25">
        <v>-32068.8</v>
      </c>
      <c r="E113" s="25">
        <v>3272.1600000000003</v>
      </c>
      <c r="F113" s="25">
        <v>82371.1956</v>
      </c>
      <c r="G113" s="25">
        <v>102873.575</v>
      </c>
      <c r="H113" s="25">
        <v>87442.53874999999</v>
      </c>
      <c r="I113" s="25">
        <v>-5071.343149999986</v>
      </c>
      <c r="J113" s="25">
        <v>-3549.94020499999</v>
      </c>
      <c r="K113" s="26">
        <v>0.965</v>
      </c>
      <c r="L113" s="25"/>
    </row>
    <row r="114" spans="1:12" ht="12.75">
      <c r="A114" s="10" t="s">
        <v>129</v>
      </c>
      <c r="B114" s="25">
        <v>49394.2204</v>
      </c>
      <c r="C114" s="25">
        <v>6983.599999999999</v>
      </c>
      <c r="D114" s="25">
        <v>-9855.75</v>
      </c>
      <c r="E114" s="25">
        <v>4247.96</v>
      </c>
      <c r="F114" s="25">
        <v>50770.030399999996</v>
      </c>
      <c r="G114" s="25">
        <v>57629.074</v>
      </c>
      <c r="H114" s="25">
        <v>48984.7129</v>
      </c>
      <c r="I114" s="25">
        <v>1785.3174999999974</v>
      </c>
      <c r="J114" s="25">
        <v>1249.722249999998</v>
      </c>
      <c r="K114" s="26">
        <v>1.022</v>
      </c>
      <c r="L114" s="25"/>
    </row>
    <row r="115" spans="1:12" ht="12.75">
      <c r="A115" s="10" t="s">
        <v>130</v>
      </c>
      <c r="B115" s="25">
        <v>30483.353600000002</v>
      </c>
      <c r="C115" s="25">
        <v>17680.85</v>
      </c>
      <c r="D115" s="25">
        <v>-9800.5</v>
      </c>
      <c r="E115" s="25">
        <v>5807.71</v>
      </c>
      <c r="F115" s="25">
        <v>44171.4136</v>
      </c>
      <c r="G115" s="25">
        <v>52465.095</v>
      </c>
      <c r="H115" s="25">
        <v>44595.33075</v>
      </c>
      <c r="I115" s="25">
        <v>-423.91715000000113</v>
      </c>
      <c r="J115" s="25">
        <v>-296.74200500000074</v>
      </c>
      <c r="K115" s="26">
        <v>0.994</v>
      </c>
      <c r="L115" s="25"/>
    </row>
    <row r="116" spans="1:12" ht="12.75">
      <c r="A116" s="10" t="s">
        <v>131</v>
      </c>
      <c r="B116" s="25">
        <v>62481.4596</v>
      </c>
      <c r="C116" s="25">
        <v>18909.1</v>
      </c>
      <c r="D116" s="25">
        <v>-10611.4</v>
      </c>
      <c r="E116" s="25">
        <v>5565.63</v>
      </c>
      <c r="F116" s="25">
        <v>76344.7896</v>
      </c>
      <c r="G116" s="25">
        <v>83767.485</v>
      </c>
      <c r="H116" s="25">
        <v>71202.36225</v>
      </c>
      <c r="I116" s="25">
        <v>5142.427349999998</v>
      </c>
      <c r="J116" s="25">
        <v>3599.699144999998</v>
      </c>
      <c r="K116" s="26">
        <v>1.043</v>
      </c>
      <c r="L116" s="25"/>
    </row>
    <row r="117" spans="1:12" ht="12.75">
      <c r="A117" s="10" t="s">
        <v>132</v>
      </c>
      <c r="B117" s="25">
        <v>338813.0046</v>
      </c>
      <c r="C117" s="25">
        <v>54373.65</v>
      </c>
      <c r="D117" s="25">
        <v>-45641.6</v>
      </c>
      <c r="E117" s="25">
        <v>32311.050000000003</v>
      </c>
      <c r="F117" s="25">
        <v>379856.10459999996</v>
      </c>
      <c r="G117" s="25">
        <v>439543.339</v>
      </c>
      <c r="H117" s="25">
        <v>373611.83814999997</v>
      </c>
      <c r="I117" s="25">
        <v>6244.2664499999955</v>
      </c>
      <c r="J117" s="25">
        <v>4370.986514999997</v>
      </c>
      <c r="K117" s="26">
        <v>1.01</v>
      </c>
      <c r="L117" s="25"/>
    </row>
    <row r="118" spans="1:12" ht="12.75">
      <c r="A118" s="10" t="s">
        <v>133</v>
      </c>
      <c r="B118" s="25">
        <v>63490.833000000006</v>
      </c>
      <c r="C118" s="25">
        <v>74515.25</v>
      </c>
      <c r="D118" s="25">
        <v>-69303.05</v>
      </c>
      <c r="E118" s="25">
        <v>10138.12</v>
      </c>
      <c r="F118" s="25">
        <v>78841.153</v>
      </c>
      <c r="G118" s="25">
        <v>100858.439</v>
      </c>
      <c r="H118" s="25">
        <v>85729.67315</v>
      </c>
      <c r="I118" s="25">
        <v>-6888.520149999997</v>
      </c>
      <c r="J118" s="25">
        <v>-4821.964104999997</v>
      </c>
      <c r="K118" s="26">
        <v>0.952</v>
      </c>
      <c r="L118" s="25"/>
    </row>
    <row r="119" spans="1:12" ht="12.75">
      <c r="A119" s="10" t="s">
        <v>134</v>
      </c>
      <c r="B119" s="25">
        <v>146097.4536</v>
      </c>
      <c r="C119" s="25">
        <v>52846.2</v>
      </c>
      <c r="D119" s="25">
        <v>-40316.35</v>
      </c>
      <c r="E119" s="25">
        <v>11952.19</v>
      </c>
      <c r="F119" s="25">
        <v>170579.49360000002</v>
      </c>
      <c r="G119" s="25">
        <v>183562.484</v>
      </c>
      <c r="H119" s="25">
        <v>156028.1114</v>
      </c>
      <c r="I119" s="25">
        <v>14551.382200000022</v>
      </c>
      <c r="J119" s="25">
        <v>10185.967540000014</v>
      </c>
      <c r="K119" s="26">
        <v>1.055</v>
      </c>
      <c r="L119" s="25"/>
    </row>
    <row r="120" spans="1:12" ht="12.75">
      <c r="A120" s="10" t="s">
        <v>135</v>
      </c>
      <c r="B120" s="25">
        <v>16127.820800000001</v>
      </c>
      <c r="C120" s="25">
        <v>17988.55</v>
      </c>
      <c r="D120" s="25">
        <v>-348.5</v>
      </c>
      <c r="E120" s="25">
        <v>8397.150000000001</v>
      </c>
      <c r="F120" s="25">
        <v>42165.020800000006</v>
      </c>
      <c r="G120" s="25">
        <v>61599.584</v>
      </c>
      <c r="H120" s="25">
        <v>52359.6464</v>
      </c>
      <c r="I120" s="25">
        <v>-10194.625599999992</v>
      </c>
      <c r="J120" s="25">
        <v>-7136.237919999994</v>
      </c>
      <c r="K120" s="26">
        <v>0.884</v>
      </c>
      <c r="L120" s="25"/>
    </row>
    <row r="121" spans="1:12" ht="12.75">
      <c r="A121" s="10" t="s">
        <v>136</v>
      </c>
      <c r="B121" s="25">
        <v>341762.2026</v>
      </c>
      <c r="C121" s="25">
        <v>84575</v>
      </c>
      <c r="D121" s="25">
        <v>-3342.2</v>
      </c>
      <c r="E121" s="25">
        <v>48529.9</v>
      </c>
      <c r="F121" s="25">
        <v>471524.90260000003</v>
      </c>
      <c r="G121" s="25">
        <v>508287.936</v>
      </c>
      <c r="H121" s="25">
        <v>432044.74559999997</v>
      </c>
      <c r="I121" s="25">
        <v>39480.157000000065</v>
      </c>
      <c r="J121" s="25">
        <v>27636.109900000043</v>
      </c>
      <c r="K121" s="26">
        <v>1.054</v>
      </c>
      <c r="L121" s="25"/>
    </row>
    <row r="122" spans="1:12" ht="12.75">
      <c r="A122" s="10" t="s">
        <v>137</v>
      </c>
      <c r="B122" s="25">
        <v>942606.6034</v>
      </c>
      <c r="C122" s="25">
        <v>173632.05</v>
      </c>
      <c r="D122" s="25">
        <v>-96177.5</v>
      </c>
      <c r="E122" s="25">
        <v>109112.29000000001</v>
      </c>
      <c r="F122" s="25">
        <v>1129173.4434</v>
      </c>
      <c r="G122" s="25">
        <v>1306506.956</v>
      </c>
      <c r="H122" s="25">
        <v>1110530.9126</v>
      </c>
      <c r="I122" s="25">
        <v>18642.530800000066</v>
      </c>
      <c r="J122" s="25">
        <v>13049.771560000045</v>
      </c>
      <c r="K122" s="26">
        <v>1.01</v>
      </c>
      <c r="L122" s="25"/>
    </row>
    <row r="123" spans="1:12" ht="12.75">
      <c r="A123" s="10" t="s">
        <v>138</v>
      </c>
      <c r="B123" s="25">
        <v>24821.7242</v>
      </c>
      <c r="C123" s="25">
        <v>6473.599999999999</v>
      </c>
      <c r="D123" s="25">
        <v>-1537.6499999999999</v>
      </c>
      <c r="E123" s="25">
        <v>3900.65</v>
      </c>
      <c r="F123" s="25">
        <v>33658.3242</v>
      </c>
      <c r="G123" s="25">
        <v>54336.094</v>
      </c>
      <c r="H123" s="25">
        <v>46185.679899999996</v>
      </c>
      <c r="I123" s="25">
        <v>-12527.355699999993</v>
      </c>
      <c r="J123" s="25">
        <v>-8769.148989999994</v>
      </c>
      <c r="K123" s="26">
        <v>0.839</v>
      </c>
      <c r="L123" s="25"/>
    </row>
    <row r="124" spans="1:12" ht="12.75">
      <c r="A124" s="10" t="s">
        <v>139</v>
      </c>
      <c r="B124" s="25">
        <v>11877.0988</v>
      </c>
      <c r="C124" s="25">
        <v>3091.45</v>
      </c>
      <c r="D124" s="25">
        <v>-1203.6</v>
      </c>
      <c r="E124" s="25">
        <v>1502.63</v>
      </c>
      <c r="F124" s="25">
        <v>15267.5788</v>
      </c>
      <c r="G124" s="25">
        <v>20392.071</v>
      </c>
      <c r="H124" s="25">
        <v>17333.26035</v>
      </c>
      <c r="I124" s="25">
        <v>-2065.681550000001</v>
      </c>
      <c r="J124" s="25">
        <v>-1445.9770850000007</v>
      </c>
      <c r="K124" s="26">
        <v>0.929</v>
      </c>
      <c r="L124" s="25"/>
    </row>
    <row r="125" spans="1:12" ht="12.75">
      <c r="A125" s="10" t="s">
        <v>140</v>
      </c>
      <c r="B125" s="25">
        <v>58178.122800000005</v>
      </c>
      <c r="C125" s="25">
        <v>42060.549999999996</v>
      </c>
      <c r="D125" s="25">
        <v>-39080.45</v>
      </c>
      <c r="E125" s="25">
        <v>11107.12</v>
      </c>
      <c r="F125" s="25">
        <v>72265.3428</v>
      </c>
      <c r="G125" s="25">
        <v>86272.463</v>
      </c>
      <c r="H125" s="25">
        <v>73331.59355</v>
      </c>
      <c r="I125" s="25">
        <v>-1066.2507500000065</v>
      </c>
      <c r="J125" s="25">
        <v>-746.3755250000045</v>
      </c>
      <c r="K125" s="26">
        <v>0.991</v>
      </c>
      <c r="L125" s="25"/>
    </row>
    <row r="126" spans="1:12" ht="12.75">
      <c r="A126" s="10" t="s">
        <v>141</v>
      </c>
      <c r="B126" s="25">
        <v>47144.2454</v>
      </c>
      <c r="C126" s="25">
        <v>13041.55</v>
      </c>
      <c r="D126" s="25">
        <v>-324.7</v>
      </c>
      <c r="E126" s="25">
        <v>5512.93</v>
      </c>
      <c r="F126" s="25">
        <v>65374.0254</v>
      </c>
      <c r="G126" s="25">
        <v>69768.666</v>
      </c>
      <c r="H126" s="25">
        <v>59303.3661</v>
      </c>
      <c r="I126" s="25">
        <v>6070.659299999999</v>
      </c>
      <c r="J126" s="25">
        <v>4249.461509999999</v>
      </c>
      <c r="K126" s="26">
        <v>1.061</v>
      </c>
      <c r="L126" s="25"/>
    </row>
    <row r="127" spans="1:12" ht="12.75">
      <c r="A127" s="10" t="s">
        <v>142</v>
      </c>
      <c r="B127" s="25">
        <v>29347.981600000003</v>
      </c>
      <c r="C127" s="25">
        <v>3208.75</v>
      </c>
      <c r="D127" s="25">
        <v>-4492.25</v>
      </c>
      <c r="E127" s="25">
        <v>5645.530000000001</v>
      </c>
      <c r="F127" s="25">
        <v>33710.011600000005</v>
      </c>
      <c r="G127" s="25">
        <v>43853.026</v>
      </c>
      <c r="H127" s="25">
        <v>37275.0721</v>
      </c>
      <c r="I127" s="25">
        <v>-3565.0604999999923</v>
      </c>
      <c r="J127" s="25">
        <v>-2495.5423499999943</v>
      </c>
      <c r="K127" s="26">
        <v>0.943</v>
      </c>
      <c r="L127" s="25"/>
    </row>
    <row r="128" spans="1:12" ht="12.75">
      <c r="A128" s="10" t="s">
        <v>143</v>
      </c>
      <c r="B128" s="25">
        <v>11915.8676</v>
      </c>
      <c r="C128" s="25">
        <v>31259.6</v>
      </c>
      <c r="D128" s="25">
        <v>-1367.6499999999999</v>
      </c>
      <c r="E128" s="25">
        <v>7789.570000000001</v>
      </c>
      <c r="F128" s="25">
        <v>49597.3876</v>
      </c>
      <c r="G128" s="25">
        <v>64652.077</v>
      </c>
      <c r="H128" s="25">
        <v>54954.26545</v>
      </c>
      <c r="I128" s="25">
        <v>-5356.877849999997</v>
      </c>
      <c r="J128" s="25">
        <v>-3749.814494999998</v>
      </c>
      <c r="K128" s="26">
        <v>0.942</v>
      </c>
      <c r="L128" s="25"/>
    </row>
    <row r="129" spans="1:12" ht="12.75">
      <c r="A129" s="10" t="s">
        <v>144</v>
      </c>
      <c r="B129" s="25">
        <v>63087.9144</v>
      </c>
      <c r="C129" s="25">
        <v>13416.4</v>
      </c>
      <c r="D129" s="25">
        <v>-15544.8</v>
      </c>
      <c r="E129" s="25">
        <v>552.6700000000001</v>
      </c>
      <c r="F129" s="25">
        <v>61512.1844</v>
      </c>
      <c r="G129" s="25">
        <v>59147.337</v>
      </c>
      <c r="H129" s="25">
        <v>50275.23645</v>
      </c>
      <c r="I129" s="25">
        <v>11236.947950000002</v>
      </c>
      <c r="J129" s="25">
        <v>7865.863565000001</v>
      </c>
      <c r="K129" s="26">
        <v>1.133</v>
      </c>
      <c r="L129" s="25"/>
    </row>
    <row r="130" spans="1:12" ht="12.75">
      <c r="A130" s="10" t="s">
        <v>145</v>
      </c>
      <c r="B130" s="25">
        <v>34122.0824</v>
      </c>
      <c r="C130" s="25">
        <v>10035.1</v>
      </c>
      <c r="D130" s="25">
        <v>-34.85</v>
      </c>
      <c r="E130" s="25">
        <v>6927.500000000001</v>
      </c>
      <c r="F130" s="25">
        <v>51049.8324</v>
      </c>
      <c r="G130" s="25">
        <v>62611.345</v>
      </c>
      <c r="H130" s="25">
        <v>53219.64325</v>
      </c>
      <c r="I130" s="25">
        <v>-2169.8108500000017</v>
      </c>
      <c r="J130" s="25">
        <v>-1518.867595000001</v>
      </c>
      <c r="K130" s="26">
        <v>0.976</v>
      </c>
      <c r="L130" s="25"/>
    </row>
    <row r="131" spans="1:12" ht="12.75">
      <c r="A131" s="10" t="s">
        <v>146</v>
      </c>
      <c r="B131" s="25">
        <v>26702.011000000002</v>
      </c>
      <c r="C131" s="25">
        <v>9946.699999999999</v>
      </c>
      <c r="D131" s="25">
        <v>-292.4</v>
      </c>
      <c r="E131" s="25">
        <v>9881.42</v>
      </c>
      <c r="F131" s="25">
        <v>46237.731</v>
      </c>
      <c r="G131" s="25">
        <v>53695.475</v>
      </c>
      <c r="H131" s="25">
        <v>45641.15375</v>
      </c>
      <c r="I131" s="25">
        <v>596.5772500000021</v>
      </c>
      <c r="J131" s="25">
        <v>417.60407500000144</v>
      </c>
      <c r="K131" s="26">
        <v>1.008</v>
      </c>
      <c r="L131" s="25"/>
    </row>
    <row r="132" spans="1:12" ht="12.75">
      <c r="A132" s="10" t="s">
        <v>147</v>
      </c>
      <c r="B132" s="25">
        <v>127315.3546</v>
      </c>
      <c r="C132" s="25">
        <v>22650.8</v>
      </c>
      <c r="D132" s="25">
        <v>-24951.75</v>
      </c>
      <c r="E132" s="25">
        <v>14438.44</v>
      </c>
      <c r="F132" s="25">
        <v>139452.8446</v>
      </c>
      <c r="G132" s="25">
        <v>200565.908</v>
      </c>
      <c r="H132" s="25">
        <v>170481.0218</v>
      </c>
      <c r="I132" s="25">
        <v>-31028.177199999976</v>
      </c>
      <c r="J132" s="25">
        <v>-21719.724039999983</v>
      </c>
      <c r="K132" s="26">
        <v>0.892</v>
      </c>
      <c r="L132" s="25"/>
    </row>
    <row r="133" spans="1:12" ht="12.75">
      <c r="A133" s="10" t="s">
        <v>148</v>
      </c>
      <c r="B133" s="25">
        <v>15500.597</v>
      </c>
      <c r="C133" s="25">
        <v>48059.85</v>
      </c>
      <c r="D133" s="25">
        <v>-18016.6</v>
      </c>
      <c r="E133" s="25">
        <v>12979.500000000002</v>
      </c>
      <c r="F133" s="25">
        <v>58523.347</v>
      </c>
      <c r="G133" s="25">
        <v>76478.05900000001</v>
      </c>
      <c r="H133" s="25">
        <v>65006.350150000006</v>
      </c>
      <c r="I133" s="25">
        <v>-6483.003150000004</v>
      </c>
      <c r="J133" s="25">
        <v>-4538.102205000003</v>
      </c>
      <c r="K133" s="26">
        <v>0.941</v>
      </c>
      <c r="L133" s="25"/>
    </row>
    <row r="134" spans="1:12" ht="12.75">
      <c r="A134" s="10" t="s">
        <v>149</v>
      </c>
      <c r="B134" s="25">
        <v>82207.8558</v>
      </c>
      <c r="C134" s="25">
        <v>22540.3</v>
      </c>
      <c r="D134" s="25">
        <v>-15939.199999999999</v>
      </c>
      <c r="E134" s="25">
        <v>9732.5</v>
      </c>
      <c r="F134" s="25">
        <v>98541.45580000001</v>
      </c>
      <c r="G134" s="25">
        <v>121448.405</v>
      </c>
      <c r="H134" s="25">
        <v>103231.14425</v>
      </c>
      <c r="I134" s="25">
        <v>-4689.688449999987</v>
      </c>
      <c r="J134" s="25">
        <v>-3282.7819149999905</v>
      </c>
      <c r="K134" s="26">
        <v>0.973</v>
      </c>
      <c r="L134" s="25"/>
    </row>
    <row r="135" spans="1:12" ht="12.75">
      <c r="A135" s="10" t="s">
        <v>150</v>
      </c>
      <c r="B135" s="25">
        <v>37805.1184</v>
      </c>
      <c r="C135" s="25">
        <v>7848.9</v>
      </c>
      <c r="D135" s="25">
        <v>-6714.15</v>
      </c>
      <c r="E135" s="25">
        <v>3580.03</v>
      </c>
      <c r="F135" s="25">
        <v>42519.8984</v>
      </c>
      <c r="G135" s="25">
        <v>57264.076</v>
      </c>
      <c r="H135" s="25">
        <v>48674.4646</v>
      </c>
      <c r="I135" s="25">
        <v>-6154.566200000001</v>
      </c>
      <c r="J135" s="25">
        <v>-4308.19634</v>
      </c>
      <c r="K135" s="26">
        <v>0.925</v>
      </c>
      <c r="L135" s="25"/>
    </row>
    <row r="136" spans="1:12" ht="12.75">
      <c r="A136" s="10" t="s">
        <v>151</v>
      </c>
      <c r="B136" s="25">
        <v>158632.2374</v>
      </c>
      <c r="C136" s="25">
        <v>23939.399999999998</v>
      </c>
      <c r="D136" s="25">
        <v>-44290.1</v>
      </c>
      <c r="E136" s="25">
        <v>11877.390000000001</v>
      </c>
      <c r="F136" s="25">
        <v>150158.92740000002</v>
      </c>
      <c r="G136" s="25">
        <v>167514.582</v>
      </c>
      <c r="H136" s="25">
        <v>142387.3947</v>
      </c>
      <c r="I136" s="25">
        <v>7771.532700000011</v>
      </c>
      <c r="J136" s="25">
        <v>5440.072890000007</v>
      </c>
      <c r="K136" s="26">
        <v>1.032</v>
      </c>
      <c r="L136" s="25"/>
    </row>
    <row r="137" spans="1:12" ht="12.75">
      <c r="A137" s="10" t="s">
        <v>152</v>
      </c>
      <c r="B137" s="25">
        <v>41507.5388</v>
      </c>
      <c r="C137" s="25">
        <v>3524.95</v>
      </c>
      <c r="D137" s="25">
        <v>-17946.899999999998</v>
      </c>
      <c r="E137" s="25">
        <v>1486.3100000000002</v>
      </c>
      <c r="F137" s="25">
        <v>28571.898800000006</v>
      </c>
      <c r="G137" s="25">
        <v>37388.746</v>
      </c>
      <c r="H137" s="25">
        <v>31780.4341</v>
      </c>
      <c r="I137" s="25">
        <v>-3208.5352999999923</v>
      </c>
      <c r="J137" s="25">
        <v>-2245.9747099999945</v>
      </c>
      <c r="K137" s="26">
        <v>0.94</v>
      </c>
      <c r="L137" s="25"/>
    </row>
    <row r="138" spans="1:12" ht="12.75">
      <c r="A138" s="10" t="s">
        <v>153</v>
      </c>
      <c r="B138" s="25">
        <v>46136.2566</v>
      </c>
      <c r="C138" s="25">
        <v>17260.95</v>
      </c>
      <c r="D138" s="25">
        <v>-6686.95</v>
      </c>
      <c r="E138" s="25">
        <v>6305.64</v>
      </c>
      <c r="F138" s="25">
        <v>63015.8966</v>
      </c>
      <c r="G138" s="25">
        <v>68737.47099999999</v>
      </c>
      <c r="H138" s="25">
        <v>58426.85034999999</v>
      </c>
      <c r="I138" s="25">
        <v>4589.046250000007</v>
      </c>
      <c r="J138" s="25">
        <v>3212.3323750000045</v>
      </c>
      <c r="K138" s="26">
        <v>1.047</v>
      </c>
      <c r="L138" s="25"/>
    </row>
    <row r="139" spans="1:12" ht="25.5">
      <c r="A139" s="24" t="s">
        <v>887</v>
      </c>
      <c r="B139" s="25">
        <v>20388.235</v>
      </c>
      <c r="C139" s="25">
        <v>145395.9</v>
      </c>
      <c r="D139" s="25">
        <v>-85</v>
      </c>
      <c r="E139" s="25">
        <v>19645.2</v>
      </c>
      <c r="F139" s="25">
        <v>185344.33500000002</v>
      </c>
      <c r="G139" s="25">
        <v>208699.142</v>
      </c>
      <c r="H139" s="25">
        <v>177394.2707</v>
      </c>
      <c r="I139" s="25">
        <v>7950.064300000027</v>
      </c>
      <c r="J139" s="25">
        <v>5565.045010000019</v>
      </c>
      <c r="K139" s="26">
        <v>1.027</v>
      </c>
      <c r="L139" s="25"/>
    </row>
    <row r="140" spans="1:12" ht="12.75">
      <c r="A140" s="10" t="s">
        <v>154</v>
      </c>
      <c r="B140" s="25">
        <v>318608.9214</v>
      </c>
      <c r="C140" s="25">
        <v>124130.59999999999</v>
      </c>
      <c r="D140" s="25">
        <v>-59854.45</v>
      </c>
      <c r="E140" s="25">
        <v>24776.140000000003</v>
      </c>
      <c r="F140" s="25">
        <v>407661.21140000003</v>
      </c>
      <c r="G140" s="25">
        <v>413413.746</v>
      </c>
      <c r="H140" s="25">
        <v>351401.68409999995</v>
      </c>
      <c r="I140" s="25">
        <v>56259.527300000074</v>
      </c>
      <c r="J140" s="25">
        <v>39381.669110000046</v>
      </c>
      <c r="K140" s="26">
        <v>1.095</v>
      </c>
      <c r="L140" s="25"/>
    </row>
    <row r="141" spans="1:12" ht="12.75">
      <c r="A141" s="10" t="s">
        <v>155</v>
      </c>
      <c r="B141" s="25">
        <v>31463.650400000002</v>
      </c>
      <c r="C141" s="25">
        <v>5535.2</v>
      </c>
      <c r="D141" s="25">
        <v>-8398</v>
      </c>
      <c r="E141" s="25">
        <v>1628.2600000000002</v>
      </c>
      <c r="F141" s="25">
        <v>30229.110400000005</v>
      </c>
      <c r="G141" s="25">
        <v>38371.572</v>
      </c>
      <c r="H141" s="25">
        <v>32615.836199999998</v>
      </c>
      <c r="I141" s="25">
        <v>-2386.725799999993</v>
      </c>
      <c r="J141" s="25">
        <v>-1670.708059999995</v>
      </c>
      <c r="K141" s="26">
        <v>0.956</v>
      </c>
      <c r="L141" s="25"/>
    </row>
    <row r="142" spans="1:12" ht="12.75">
      <c r="A142" s="10" t="s">
        <v>156</v>
      </c>
      <c r="B142" s="25">
        <v>303486.3202</v>
      </c>
      <c r="C142" s="25">
        <v>61956.5</v>
      </c>
      <c r="D142" s="25">
        <v>-54603.15</v>
      </c>
      <c r="E142" s="25">
        <v>11631.400000000001</v>
      </c>
      <c r="F142" s="25">
        <v>322471.0702</v>
      </c>
      <c r="G142" s="25">
        <v>277196.288</v>
      </c>
      <c r="H142" s="25">
        <v>235616.8448</v>
      </c>
      <c r="I142" s="25">
        <v>86854.22540000002</v>
      </c>
      <c r="J142" s="25">
        <v>60797.95778000001</v>
      </c>
      <c r="K142" s="26">
        <v>1.219</v>
      </c>
      <c r="L142" s="25"/>
    </row>
    <row r="143" spans="1:12" ht="12.75">
      <c r="A143" s="10" t="s">
        <v>157</v>
      </c>
      <c r="B143" s="25">
        <v>102906.2412</v>
      </c>
      <c r="C143" s="25">
        <v>17208.25</v>
      </c>
      <c r="D143" s="25">
        <v>-31509.5</v>
      </c>
      <c r="E143" s="25">
        <v>6873.610000000001</v>
      </c>
      <c r="F143" s="25">
        <v>95478.6012</v>
      </c>
      <c r="G143" s="25">
        <v>103147.151</v>
      </c>
      <c r="H143" s="25">
        <v>87675.07835</v>
      </c>
      <c r="I143" s="25">
        <v>7803.5228500000085</v>
      </c>
      <c r="J143" s="25">
        <v>5462.465995000006</v>
      </c>
      <c r="K143" s="26">
        <v>1.053</v>
      </c>
      <c r="L143" s="25"/>
    </row>
    <row r="144" spans="1:12" ht="12.75">
      <c r="A144" s="10" t="s">
        <v>158</v>
      </c>
      <c r="B144" s="25">
        <v>173531.918</v>
      </c>
      <c r="C144" s="25">
        <v>22734.95</v>
      </c>
      <c r="D144" s="25">
        <v>-33133.85</v>
      </c>
      <c r="E144" s="25">
        <v>13513.300000000001</v>
      </c>
      <c r="F144" s="25">
        <v>176646.318</v>
      </c>
      <c r="G144" s="25">
        <v>210347.78</v>
      </c>
      <c r="H144" s="25">
        <v>178795.61299999998</v>
      </c>
      <c r="I144" s="25">
        <v>-2149.2949999999837</v>
      </c>
      <c r="J144" s="25">
        <v>-1504.5064999999886</v>
      </c>
      <c r="K144" s="26">
        <v>0.993</v>
      </c>
      <c r="L144" s="25"/>
    </row>
    <row r="145" spans="1:12" ht="25.5" customHeight="1">
      <c r="A145" s="24" t="s">
        <v>903</v>
      </c>
      <c r="B145" s="25">
        <v>111728.9124</v>
      </c>
      <c r="C145" s="25">
        <v>35120.299999999996</v>
      </c>
      <c r="D145" s="25">
        <v>-22598.95</v>
      </c>
      <c r="E145" s="25">
        <v>3392.3500000000004</v>
      </c>
      <c r="F145" s="25">
        <v>127642.61240000001</v>
      </c>
      <c r="G145" s="25">
        <v>126710.495</v>
      </c>
      <c r="H145" s="25">
        <v>107703.92074999999</v>
      </c>
      <c r="I145" s="25">
        <v>19938.691650000022</v>
      </c>
      <c r="J145" s="25">
        <v>13957.084155000015</v>
      </c>
      <c r="K145" s="26">
        <v>1.11</v>
      </c>
      <c r="L145" s="25"/>
    </row>
    <row r="146" spans="1:12" ht="12.75">
      <c r="A146" s="10" t="s">
        <v>160</v>
      </c>
      <c r="B146" s="25">
        <v>242966.8388</v>
      </c>
      <c r="C146" s="25">
        <v>26463.899999999998</v>
      </c>
      <c r="D146" s="25">
        <v>-96276.09999999999</v>
      </c>
      <c r="E146" s="25">
        <v>10401.960000000001</v>
      </c>
      <c r="F146" s="25">
        <v>183556.5988</v>
      </c>
      <c r="G146" s="25">
        <v>223660.998</v>
      </c>
      <c r="H146" s="25">
        <v>190111.84829999998</v>
      </c>
      <c r="I146" s="25">
        <v>-6555.249499999976</v>
      </c>
      <c r="J146" s="25">
        <v>-4588.674649999983</v>
      </c>
      <c r="K146" s="26">
        <v>0.979</v>
      </c>
      <c r="L146" s="25"/>
    </row>
    <row r="147" spans="1:12" ht="12.75">
      <c r="A147" s="10" t="s">
        <v>161</v>
      </c>
      <c r="B147" s="25">
        <v>32881.480800000005</v>
      </c>
      <c r="C147" s="25">
        <v>7596.45</v>
      </c>
      <c r="D147" s="25">
        <v>-12276.55</v>
      </c>
      <c r="E147" s="25">
        <v>2937.4300000000003</v>
      </c>
      <c r="F147" s="25">
        <v>31138.810800000007</v>
      </c>
      <c r="G147" s="25">
        <v>41809.893</v>
      </c>
      <c r="H147" s="25">
        <v>35538.409049999995</v>
      </c>
      <c r="I147" s="25">
        <v>-4399.598249999988</v>
      </c>
      <c r="J147" s="25">
        <v>-3079.7187749999916</v>
      </c>
      <c r="K147" s="26">
        <v>0.926</v>
      </c>
      <c r="L147" s="25"/>
    </row>
    <row r="148" spans="1:12" ht="12.75">
      <c r="A148" s="10" t="s">
        <v>162</v>
      </c>
      <c r="B148" s="25">
        <v>26376.63</v>
      </c>
      <c r="C148" s="25">
        <v>8751.6</v>
      </c>
      <c r="D148" s="25">
        <v>-9007.449999999999</v>
      </c>
      <c r="E148" s="25">
        <v>2933.3500000000004</v>
      </c>
      <c r="F148" s="25">
        <v>29054.130000000005</v>
      </c>
      <c r="G148" s="25">
        <v>37021.348</v>
      </c>
      <c r="H148" s="25">
        <v>31468.1458</v>
      </c>
      <c r="I148" s="25">
        <v>-2414.0157999999938</v>
      </c>
      <c r="J148" s="25">
        <v>-1689.8110599999955</v>
      </c>
      <c r="K148" s="26">
        <v>0.954</v>
      </c>
      <c r="L148" s="25"/>
    </row>
    <row r="149" spans="1:12" ht="12.75">
      <c r="A149" s="10" t="s">
        <v>163</v>
      </c>
      <c r="B149" s="25">
        <v>343382.18460000004</v>
      </c>
      <c r="C149" s="25">
        <v>322478.95</v>
      </c>
      <c r="D149" s="25">
        <v>-276392.8</v>
      </c>
      <c r="E149" s="25">
        <v>35325.66</v>
      </c>
      <c r="F149" s="25">
        <v>424793.9946000001</v>
      </c>
      <c r="G149" s="25">
        <v>536129.902</v>
      </c>
      <c r="H149" s="25">
        <v>455710.4167</v>
      </c>
      <c r="I149" s="25">
        <v>-30916.42209999991</v>
      </c>
      <c r="J149" s="25">
        <v>-21641.495469999936</v>
      </c>
      <c r="K149" s="26">
        <v>0.96</v>
      </c>
      <c r="L149" s="25"/>
    </row>
    <row r="150" spans="1:12" ht="12.75">
      <c r="A150" s="10" t="s">
        <v>164</v>
      </c>
      <c r="B150" s="25">
        <v>22530.2112</v>
      </c>
      <c r="C150" s="25">
        <v>4528.8</v>
      </c>
      <c r="D150" s="25">
        <v>-6315.5</v>
      </c>
      <c r="E150" s="25">
        <v>732.36</v>
      </c>
      <c r="F150" s="25">
        <v>21475.8712</v>
      </c>
      <c r="G150" s="25">
        <v>32533.812</v>
      </c>
      <c r="H150" s="25">
        <v>27653.7402</v>
      </c>
      <c r="I150" s="25">
        <v>-6177.868999999999</v>
      </c>
      <c r="J150" s="25">
        <v>-4324.508299999999</v>
      </c>
      <c r="K150" s="26">
        <v>0.867</v>
      </c>
      <c r="L150" s="25"/>
    </row>
    <row r="151" spans="1:12" ht="12.75">
      <c r="A151" s="10" t="s">
        <v>165</v>
      </c>
      <c r="B151" s="25">
        <v>29644.286</v>
      </c>
      <c r="C151" s="25">
        <v>1960.95</v>
      </c>
      <c r="D151" s="25">
        <v>-12353.9</v>
      </c>
      <c r="E151" s="25">
        <v>1673.48</v>
      </c>
      <c r="F151" s="25">
        <v>20924.816000000003</v>
      </c>
      <c r="G151" s="25">
        <v>31540.171</v>
      </c>
      <c r="H151" s="25">
        <v>26809.14535</v>
      </c>
      <c r="I151" s="25">
        <v>-5884.329349999996</v>
      </c>
      <c r="J151" s="25">
        <v>-4119.030544999997</v>
      </c>
      <c r="K151" s="26">
        <v>0.869</v>
      </c>
      <c r="L151" s="25"/>
    </row>
    <row r="152" spans="1:12" ht="12.75">
      <c r="A152" s="10" t="s">
        <v>166</v>
      </c>
      <c r="B152" s="25">
        <v>154482.5912</v>
      </c>
      <c r="C152" s="25">
        <v>18779.899999999998</v>
      </c>
      <c r="D152" s="25">
        <v>-54828.4</v>
      </c>
      <c r="E152" s="25">
        <v>12650.890000000001</v>
      </c>
      <c r="F152" s="25">
        <v>131084.9812</v>
      </c>
      <c r="G152" s="25">
        <v>169953.548</v>
      </c>
      <c r="H152" s="25">
        <v>144460.5158</v>
      </c>
      <c r="I152" s="25">
        <v>-13375.534599999984</v>
      </c>
      <c r="J152" s="25">
        <v>-9362.874219999989</v>
      </c>
      <c r="K152" s="26">
        <v>0.945</v>
      </c>
      <c r="L152" s="25"/>
    </row>
    <row r="153" spans="1:12" ht="12.75">
      <c r="A153" s="10" t="s">
        <v>167</v>
      </c>
      <c r="B153" s="25">
        <v>15767.8248</v>
      </c>
      <c r="C153" s="25">
        <v>5678.849999999999</v>
      </c>
      <c r="D153" s="25">
        <v>-2767.6</v>
      </c>
      <c r="E153" s="25">
        <v>223.38000000000002</v>
      </c>
      <c r="F153" s="25">
        <v>18902.454800000003</v>
      </c>
      <c r="G153" s="25">
        <v>28024.973</v>
      </c>
      <c r="H153" s="25">
        <v>23821.22705</v>
      </c>
      <c r="I153" s="25">
        <v>-4918.772249999998</v>
      </c>
      <c r="J153" s="25">
        <v>-3443.1405749999985</v>
      </c>
      <c r="K153" s="26">
        <v>0.877</v>
      </c>
      <c r="L153" s="25"/>
    </row>
    <row r="154" spans="1:12" ht="12.75">
      <c r="A154" s="10" t="s">
        <v>168</v>
      </c>
      <c r="B154" s="25">
        <v>39134.3344</v>
      </c>
      <c r="C154" s="25">
        <v>6718.4</v>
      </c>
      <c r="D154" s="25">
        <v>-21042.6</v>
      </c>
      <c r="E154" s="25">
        <v>1019.4900000000001</v>
      </c>
      <c r="F154" s="25">
        <v>25829.624400000004</v>
      </c>
      <c r="G154" s="25">
        <v>39703.233</v>
      </c>
      <c r="H154" s="25">
        <v>33747.74805</v>
      </c>
      <c r="I154" s="25">
        <v>-7918.123649999998</v>
      </c>
      <c r="J154" s="25">
        <v>-5542.686554999998</v>
      </c>
      <c r="K154" s="26">
        <v>0.86</v>
      </c>
      <c r="L154" s="25"/>
    </row>
    <row r="155" spans="1:12" ht="12.75">
      <c r="A155" s="10" t="s">
        <v>169</v>
      </c>
      <c r="B155" s="25">
        <v>25707.8682</v>
      </c>
      <c r="C155" s="25">
        <v>2973.2999999999997</v>
      </c>
      <c r="D155" s="25">
        <v>-9286.25</v>
      </c>
      <c r="E155" s="25">
        <v>1252.0500000000002</v>
      </c>
      <c r="F155" s="25">
        <v>20646.9682</v>
      </c>
      <c r="G155" s="25">
        <v>31986.398</v>
      </c>
      <c r="H155" s="25">
        <v>27188.4383</v>
      </c>
      <c r="I155" s="25">
        <v>-6541.470100000002</v>
      </c>
      <c r="J155" s="25">
        <v>-4579.029070000001</v>
      </c>
      <c r="K155" s="26">
        <v>0.857</v>
      </c>
      <c r="L155" s="25"/>
    </row>
    <row r="156" spans="1:12" ht="12.75">
      <c r="A156" s="10" t="s">
        <v>170</v>
      </c>
      <c r="B156" s="25">
        <v>1879259.4268</v>
      </c>
      <c r="C156" s="25">
        <v>872261.5</v>
      </c>
      <c r="D156" s="25">
        <v>-431232.2</v>
      </c>
      <c r="E156" s="25">
        <v>162133.76</v>
      </c>
      <c r="F156" s="25">
        <v>2482422.4868</v>
      </c>
      <c r="G156" s="25">
        <v>2358101.902</v>
      </c>
      <c r="H156" s="25">
        <v>2004386.6166999997</v>
      </c>
      <c r="I156" s="25">
        <v>478035.8701000004</v>
      </c>
      <c r="J156" s="25">
        <v>334625.10907000024</v>
      </c>
      <c r="K156" s="26">
        <v>1.142</v>
      </c>
      <c r="L156" s="25"/>
    </row>
    <row r="157" spans="1:12" ht="12.75">
      <c r="A157" s="10" t="s">
        <v>171</v>
      </c>
      <c r="B157" s="25">
        <v>64817.279800000004</v>
      </c>
      <c r="C157" s="25">
        <v>12763.6</v>
      </c>
      <c r="D157" s="25">
        <v>-19704.7</v>
      </c>
      <c r="E157" s="25">
        <v>533.63</v>
      </c>
      <c r="F157" s="25">
        <v>58409.8098</v>
      </c>
      <c r="G157" s="25">
        <v>55313.447</v>
      </c>
      <c r="H157" s="25">
        <v>47016.42995</v>
      </c>
      <c r="I157" s="25">
        <v>11393.379850000005</v>
      </c>
      <c r="J157" s="25">
        <v>7975.365895000003</v>
      </c>
      <c r="K157" s="26">
        <v>1.144</v>
      </c>
      <c r="L157" s="25"/>
    </row>
    <row r="158" spans="1:12" ht="12.75">
      <c r="A158" s="10" t="s">
        <v>172</v>
      </c>
      <c r="B158" s="25">
        <v>21477.9152</v>
      </c>
      <c r="C158" s="25">
        <v>10271.4</v>
      </c>
      <c r="D158" s="25">
        <v>-5778.3</v>
      </c>
      <c r="E158" s="25">
        <v>3476.5000000000005</v>
      </c>
      <c r="F158" s="25">
        <v>29447.515199999998</v>
      </c>
      <c r="G158" s="25">
        <v>32357.909</v>
      </c>
      <c r="H158" s="25">
        <v>27504.22265</v>
      </c>
      <c r="I158" s="25">
        <v>1943.2925499999983</v>
      </c>
      <c r="J158" s="25">
        <v>1360.3047849999987</v>
      </c>
      <c r="K158" s="26">
        <v>1.042</v>
      </c>
      <c r="L158" s="25"/>
    </row>
    <row r="159" spans="1:12" ht="12.75">
      <c r="A159" s="10" t="s">
        <v>173</v>
      </c>
      <c r="B159" s="25">
        <v>46150.1026</v>
      </c>
      <c r="C159" s="25">
        <v>3995</v>
      </c>
      <c r="D159" s="25">
        <v>-20961</v>
      </c>
      <c r="E159" s="25">
        <v>3690.19</v>
      </c>
      <c r="F159" s="25">
        <v>32874.2926</v>
      </c>
      <c r="G159" s="25">
        <v>43710.032</v>
      </c>
      <c r="H159" s="25">
        <v>37153.5272</v>
      </c>
      <c r="I159" s="25">
        <v>-4279.234599999996</v>
      </c>
      <c r="J159" s="25">
        <v>-2995.464219999997</v>
      </c>
      <c r="K159" s="26">
        <v>0.931</v>
      </c>
      <c r="L159" s="25"/>
    </row>
    <row r="160" spans="1:12" ht="12.75">
      <c r="A160" s="10" t="s">
        <v>174</v>
      </c>
      <c r="B160" s="25">
        <v>127449.6608</v>
      </c>
      <c r="C160" s="25">
        <v>35216.35</v>
      </c>
      <c r="D160" s="25">
        <v>-18983.05</v>
      </c>
      <c r="E160" s="25">
        <v>9076.640000000001</v>
      </c>
      <c r="F160" s="25">
        <v>152759.60080000001</v>
      </c>
      <c r="G160" s="25">
        <v>164944.624</v>
      </c>
      <c r="H160" s="25">
        <v>140202.9304</v>
      </c>
      <c r="I160" s="25">
        <v>12556.670400000003</v>
      </c>
      <c r="J160" s="25">
        <v>8789.669280000002</v>
      </c>
      <c r="K160" s="26">
        <v>1.053</v>
      </c>
      <c r="L160" s="25"/>
    </row>
    <row r="161" spans="1:12" ht="12.75">
      <c r="A161" s="10" t="s">
        <v>175</v>
      </c>
      <c r="B161" s="25">
        <v>21207.9182</v>
      </c>
      <c r="C161" s="25">
        <v>4839.05</v>
      </c>
      <c r="D161" s="25">
        <v>-8784.75</v>
      </c>
      <c r="E161" s="25">
        <v>1372.75</v>
      </c>
      <c r="F161" s="25">
        <v>18634.9682</v>
      </c>
      <c r="G161" s="25">
        <v>20870.515</v>
      </c>
      <c r="H161" s="25">
        <v>17739.937749999997</v>
      </c>
      <c r="I161" s="25">
        <v>895.030450000002</v>
      </c>
      <c r="J161" s="25">
        <v>626.5213150000013</v>
      </c>
      <c r="K161" s="26">
        <v>1.03</v>
      </c>
      <c r="L161" s="25"/>
    </row>
    <row r="162" spans="1:12" ht="12.75">
      <c r="A162" s="10" t="s">
        <v>176</v>
      </c>
      <c r="B162" s="25">
        <v>154760.8958</v>
      </c>
      <c r="C162" s="25">
        <v>41595.6</v>
      </c>
      <c r="D162" s="25">
        <v>-20482.45</v>
      </c>
      <c r="E162" s="25">
        <v>6483.8</v>
      </c>
      <c r="F162" s="25">
        <v>182357.84579999998</v>
      </c>
      <c r="G162" s="25">
        <v>190364.088</v>
      </c>
      <c r="H162" s="25">
        <v>161809.4748</v>
      </c>
      <c r="I162" s="25">
        <v>20548.370999999985</v>
      </c>
      <c r="J162" s="25">
        <v>14383.859699999988</v>
      </c>
      <c r="K162" s="26">
        <v>1.076</v>
      </c>
      <c r="L162" s="25"/>
    </row>
    <row r="163" spans="1:12" ht="12.75">
      <c r="A163" s="10" t="s">
        <v>177</v>
      </c>
      <c r="B163" s="25">
        <v>75795.7732</v>
      </c>
      <c r="C163" s="25">
        <v>66011</v>
      </c>
      <c r="D163" s="25">
        <v>-9508.1</v>
      </c>
      <c r="E163" s="25">
        <v>11402.92</v>
      </c>
      <c r="F163" s="25">
        <v>143701.5932</v>
      </c>
      <c r="G163" s="25">
        <v>161995.415</v>
      </c>
      <c r="H163" s="25">
        <v>137696.10275</v>
      </c>
      <c r="I163" s="25">
        <v>6005.490450000012</v>
      </c>
      <c r="J163" s="25">
        <v>4203.843315000008</v>
      </c>
      <c r="K163" s="26">
        <v>1.026</v>
      </c>
      <c r="L163" s="25"/>
    </row>
    <row r="164" spans="1:12" ht="12.75">
      <c r="A164" s="10" t="s">
        <v>178</v>
      </c>
      <c r="B164" s="25">
        <v>180115.69100000002</v>
      </c>
      <c r="C164" s="25">
        <v>24941.55</v>
      </c>
      <c r="D164" s="25">
        <v>-40106.4</v>
      </c>
      <c r="E164" s="25">
        <v>7050.92</v>
      </c>
      <c r="F164" s="25">
        <v>172001.76100000003</v>
      </c>
      <c r="G164" s="25">
        <v>190171.24</v>
      </c>
      <c r="H164" s="25">
        <v>161645.55399999997</v>
      </c>
      <c r="I164" s="25">
        <v>10356.207000000053</v>
      </c>
      <c r="J164" s="25">
        <v>7249.344900000036</v>
      </c>
      <c r="K164" s="26">
        <v>1.038</v>
      </c>
      <c r="L164" s="25"/>
    </row>
    <row r="165" spans="1:12" ht="12.75">
      <c r="A165" s="10" t="s">
        <v>179</v>
      </c>
      <c r="B165" s="25">
        <v>50762.205200000004</v>
      </c>
      <c r="C165" s="25">
        <v>20856.45</v>
      </c>
      <c r="D165" s="25">
        <v>-17760.75</v>
      </c>
      <c r="E165" s="25">
        <v>1756.2700000000002</v>
      </c>
      <c r="F165" s="25">
        <v>55614.1752</v>
      </c>
      <c r="G165" s="25">
        <v>55293.265</v>
      </c>
      <c r="H165" s="25">
        <v>46999.27525</v>
      </c>
      <c r="I165" s="25">
        <v>8614.899949999999</v>
      </c>
      <c r="J165" s="25">
        <v>6030.429964999999</v>
      </c>
      <c r="K165" s="26">
        <v>1.109</v>
      </c>
      <c r="L165" s="25"/>
    </row>
    <row r="166" spans="1:12" ht="12.75">
      <c r="A166" s="10" t="s">
        <v>180</v>
      </c>
      <c r="B166" s="25">
        <v>68924.0034</v>
      </c>
      <c r="C166" s="25">
        <v>10200</v>
      </c>
      <c r="D166" s="25">
        <v>-14265.55</v>
      </c>
      <c r="E166" s="25">
        <v>4250.51</v>
      </c>
      <c r="F166" s="25">
        <v>69108.9634</v>
      </c>
      <c r="G166" s="25">
        <v>82651.358</v>
      </c>
      <c r="H166" s="25">
        <v>70253.6543</v>
      </c>
      <c r="I166" s="25">
        <v>-1144.6909000000014</v>
      </c>
      <c r="J166" s="25">
        <v>-801.2836300000009</v>
      </c>
      <c r="K166" s="26">
        <v>0.99</v>
      </c>
      <c r="L166" s="25"/>
    </row>
    <row r="167" spans="1:12" ht="12.75">
      <c r="A167" s="10" t="s">
        <v>181</v>
      </c>
      <c r="B167" s="25">
        <v>114067.5018</v>
      </c>
      <c r="C167" s="25">
        <v>7009.099999999999</v>
      </c>
      <c r="D167" s="25">
        <v>-20780.8</v>
      </c>
      <c r="E167" s="25">
        <v>5134.85</v>
      </c>
      <c r="F167" s="25">
        <v>105430.6518</v>
      </c>
      <c r="G167" s="25">
        <v>131097.019</v>
      </c>
      <c r="H167" s="25">
        <v>111432.46615</v>
      </c>
      <c r="I167" s="25">
        <v>-6001.814349999986</v>
      </c>
      <c r="J167" s="25">
        <v>-4201.27004499999</v>
      </c>
      <c r="K167" s="26">
        <v>0.968</v>
      </c>
      <c r="L167" s="25"/>
    </row>
    <row r="168" spans="1:12" ht="12.75">
      <c r="A168" s="10" t="s">
        <v>182</v>
      </c>
      <c r="B168" s="25">
        <v>119675.1318</v>
      </c>
      <c r="C168" s="25">
        <v>38684.35</v>
      </c>
      <c r="D168" s="25">
        <v>-13273.6</v>
      </c>
      <c r="E168" s="25">
        <v>18675.52</v>
      </c>
      <c r="F168" s="25">
        <v>163761.4018</v>
      </c>
      <c r="G168" s="25">
        <v>182567.556</v>
      </c>
      <c r="H168" s="25">
        <v>155182.42260000002</v>
      </c>
      <c r="I168" s="25">
        <v>8578.979199999972</v>
      </c>
      <c r="J168" s="25">
        <v>6005.285439999981</v>
      </c>
      <c r="K168" s="26">
        <v>1.033</v>
      </c>
      <c r="L168" s="25"/>
    </row>
    <row r="169" spans="1:12" ht="12.75">
      <c r="A169" s="10" t="s">
        <v>183</v>
      </c>
      <c r="B169" s="25">
        <v>65437.5806</v>
      </c>
      <c r="C169" s="25">
        <v>5912.599999999999</v>
      </c>
      <c r="D169" s="25">
        <v>-17365.5</v>
      </c>
      <c r="E169" s="25">
        <v>366.52000000000004</v>
      </c>
      <c r="F169" s="25">
        <v>54351.2006</v>
      </c>
      <c r="G169" s="25">
        <v>75145.373</v>
      </c>
      <c r="H169" s="25">
        <v>63873.567050000005</v>
      </c>
      <c r="I169" s="25">
        <v>-9522.366450000009</v>
      </c>
      <c r="J169" s="25">
        <v>-6665.656515000006</v>
      </c>
      <c r="K169" s="26">
        <v>0.911</v>
      </c>
      <c r="L169" s="25"/>
    </row>
    <row r="170" spans="1:12" ht="12.75">
      <c r="A170" s="10" t="s">
        <v>184</v>
      </c>
      <c r="B170" s="25">
        <v>42386.7598</v>
      </c>
      <c r="C170" s="25">
        <v>10157.5</v>
      </c>
      <c r="D170" s="25">
        <v>-11458.85</v>
      </c>
      <c r="E170" s="25">
        <v>3040.28</v>
      </c>
      <c r="F170" s="25">
        <v>44125.6898</v>
      </c>
      <c r="G170" s="25">
        <v>44905.64</v>
      </c>
      <c r="H170" s="25">
        <v>38169.794</v>
      </c>
      <c r="I170" s="25">
        <v>5955.895799999998</v>
      </c>
      <c r="J170" s="25">
        <v>4169.127059999999</v>
      </c>
      <c r="K170" s="26">
        <v>1.093</v>
      </c>
      <c r="L170" s="25"/>
    </row>
    <row r="171" spans="1:12" ht="12.75">
      <c r="A171" s="10" t="s">
        <v>185</v>
      </c>
      <c r="B171" s="25">
        <v>220824.3156</v>
      </c>
      <c r="C171" s="25">
        <v>85712.3</v>
      </c>
      <c r="D171" s="25">
        <v>-53819.45</v>
      </c>
      <c r="E171" s="25">
        <v>18456.73</v>
      </c>
      <c r="F171" s="25">
        <v>271173.8956</v>
      </c>
      <c r="G171" s="25">
        <v>301698.848</v>
      </c>
      <c r="H171" s="25">
        <v>256444.0208</v>
      </c>
      <c r="I171" s="25">
        <v>14729.87479999999</v>
      </c>
      <c r="J171" s="25">
        <v>10310.912359999993</v>
      </c>
      <c r="K171" s="26">
        <v>1.034</v>
      </c>
      <c r="L171" s="25"/>
    </row>
    <row r="172" spans="1:12" ht="12.75">
      <c r="A172" s="10" t="s">
        <v>186</v>
      </c>
      <c r="B172" s="25">
        <v>65660.5012</v>
      </c>
      <c r="C172" s="25">
        <v>10807.75</v>
      </c>
      <c r="D172" s="25">
        <v>-14720.3</v>
      </c>
      <c r="E172" s="25">
        <v>1209.5500000000002</v>
      </c>
      <c r="F172" s="25">
        <v>62957.5012</v>
      </c>
      <c r="G172" s="25">
        <v>58176.594</v>
      </c>
      <c r="H172" s="25">
        <v>49450.1049</v>
      </c>
      <c r="I172" s="25">
        <v>13507.3963</v>
      </c>
      <c r="J172" s="25">
        <v>9455.17741</v>
      </c>
      <c r="K172" s="26">
        <v>1.163</v>
      </c>
      <c r="L172" s="25"/>
    </row>
    <row r="173" spans="1:12" ht="12.75">
      <c r="A173" s="10" t="s">
        <v>187</v>
      </c>
      <c r="B173" s="25">
        <v>170064.87960000001</v>
      </c>
      <c r="C173" s="25">
        <v>29031.75</v>
      </c>
      <c r="D173" s="25">
        <v>-35484.1</v>
      </c>
      <c r="E173" s="25">
        <v>7563.47</v>
      </c>
      <c r="F173" s="25">
        <v>171175.9996</v>
      </c>
      <c r="G173" s="25">
        <v>162567.355</v>
      </c>
      <c r="H173" s="25">
        <v>138182.25175</v>
      </c>
      <c r="I173" s="25">
        <v>32993.747850000014</v>
      </c>
      <c r="J173" s="25">
        <v>23095.623495000007</v>
      </c>
      <c r="K173" s="26">
        <v>1.142</v>
      </c>
      <c r="L173" s="25"/>
    </row>
    <row r="174" spans="1:12" ht="12.75">
      <c r="A174" s="10" t="s">
        <v>188</v>
      </c>
      <c r="B174" s="25">
        <v>83193.691</v>
      </c>
      <c r="C174" s="25">
        <v>8096.25</v>
      </c>
      <c r="D174" s="25">
        <v>-27865.55</v>
      </c>
      <c r="E174" s="25">
        <v>4937.820000000001</v>
      </c>
      <c r="F174" s="25">
        <v>68362.21100000001</v>
      </c>
      <c r="G174" s="25">
        <v>78536.877</v>
      </c>
      <c r="H174" s="25">
        <v>66756.34545</v>
      </c>
      <c r="I174" s="25">
        <v>1605.8655500000168</v>
      </c>
      <c r="J174" s="25">
        <v>1124.1058850000118</v>
      </c>
      <c r="K174" s="26">
        <v>1.014</v>
      </c>
      <c r="L174" s="25"/>
    </row>
    <row r="175" spans="1:12" ht="12.75">
      <c r="A175" s="10" t="s">
        <v>189</v>
      </c>
      <c r="B175" s="25">
        <v>268122.2516</v>
      </c>
      <c r="C175" s="25">
        <v>31067.5</v>
      </c>
      <c r="D175" s="25">
        <v>-75641.5</v>
      </c>
      <c r="E175" s="25">
        <v>12284.54</v>
      </c>
      <c r="F175" s="25">
        <v>235832.79160000003</v>
      </c>
      <c r="G175" s="25">
        <v>309325.638</v>
      </c>
      <c r="H175" s="25">
        <v>262926.7923</v>
      </c>
      <c r="I175" s="25">
        <v>-27094.000699999946</v>
      </c>
      <c r="J175" s="25">
        <v>-18965.80048999996</v>
      </c>
      <c r="K175" s="26">
        <v>0.939</v>
      </c>
      <c r="L175" s="25"/>
    </row>
    <row r="176" spans="1:12" ht="12.75">
      <c r="A176" s="10" t="s">
        <v>190</v>
      </c>
      <c r="B176" s="25">
        <v>29599.9788</v>
      </c>
      <c r="C176" s="25">
        <v>9374.65</v>
      </c>
      <c r="D176" s="25">
        <v>-10636.9</v>
      </c>
      <c r="E176" s="25">
        <v>2656.0800000000004</v>
      </c>
      <c r="F176" s="25">
        <v>30993.808800000003</v>
      </c>
      <c r="G176" s="25">
        <v>32410.242</v>
      </c>
      <c r="H176" s="25">
        <v>27548.7057</v>
      </c>
      <c r="I176" s="25">
        <v>3445.103100000004</v>
      </c>
      <c r="J176" s="25">
        <v>2411.5721700000026</v>
      </c>
      <c r="K176" s="26">
        <v>1.074</v>
      </c>
      <c r="L176" s="25"/>
    </row>
    <row r="177" spans="1:12" ht="12.75">
      <c r="A177" s="10" t="s">
        <v>191</v>
      </c>
      <c r="B177" s="25">
        <v>99318.7426</v>
      </c>
      <c r="C177" s="25">
        <v>16319.15</v>
      </c>
      <c r="D177" s="25">
        <v>-14319.949999999999</v>
      </c>
      <c r="E177" s="25">
        <v>5090.820000000001</v>
      </c>
      <c r="F177" s="25">
        <v>106408.7626</v>
      </c>
      <c r="G177" s="25">
        <v>112897.708</v>
      </c>
      <c r="H177" s="25">
        <v>95963.0518</v>
      </c>
      <c r="I177" s="25">
        <v>10445.7108</v>
      </c>
      <c r="J177" s="25">
        <v>7311.99756</v>
      </c>
      <c r="K177" s="26">
        <v>1.065</v>
      </c>
      <c r="L177" s="25"/>
    </row>
    <row r="178" spans="1:12" ht="12.75">
      <c r="A178" s="10" t="s">
        <v>192</v>
      </c>
      <c r="B178" s="25">
        <v>38415.727</v>
      </c>
      <c r="C178" s="25">
        <v>7372.9</v>
      </c>
      <c r="D178" s="25">
        <v>-5042.2</v>
      </c>
      <c r="E178" s="25">
        <v>2437.9700000000003</v>
      </c>
      <c r="F178" s="25">
        <v>43184.397</v>
      </c>
      <c r="G178" s="25">
        <v>51388.539</v>
      </c>
      <c r="H178" s="25">
        <v>43680.258149999994</v>
      </c>
      <c r="I178" s="25">
        <v>-495.861149999997</v>
      </c>
      <c r="J178" s="25">
        <v>-347.1028049999979</v>
      </c>
      <c r="K178" s="26">
        <v>0.993</v>
      </c>
      <c r="L178" s="25"/>
    </row>
    <row r="179" spans="1:12" ht="12.75">
      <c r="A179" s="10" t="s">
        <v>193</v>
      </c>
      <c r="B179" s="25">
        <v>31494.1116</v>
      </c>
      <c r="C179" s="25">
        <v>7247.099999999999</v>
      </c>
      <c r="D179" s="25">
        <v>-7893.95</v>
      </c>
      <c r="E179" s="25">
        <v>6375.17</v>
      </c>
      <c r="F179" s="25">
        <v>37222.4316</v>
      </c>
      <c r="G179" s="25">
        <v>48382.461</v>
      </c>
      <c r="H179" s="25">
        <v>41125.091850000004</v>
      </c>
      <c r="I179" s="25">
        <v>-3902.660250000001</v>
      </c>
      <c r="J179" s="25">
        <v>-2731.862175</v>
      </c>
      <c r="K179" s="26">
        <v>0.944</v>
      </c>
      <c r="L179" s="25"/>
    </row>
    <row r="180" spans="1:12" ht="12.75">
      <c r="A180" s="10" t="s">
        <v>194</v>
      </c>
      <c r="B180" s="25">
        <v>50193.134600000005</v>
      </c>
      <c r="C180" s="25">
        <v>13789.55</v>
      </c>
      <c r="D180" s="25">
        <v>-15056.9</v>
      </c>
      <c r="E180" s="25">
        <v>887.0600000000001</v>
      </c>
      <c r="F180" s="25">
        <v>49812.844600000004</v>
      </c>
      <c r="G180" s="25">
        <v>41516.125</v>
      </c>
      <c r="H180" s="25">
        <v>35288.706249999996</v>
      </c>
      <c r="I180" s="25">
        <v>14524.138350000008</v>
      </c>
      <c r="J180" s="25">
        <v>10166.896845000005</v>
      </c>
      <c r="K180" s="26">
        <v>1.245</v>
      </c>
      <c r="L180" s="25"/>
    </row>
    <row r="181" spans="1:12" ht="12.75">
      <c r="A181" s="10" t="s">
        <v>195</v>
      </c>
      <c r="B181" s="25">
        <v>41802.4586</v>
      </c>
      <c r="C181" s="25">
        <v>4521.15</v>
      </c>
      <c r="D181" s="25">
        <v>-17074.8</v>
      </c>
      <c r="E181" s="25">
        <v>5762.320000000001</v>
      </c>
      <c r="F181" s="25">
        <v>35011.1286</v>
      </c>
      <c r="G181" s="25">
        <v>67013.107</v>
      </c>
      <c r="H181" s="25">
        <v>56961.14095</v>
      </c>
      <c r="I181" s="25">
        <v>-21950.012350000005</v>
      </c>
      <c r="J181" s="25">
        <v>-15365.008645000002</v>
      </c>
      <c r="K181" s="26">
        <v>0.771</v>
      </c>
      <c r="L181" s="25"/>
    </row>
    <row r="182" spans="1:12" ht="12.75">
      <c r="A182" s="10" t="s">
        <v>196</v>
      </c>
      <c r="B182" s="25">
        <v>49005.1478</v>
      </c>
      <c r="C182" s="25">
        <v>8677.65</v>
      </c>
      <c r="D182" s="25">
        <v>-13968.05</v>
      </c>
      <c r="E182" s="25">
        <v>3404.9300000000003</v>
      </c>
      <c r="F182" s="25">
        <v>47119.6778</v>
      </c>
      <c r="G182" s="25">
        <v>58588.491</v>
      </c>
      <c r="H182" s="25">
        <v>49800.21735</v>
      </c>
      <c r="I182" s="25">
        <v>-2680.5395500000013</v>
      </c>
      <c r="J182" s="25">
        <v>-1876.3776850000008</v>
      </c>
      <c r="K182" s="26">
        <v>0.968</v>
      </c>
      <c r="L182" s="25"/>
    </row>
    <row r="183" spans="1:12" ht="12.75">
      <c r="A183" s="10" t="s">
        <v>197</v>
      </c>
      <c r="B183" s="25">
        <v>62654.5346</v>
      </c>
      <c r="C183" s="25">
        <v>11362.8</v>
      </c>
      <c r="D183" s="25">
        <v>-15831.25</v>
      </c>
      <c r="E183" s="25">
        <v>4606.83</v>
      </c>
      <c r="F183" s="25">
        <v>62792.914600000004</v>
      </c>
      <c r="G183" s="25">
        <v>66453.312</v>
      </c>
      <c r="H183" s="25">
        <v>56485.315200000005</v>
      </c>
      <c r="I183" s="25">
        <v>6307.599399999999</v>
      </c>
      <c r="J183" s="25">
        <v>4415.319579999999</v>
      </c>
      <c r="K183" s="26">
        <v>1.066</v>
      </c>
      <c r="L183" s="25"/>
    </row>
    <row r="184" spans="1:12" ht="12.75">
      <c r="A184" s="10" t="s">
        <v>198</v>
      </c>
      <c r="B184" s="25">
        <v>53073.102600000006</v>
      </c>
      <c r="C184" s="25">
        <v>6735.4</v>
      </c>
      <c r="D184" s="25">
        <v>-6843.349999999999</v>
      </c>
      <c r="E184" s="25">
        <v>2523.1400000000003</v>
      </c>
      <c r="F184" s="25">
        <v>55488.29260000001</v>
      </c>
      <c r="G184" s="25">
        <v>58659.163</v>
      </c>
      <c r="H184" s="25">
        <v>49860.28855</v>
      </c>
      <c r="I184" s="25">
        <v>5628.0040500000105</v>
      </c>
      <c r="J184" s="25">
        <v>3939.602835000007</v>
      </c>
      <c r="K184" s="26">
        <v>1.067</v>
      </c>
      <c r="L184" s="25"/>
    </row>
    <row r="185" spans="1:12" ht="12.75">
      <c r="A185" s="10" t="s">
        <v>199</v>
      </c>
      <c r="B185" s="25">
        <v>234153.8598</v>
      </c>
      <c r="C185" s="25">
        <v>44894.45</v>
      </c>
      <c r="D185" s="25">
        <v>-59591.799999999996</v>
      </c>
      <c r="E185" s="25">
        <v>14637.51</v>
      </c>
      <c r="F185" s="25">
        <v>234094.0198</v>
      </c>
      <c r="G185" s="25">
        <v>257887.268</v>
      </c>
      <c r="H185" s="25">
        <v>219204.1778</v>
      </c>
      <c r="I185" s="25">
        <v>14889.842000000004</v>
      </c>
      <c r="J185" s="25">
        <v>10422.889400000002</v>
      </c>
      <c r="K185" s="26">
        <v>1.04</v>
      </c>
      <c r="L185" s="25"/>
    </row>
    <row r="186" spans="1:12" ht="12.75">
      <c r="A186" s="10" t="s">
        <v>200</v>
      </c>
      <c r="B186" s="25">
        <v>69512.4584</v>
      </c>
      <c r="C186" s="25">
        <v>13405.35</v>
      </c>
      <c r="D186" s="25">
        <v>-29244.25</v>
      </c>
      <c r="E186" s="25">
        <v>3487.8900000000003</v>
      </c>
      <c r="F186" s="25">
        <v>57161.4484</v>
      </c>
      <c r="G186" s="25">
        <v>70218.681</v>
      </c>
      <c r="H186" s="25">
        <v>59685.878849999994</v>
      </c>
      <c r="I186" s="25">
        <v>-2524.4304499999926</v>
      </c>
      <c r="J186" s="25">
        <v>-1767.1013149999947</v>
      </c>
      <c r="K186" s="26">
        <v>0.975</v>
      </c>
      <c r="L186" s="25"/>
    </row>
    <row r="187" spans="1:12" ht="12.75">
      <c r="A187" s="10" t="s">
        <v>201</v>
      </c>
      <c r="B187" s="25">
        <v>254709.6314</v>
      </c>
      <c r="C187" s="25">
        <v>65448.299999999996</v>
      </c>
      <c r="D187" s="25">
        <v>-66955.34999999999</v>
      </c>
      <c r="E187" s="25">
        <v>11497.61</v>
      </c>
      <c r="F187" s="25">
        <v>264700.1914</v>
      </c>
      <c r="G187" s="25">
        <v>304546.895</v>
      </c>
      <c r="H187" s="25">
        <v>258864.86075000002</v>
      </c>
      <c r="I187" s="25">
        <v>5835.330649999989</v>
      </c>
      <c r="J187" s="25">
        <v>4084.731454999992</v>
      </c>
      <c r="K187" s="26">
        <v>1.013</v>
      </c>
      <c r="L187" s="25"/>
    </row>
    <row r="188" spans="1:12" ht="12.75">
      <c r="A188" s="10" t="s">
        <v>202</v>
      </c>
      <c r="B188" s="25">
        <v>84698.7512</v>
      </c>
      <c r="C188" s="25">
        <v>32385</v>
      </c>
      <c r="D188" s="25">
        <v>-14457.65</v>
      </c>
      <c r="E188" s="25">
        <v>8655.550000000001</v>
      </c>
      <c r="F188" s="25">
        <v>111281.65120000001</v>
      </c>
      <c r="G188" s="25">
        <v>119933.534</v>
      </c>
      <c r="H188" s="25">
        <v>101943.5039</v>
      </c>
      <c r="I188" s="25">
        <v>9338.147300000011</v>
      </c>
      <c r="J188" s="25">
        <v>6536.703110000008</v>
      </c>
      <c r="K188" s="26">
        <v>1.055</v>
      </c>
      <c r="L188" s="25"/>
    </row>
    <row r="189" spans="1:12" ht="12.75">
      <c r="A189" s="10" t="s">
        <v>203</v>
      </c>
      <c r="B189" s="25">
        <v>71114.4406</v>
      </c>
      <c r="C189" s="25">
        <v>6431.099999999999</v>
      </c>
      <c r="D189" s="25">
        <v>-22281.05</v>
      </c>
      <c r="E189" s="25">
        <v>755.6500000000001</v>
      </c>
      <c r="F189" s="25">
        <v>56020.140600000006</v>
      </c>
      <c r="G189" s="25">
        <v>77758.181</v>
      </c>
      <c r="H189" s="25">
        <v>66094.45384999999</v>
      </c>
      <c r="I189" s="25">
        <v>-10074.313249999985</v>
      </c>
      <c r="J189" s="25">
        <v>-7052.019274999989</v>
      </c>
      <c r="K189" s="26">
        <v>0.909</v>
      </c>
      <c r="L189" s="25"/>
    </row>
    <row r="190" spans="1:12" ht="12.75">
      <c r="A190" s="10" t="s">
        <v>204</v>
      </c>
      <c r="B190" s="25">
        <v>43098.4442</v>
      </c>
      <c r="C190" s="25">
        <v>8711.65</v>
      </c>
      <c r="D190" s="25">
        <v>-13435.1</v>
      </c>
      <c r="E190" s="25">
        <v>4177.41</v>
      </c>
      <c r="F190" s="25">
        <v>42552.404200000004</v>
      </c>
      <c r="G190" s="25">
        <v>45003.304</v>
      </c>
      <c r="H190" s="25">
        <v>38252.808399999994</v>
      </c>
      <c r="I190" s="25">
        <v>4299.59580000001</v>
      </c>
      <c r="J190" s="25">
        <v>3009.7170600000068</v>
      </c>
      <c r="K190" s="26">
        <v>1.067</v>
      </c>
      <c r="L190" s="25"/>
    </row>
    <row r="191" spans="1:12" ht="12.75">
      <c r="A191" s="10" t="s">
        <v>205</v>
      </c>
      <c r="B191" s="25">
        <v>173632.9938</v>
      </c>
      <c r="C191" s="25">
        <v>34928.2</v>
      </c>
      <c r="D191" s="25">
        <v>-24148.5</v>
      </c>
      <c r="E191" s="25">
        <v>10676.51</v>
      </c>
      <c r="F191" s="25">
        <v>195089.20380000002</v>
      </c>
      <c r="G191" s="25">
        <v>208830.158</v>
      </c>
      <c r="H191" s="25">
        <v>177505.6343</v>
      </c>
      <c r="I191" s="25">
        <v>17583.569500000012</v>
      </c>
      <c r="J191" s="25">
        <v>12308.498650000009</v>
      </c>
      <c r="K191" s="26">
        <v>1.059</v>
      </c>
      <c r="L191" s="25"/>
    </row>
    <row r="192" spans="1:12" ht="12.75">
      <c r="A192" s="10" t="s">
        <v>206</v>
      </c>
      <c r="B192" s="25">
        <v>82555.3904</v>
      </c>
      <c r="C192" s="25">
        <v>6694.599999999999</v>
      </c>
      <c r="D192" s="25">
        <v>-19573.8</v>
      </c>
      <c r="E192" s="25">
        <v>1161.95</v>
      </c>
      <c r="F192" s="25">
        <v>70838.1404</v>
      </c>
      <c r="G192" s="25">
        <v>87924.28</v>
      </c>
      <c r="H192" s="25">
        <v>74735.63799999999</v>
      </c>
      <c r="I192" s="25">
        <v>-3897.497599999988</v>
      </c>
      <c r="J192" s="25">
        <v>-2728.2483199999915</v>
      </c>
      <c r="K192" s="26">
        <v>0.969</v>
      </c>
      <c r="L192" s="25"/>
    </row>
    <row r="193" spans="1:12" ht="12.75">
      <c r="A193" s="10" t="s">
        <v>207</v>
      </c>
      <c r="B193" s="25">
        <v>41897.996</v>
      </c>
      <c r="C193" s="25">
        <v>16877.6</v>
      </c>
      <c r="D193" s="25">
        <v>-2115.65</v>
      </c>
      <c r="E193" s="25">
        <v>3300.21</v>
      </c>
      <c r="F193" s="25">
        <v>59960.155999999995</v>
      </c>
      <c r="G193" s="25">
        <v>53674.368</v>
      </c>
      <c r="H193" s="25">
        <v>45623.2128</v>
      </c>
      <c r="I193" s="25">
        <v>14336.943199999994</v>
      </c>
      <c r="J193" s="25">
        <v>10035.860239999995</v>
      </c>
      <c r="K193" s="26">
        <v>1.187</v>
      </c>
      <c r="L193" s="25"/>
    </row>
    <row r="194" spans="1:12" ht="25.5">
      <c r="A194" s="24" t="s">
        <v>888</v>
      </c>
      <c r="B194" s="25">
        <v>104102.5356</v>
      </c>
      <c r="C194" s="25">
        <v>28408.7</v>
      </c>
      <c r="D194" s="25">
        <v>-36200.65</v>
      </c>
      <c r="E194" s="25">
        <v>4070.65</v>
      </c>
      <c r="F194" s="25">
        <v>100381.2356</v>
      </c>
      <c r="G194" s="25">
        <v>117561.66</v>
      </c>
      <c r="H194" s="25">
        <v>99927.41100000001</v>
      </c>
      <c r="I194" s="25">
        <v>453.82459999999264</v>
      </c>
      <c r="J194" s="25">
        <v>317.6772199999948</v>
      </c>
      <c r="K194" s="26">
        <v>1.003</v>
      </c>
      <c r="L194" s="25"/>
    </row>
    <row r="195" spans="1:12" ht="12.75">
      <c r="A195" s="10" t="s">
        <v>208</v>
      </c>
      <c r="B195" s="25">
        <v>22171.5998</v>
      </c>
      <c r="C195" s="25">
        <v>4434.45</v>
      </c>
      <c r="D195" s="25">
        <v>-2558.5</v>
      </c>
      <c r="E195" s="25">
        <v>3053.03</v>
      </c>
      <c r="F195" s="25">
        <v>27100.5798</v>
      </c>
      <c r="G195" s="25">
        <v>34910.585</v>
      </c>
      <c r="H195" s="25">
        <v>29673.997249999997</v>
      </c>
      <c r="I195" s="25">
        <v>-2573.417449999997</v>
      </c>
      <c r="J195" s="25">
        <v>-1801.3922149999978</v>
      </c>
      <c r="K195" s="26">
        <v>0.948</v>
      </c>
      <c r="L195" s="25"/>
    </row>
    <row r="196" spans="1:12" ht="12.75">
      <c r="A196" s="10" t="s">
        <v>209</v>
      </c>
      <c r="B196" s="25">
        <v>60367.1754</v>
      </c>
      <c r="C196" s="25">
        <v>5104.25</v>
      </c>
      <c r="D196" s="25">
        <v>-21389.399999999998</v>
      </c>
      <c r="E196" s="25">
        <v>439.96000000000004</v>
      </c>
      <c r="F196" s="25">
        <v>44521.9854</v>
      </c>
      <c r="G196" s="25">
        <v>49389.474</v>
      </c>
      <c r="H196" s="25">
        <v>41981.0529</v>
      </c>
      <c r="I196" s="25">
        <v>2540.9324999999953</v>
      </c>
      <c r="J196" s="25">
        <v>1778.6527499999966</v>
      </c>
      <c r="K196" s="26">
        <v>1.036</v>
      </c>
      <c r="L196" s="25"/>
    </row>
    <row r="197" spans="1:12" ht="12.75">
      <c r="A197" s="10" t="s">
        <v>210</v>
      </c>
      <c r="B197" s="25">
        <v>70647.8304</v>
      </c>
      <c r="C197" s="25">
        <v>6685.25</v>
      </c>
      <c r="D197" s="25">
        <v>-25058.85</v>
      </c>
      <c r="E197" s="25">
        <v>1977.6100000000001</v>
      </c>
      <c r="F197" s="25">
        <v>54251.84040000001</v>
      </c>
      <c r="G197" s="25">
        <v>55800.634</v>
      </c>
      <c r="H197" s="25">
        <v>47430.5389</v>
      </c>
      <c r="I197" s="25">
        <v>6821.301500000009</v>
      </c>
      <c r="J197" s="25">
        <v>4774.911050000006</v>
      </c>
      <c r="K197" s="26">
        <v>1.086</v>
      </c>
      <c r="L197" s="25"/>
    </row>
    <row r="198" spans="1:12" ht="12.75">
      <c r="A198" s="10" t="s">
        <v>211</v>
      </c>
      <c r="B198" s="25">
        <v>44318.2768</v>
      </c>
      <c r="C198" s="25">
        <v>5367.75</v>
      </c>
      <c r="D198" s="25">
        <v>-18280.95</v>
      </c>
      <c r="E198" s="25">
        <v>1958.91</v>
      </c>
      <c r="F198" s="25">
        <v>33363.986800000006</v>
      </c>
      <c r="G198" s="25">
        <v>41832.407</v>
      </c>
      <c r="H198" s="25">
        <v>35557.54595</v>
      </c>
      <c r="I198" s="25">
        <v>-2193.5591499999937</v>
      </c>
      <c r="J198" s="25">
        <v>-1535.4914049999954</v>
      </c>
      <c r="K198" s="26">
        <v>0.963</v>
      </c>
      <c r="L198" s="25"/>
    </row>
    <row r="199" spans="1:12" ht="12.75">
      <c r="A199" s="10" t="s">
        <v>212</v>
      </c>
      <c r="B199" s="25">
        <v>72566.886</v>
      </c>
      <c r="C199" s="25">
        <v>7601.55</v>
      </c>
      <c r="D199" s="25">
        <v>-31090.45</v>
      </c>
      <c r="E199" s="25">
        <v>1388.73</v>
      </c>
      <c r="F199" s="25">
        <v>50466.71600000001</v>
      </c>
      <c r="G199" s="25">
        <v>57076.186</v>
      </c>
      <c r="H199" s="25">
        <v>48514.7581</v>
      </c>
      <c r="I199" s="25">
        <v>1951.9579000000085</v>
      </c>
      <c r="J199" s="25">
        <v>1366.3705300000058</v>
      </c>
      <c r="K199" s="26">
        <v>1.024</v>
      </c>
      <c r="L199" s="25"/>
    </row>
    <row r="200" spans="1:12" ht="12.75">
      <c r="A200" s="10" t="s">
        <v>213</v>
      </c>
      <c r="B200" s="25">
        <v>77964.0568</v>
      </c>
      <c r="C200" s="25">
        <v>9303.25</v>
      </c>
      <c r="D200" s="25">
        <v>-24718.85</v>
      </c>
      <c r="E200" s="25">
        <v>648.21</v>
      </c>
      <c r="F200" s="25">
        <v>63196.666800000006</v>
      </c>
      <c r="G200" s="25">
        <v>66195.188</v>
      </c>
      <c r="H200" s="25">
        <v>56265.909799999994</v>
      </c>
      <c r="I200" s="25">
        <v>6930.757000000012</v>
      </c>
      <c r="J200" s="25">
        <v>4851.529900000009</v>
      </c>
      <c r="K200" s="26">
        <v>1.073</v>
      </c>
      <c r="L200" s="25"/>
    </row>
    <row r="201" spans="1:12" ht="12.75">
      <c r="A201" s="10" t="s">
        <v>214</v>
      </c>
      <c r="B201" s="25">
        <v>214194.85080000001</v>
      </c>
      <c r="C201" s="25">
        <v>67671.05</v>
      </c>
      <c r="D201" s="25">
        <v>-17600.95</v>
      </c>
      <c r="E201" s="25">
        <v>33969.91</v>
      </c>
      <c r="F201" s="25">
        <v>298234.8608</v>
      </c>
      <c r="G201" s="25">
        <v>379307.832</v>
      </c>
      <c r="H201" s="25">
        <v>322411.6572</v>
      </c>
      <c r="I201" s="25">
        <v>-24176.796399999992</v>
      </c>
      <c r="J201" s="25">
        <v>-16923.757479999993</v>
      </c>
      <c r="K201" s="26">
        <v>0.955</v>
      </c>
      <c r="L201" s="25"/>
    </row>
    <row r="202" spans="1:12" ht="12.75">
      <c r="A202" s="10" t="s">
        <v>215</v>
      </c>
      <c r="B202" s="25">
        <v>53711.4032</v>
      </c>
      <c r="C202" s="25">
        <v>3817.35</v>
      </c>
      <c r="D202" s="25">
        <v>-21380.899999999998</v>
      </c>
      <c r="E202" s="25">
        <v>1073.5500000000002</v>
      </c>
      <c r="F202" s="25">
        <v>37221.4032</v>
      </c>
      <c r="G202" s="25">
        <v>55196.658</v>
      </c>
      <c r="H202" s="25">
        <v>46917.1593</v>
      </c>
      <c r="I202" s="25">
        <v>-9695.756099999999</v>
      </c>
      <c r="J202" s="25">
        <v>-6787.029269999999</v>
      </c>
      <c r="K202" s="26">
        <v>0.877</v>
      </c>
      <c r="L202" s="25"/>
    </row>
    <row r="203" spans="1:12" ht="12.75">
      <c r="A203" s="10" t="s">
        <v>216</v>
      </c>
      <c r="B203" s="25">
        <v>85482.4348</v>
      </c>
      <c r="C203" s="25">
        <v>15316.15</v>
      </c>
      <c r="D203" s="25">
        <v>-18210.399999999998</v>
      </c>
      <c r="E203" s="25">
        <v>4676.530000000001</v>
      </c>
      <c r="F203" s="25">
        <v>87264.7148</v>
      </c>
      <c r="G203" s="25">
        <v>107494.436</v>
      </c>
      <c r="H203" s="25">
        <v>91370.2706</v>
      </c>
      <c r="I203" s="25">
        <v>-4105.555800000002</v>
      </c>
      <c r="J203" s="25">
        <v>-2873.8890600000013</v>
      </c>
      <c r="K203" s="26">
        <v>0.973</v>
      </c>
      <c r="L203" s="25"/>
    </row>
    <row r="204" spans="1:12" ht="12.75">
      <c r="A204" s="10" t="s">
        <v>217</v>
      </c>
      <c r="B204" s="25">
        <v>20544.6948</v>
      </c>
      <c r="C204" s="25">
        <v>1755.25</v>
      </c>
      <c r="D204" s="25">
        <v>-7627.9</v>
      </c>
      <c r="E204" s="25">
        <v>238.51000000000002</v>
      </c>
      <c r="F204" s="25">
        <v>14910.554800000002</v>
      </c>
      <c r="G204" s="25">
        <v>20430.351</v>
      </c>
      <c r="H204" s="25">
        <v>17365.798349999997</v>
      </c>
      <c r="I204" s="25">
        <v>-2455.2435499999956</v>
      </c>
      <c r="J204" s="25">
        <v>-1718.670484999997</v>
      </c>
      <c r="K204" s="26">
        <v>0.916</v>
      </c>
      <c r="L204" s="25"/>
    </row>
    <row r="205" spans="1:12" ht="12.75">
      <c r="A205" s="10" t="s">
        <v>218</v>
      </c>
      <c r="B205" s="25">
        <v>16293.972800000001</v>
      </c>
      <c r="C205" s="25">
        <v>3895.5499999999997</v>
      </c>
      <c r="D205" s="25">
        <v>-4283.15</v>
      </c>
      <c r="E205" s="25">
        <v>906.95</v>
      </c>
      <c r="F205" s="25">
        <v>16813.3228</v>
      </c>
      <c r="G205" s="25">
        <v>9608.915</v>
      </c>
      <c r="H205" s="25">
        <v>8167.57775</v>
      </c>
      <c r="I205" s="25">
        <v>8645.745050000001</v>
      </c>
      <c r="J205" s="25">
        <v>6052.021535000001</v>
      </c>
      <c r="K205" s="26">
        <v>1.63</v>
      </c>
      <c r="L205" s="25"/>
    </row>
    <row r="206" spans="1:12" ht="12.75">
      <c r="A206" s="10" t="s">
        <v>219</v>
      </c>
      <c r="B206" s="25">
        <v>63992.0582</v>
      </c>
      <c r="C206" s="25">
        <v>7479.15</v>
      </c>
      <c r="D206" s="25">
        <v>-19994.55</v>
      </c>
      <c r="E206" s="25">
        <v>2626.84</v>
      </c>
      <c r="F206" s="25">
        <v>54103.4982</v>
      </c>
      <c r="G206" s="25">
        <v>72146.043</v>
      </c>
      <c r="H206" s="25">
        <v>61324.13655</v>
      </c>
      <c r="I206" s="25">
        <v>-7220.638350000001</v>
      </c>
      <c r="J206" s="25">
        <v>-5054.446845</v>
      </c>
      <c r="K206" s="26">
        <v>0.93</v>
      </c>
      <c r="L206" s="25"/>
    </row>
    <row r="207" spans="1:12" ht="12.75">
      <c r="A207" s="10" t="s">
        <v>220</v>
      </c>
      <c r="B207" s="25">
        <v>62966.0696</v>
      </c>
      <c r="C207" s="25">
        <v>6902.849999999999</v>
      </c>
      <c r="D207" s="25">
        <v>-11528.55</v>
      </c>
      <c r="E207" s="25">
        <v>2977.0400000000004</v>
      </c>
      <c r="F207" s="25">
        <v>61317.409600000006</v>
      </c>
      <c r="G207" s="25">
        <v>75548.533</v>
      </c>
      <c r="H207" s="25">
        <v>64216.25304999999</v>
      </c>
      <c r="I207" s="25">
        <v>-2898.8434499999858</v>
      </c>
      <c r="J207" s="25">
        <v>-2029.1904149999898</v>
      </c>
      <c r="K207" s="26">
        <v>0.973</v>
      </c>
      <c r="L207" s="25"/>
    </row>
    <row r="208" spans="1:12" ht="12.75">
      <c r="A208" s="10" t="s">
        <v>221</v>
      </c>
      <c r="B208" s="25">
        <v>65697.8854</v>
      </c>
      <c r="C208" s="25">
        <v>6842.5</v>
      </c>
      <c r="D208" s="25">
        <v>-12359</v>
      </c>
      <c r="E208" s="25">
        <v>3578.67</v>
      </c>
      <c r="F208" s="25">
        <v>63760.0554</v>
      </c>
      <c r="G208" s="25">
        <v>61411.874</v>
      </c>
      <c r="H208" s="25">
        <v>52200.0929</v>
      </c>
      <c r="I208" s="25">
        <v>11559.962499999994</v>
      </c>
      <c r="J208" s="25">
        <v>8091.973749999996</v>
      </c>
      <c r="K208" s="26">
        <v>1.132</v>
      </c>
      <c r="L208" s="25"/>
    </row>
    <row r="209" spans="1:12" ht="12.75">
      <c r="A209" s="10" t="s">
        <v>222</v>
      </c>
      <c r="B209" s="25">
        <v>38803.415</v>
      </c>
      <c r="C209" s="25">
        <v>12043.65</v>
      </c>
      <c r="D209" s="25">
        <v>-13639.1</v>
      </c>
      <c r="E209" s="25">
        <v>-1818.66</v>
      </c>
      <c r="F209" s="25">
        <v>35389.305</v>
      </c>
      <c r="G209" s="25">
        <v>33367.085999999996</v>
      </c>
      <c r="H209" s="25">
        <v>28362.023099999995</v>
      </c>
      <c r="I209" s="25">
        <v>7027.281900000005</v>
      </c>
      <c r="J209" s="25">
        <v>4919.097330000003</v>
      </c>
      <c r="K209" s="26">
        <v>1.147</v>
      </c>
      <c r="L209" s="25"/>
    </row>
    <row r="210" spans="1:12" ht="25.5">
      <c r="A210" s="24" t="s">
        <v>889</v>
      </c>
      <c r="B210" s="25">
        <v>41524.154</v>
      </c>
      <c r="C210" s="25">
        <v>14832.5</v>
      </c>
      <c r="D210" s="25">
        <v>-6180.349999999999</v>
      </c>
      <c r="E210" s="25">
        <v>3847.1000000000004</v>
      </c>
      <c r="F210" s="25">
        <v>54023.404</v>
      </c>
      <c r="G210" s="25">
        <v>57213.414</v>
      </c>
      <c r="H210" s="25">
        <v>48631.4019</v>
      </c>
      <c r="I210" s="25">
        <v>5392.002100000005</v>
      </c>
      <c r="J210" s="25">
        <v>3774.4014700000034</v>
      </c>
      <c r="K210" s="26">
        <v>1.066</v>
      </c>
      <c r="L210" s="25"/>
    </row>
    <row r="211" spans="1:12" ht="12.75">
      <c r="A211" s="10" t="s">
        <v>223</v>
      </c>
      <c r="B211" s="25">
        <v>29802.130400000002</v>
      </c>
      <c r="C211" s="25">
        <v>3961.85</v>
      </c>
      <c r="D211" s="25">
        <v>-175.1</v>
      </c>
      <c r="E211" s="25">
        <v>2654.04</v>
      </c>
      <c r="F211" s="25">
        <v>36242.9204</v>
      </c>
      <c r="G211" s="25">
        <v>45288.121</v>
      </c>
      <c r="H211" s="25">
        <v>38494.90285</v>
      </c>
      <c r="I211" s="25">
        <v>-2251.982449999996</v>
      </c>
      <c r="J211" s="25">
        <v>-1576.3877149999971</v>
      </c>
      <c r="K211" s="26">
        <v>0.965</v>
      </c>
      <c r="L211" s="25"/>
    </row>
    <row r="212" spans="1:12" ht="12.75">
      <c r="A212" s="10" t="s">
        <v>224</v>
      </c>
      <c r="B212" s="25">
        <v>53567.404800000004</v>
      </c>
      <c r="C212" s="25">
        <v>16023.35</v>
      </c>
      <c r="D212" s="25">
        <v>-17885.7</v>
      </c>
      <c r="E212" s="25">
        <v>3472.76</v>
      </c>
      <c r="F212" s="25">
        <v>55177.81480000001</v>
      </c>
      <c r="G212" s="25">
        <v>65489.502</v>
      </c>
      <c r="H212" s="25">
        <v>55666.0767</v>
      </c>
      <c r="I212" s="25">
        <v>-488.2618999999904</v>
      </c>
      <c r="J212" s="25">
        <v>-341.78332999999327</v>
      </c>
      <c r="K212" s="26">
        <v>0.995</v>
      </c>
      <c r="L212" s="25"/>
    </row>
    <row r="213" spans="1:12" ht="12.75">
      <c r="A213" s="10" t="s">
        <v>225</v>
      </c>
      <c r="B213" s="25">
        <v>39598.1754</v>
      </c>
      <c r="C213" s="25">
        <v>2663.9</v>
      </c>
      <c r="D213" s="25">
        <v>-16280.9</v>
      </c>
      <c r="E213" s="25">
        <v>310.25</v>
      </c>
      <c r="F213" s="25">
        <v>26291.4254</v>
      </c>
      <c r="G213" s="25">
        <v>33580.768</v>
      </c>
      <c r="H213" s="25">
        <v>28543.652799999996</v>
      </c>
      <c r="I213" s="25">
        <v>-2252.227399999996</v>
      </c>
      <c r="J213" s="25">
        <v>-1576.5591799999972</v>
      </c>
      <c r="K213" s="26">
        <v>0.953</v>
      </c>
      <c r="L213" s="25"/>
    </row>
    <row r="214" spans="1:12" ht="12.75">
      <c r="A214" s="10" t="s">
        <v>226</v>
      </c>
      <c r="B214" s="25">
        <v>114507.8046</v>
      </c>
      <c r="C214" s="25">
        <v>10533.199999999999</v>
      </c>
      <c r="D214" s="25">
        <v>-26369.55</v>
      </c>
      <c r="E214" s="25">
        <v>7839.72</v>
      </c>
      <c r="F214" s="25">
        <v>106511.1746</v>
      </c>
      <c r="G214" s="25">
        <v>133083.662</v>
      </c>
      <c r="H214" s="25">
        <v>113121.11270000001</v>
      </c>
      <c r="I214" s="25">
        <v>-6609.938100000014</v>
      </c>
      <c r="J214" s="25">
        <v>-4626.95667000001</v>
      </c>
      <c r="K214" s="26">
        <v>0.965</v>
      </c>
      <c r="L214" s="25"/>
    </row>
    <row r="215" spans="1:12" ht="12.75">
      <c r="A215" s="10" t="s">
        <v>227</v>
      </c>
      <c r="B215" s="25">
        <v>104678.5292</v>
      </c>
      <c r="C215" s="25">
        <v>14750.9</v>
      </c>
      <c r="D215" s="25">
        <v>-27216.149999999998</v>
      </c>
      <c r="E215" s="25">
        <v>2239.2400000000002</v>
      </c>
      <c r="F215" s="25">
        <v>94452.51920000001</v>
      </c>
      <c r="G215" s="25">
        <v>122881.009</v>
      </c>
      <c r="H215" s="25">
        <v>104448.85765</v>
      </c>
      <c r="I215" s="25">
        <v>-9996.338449999996</v>
      </c>
      <c r="J215" s="25">
        <v>-6997.436914999997</v>
      </c>
      <c r="K215" s="26">
        <v>0.943</v>
      </c>
      <c r="L215" s="25"/>
    </row>
    <row r="216" spans="1:12" ht="12.75">
      <c r="A216" s="10" t="s">
        <v>228</v>
      </c>
      <c r="B216" s="25">
        <v>25876.7894</v>
      </c>
      <c r="C216" s="25">
        <v>8988.75</v>
      </c>
      <c r="D216" s="25">
        <v>-7840.4</v>
      </c>
      <c r="E216" s="25">
        <v>678.47</v>
      </c>
      <c r="F216" s="25">
        <v>27703.6094</v>
      </c>
      <c r="G216" s="25">
        <v>30844.719</v>
      </c>
      <c r="H216" s="25">
        <v>26218.01115</v>
      </c>
      <c r="I216" s="25">
        <v>1485.5982500000027</v>
      </c>
      <c r="J216" s="25">
        <v>1039.918775000002</v>
      </c>
      <c r="K216" s="26">
        <v>1.034</v>
      </c>
      <c r="L216" s="25"/>
    </row>
    <row r="217" spans="1:12" ht="12.75">
      <c r="A217" s="10" t="s">
        <v>229</v>
      </c>
      <c r="B217" s="25">
        <v>27315.3888</v>
      </c>
      <c r="C217" s="25">
        <v>7608.349999999999</v>
      </c>
      <c r="D217" s="25">
        <v>-3453.5499999999997</v>
      </c>
      <c r="E217" s="25">
        <v>859.69</v>
      </c>
      <c r="F217" s="25">
        <v>32329.8788</v>
      </c>
      <c r="G217" s="25">
        <v>35764.528</v>
      </c>
      <c r="H217" s="25">
        <v>30399.848799999996</v>
      </c>
      <c r="I217" s="25">
        <v>1930.0300000000025</v>
      </c>
      <c r="J217" s="25">
        <v>1351.0210000000015</v>
      </c>
      <c r="K217" s="26">
        <v>1.038</v>
      </c>
      <c r="L217" s="25"/>
    </row>
    <row r="218" spans="1:12" ht="12.75">
      <c r="A218" s="10" t="s">
        <v>230</v>
      </c>
      <c r="B218" s="25">
        <v>123136.6318</v>
      </c>
      <c r="C218" s="25">
        <v>28145.2</v>
      </c>
      <c r="D218" s="25">
        <v>-38316.299999999996</v>
      </c>
      <c r="E218" s="25">
        <v>5822.67</v>
      </c>
      <c r="F218" s="25">
        <v>118788.2018</v>
      </c>
      <c r="G218" s="25">
        <v>158771.722</v>
      </c>
      <c r="H218" s="25">
        <v>134955.9637</v>
      </c>
      <c r="I218" s="25">
        <v>-16167.761899999998</v>
      </c>
      <c r="J218" s="25">
        <v>-11317.433329999998</v>
      </c>
      <c r="K218" s="26">
        <v>0.929</v>
      </c>
      <c r="L218" s="25"/>
    </row>
    <row r="219" spans="1:12" ht="12.75">
      <c r="A219" s="10" t="s">
        <v>231</v>
      </c>
      <c r="B219" s="25">
        <v>10921.7248</v>
      </c>
      <c r="C219" s="25">
        <v>4938.5</v>
      </c>
      <c r="D219" s="25">
        <v>-735.25</v>
      </c>
      <c r="E219" s="25">
        <v>2772.7000000000003</v>
      </c>
      <c r="F219" s="25">
        <v>17897.6748</v>
      </c>
      <c r="G219" s="25">
        <v>24023.302</v>
      </c>
      <c r="H219" s="25">
        <v>20419.8067</v>
      </c>
      <c r="I219" s="25">
        <v>-2522.1319000000003</v>
      </c>
      <c r="J219" s="25">
        <v>-1765.49233</v>
      </c>
      <c r="K219" s="26">
        <v>0.927</v>
      </c>
      <c r="L219" s="25"/>
    </row>
    <row r="220" spans="1:12" ht="12.75">
      <c r="A220" s="10" t="s">
        <v>232</v>
      </c>
      <c r="B220" s="25">
        <v>33958.6996</v>
      </c>
      <c r="C220" s="25">
        <v>13651.85</v>
      </c>
      <c r="D220" s="25">
        <v>-6741.349999999999</v>
      </c>
      <c r="E220" s="25">
        <v>4979.3</v>
      </c>
      <c r="F220" s="25">
        <v>45848.4996</v>
      </c>
      <c r="G220" s="25">
        <v>62396.037</v>
      </c>
      <c r="H220" s="25">
        <v>53036.63144999999</v>
      </c>
      <c r="I220" s="25">
        <v>-7188.131849999991</v>
      </c>
      <c r="J220" s="25">
        <v>-5031.6922949999935</v>
      </c>
      <c r="K220" s="26">
        <v>0.919</v>
      </c>
      <c r="L220" s="25"/>
    </row>
    <row r="221" spans="1:12" ht="12.75">
      <c r="A221" s="10" t="s">
        <v>233</v>
      </c>
      <c r="B221" s="25">
        <v>658965.755</v>
      </c>
      <c r="C221" s="25">
        <v>361982.7</v>
      </c>
      <c r="D221" s="25">
        <v>-289095.2</v>
      </c>
      <c r="E221" s="25">
        <v>47252.350000000006</v>
      </c>
      <c r="F221" s="25">
        <v>779105.605</v>
      </c>
      <c r="G221" s="25">
        <v>779948.946</v>
      </c>
      <c r="H221" s="25">
        <v>662956.6041</v>
      </c>
      <c r="I221" s="25">
        <v>116149.00089999998</v>
      </c>
      <c r="J221" s="25">
        <v>81304.30062999998</v>
      </c>
      <c r="K221" s="26">
        <v>1.104</v>
      </c>
      <c r="L221" s="25"/>
    </row>
    <row r="222" spans="1:12" ht="25.5">
      <c r="A222" s="24" t="s">
        <v>890</v>
      </c>
      <c r="B222" s="25">
        <v>37248.5092</v>
      </c>
      <c r="C222" s="25">
        <v>12580</v>
      </c>
      <c r="D222" s="25">
        <v>-11679</v>
      </c>
      <c r="E222" s="25">
        <v>6588.6900000000005</v>
      </c>
      <c r="F222" s="25">
        <v>44738.1992</v>
      </c>
      <c r="G222" s="25">
        <v>62466.345</v>
      </c>
      <c r="H222" s="25">
        <v>53096.39325</v>
      </c>
      <c r="I222" s="25">
        <v>-8358.194049999998</v>
      </c>
      <c r="J222" s="25">
        <v>-5850.735834999999</v>
      </c>
      <c r="K222" s="26">
        <v>0.906</v>
      </c>
      <c r="L222" s="25"/>
    </row>
    <row r="223" spans="1:12" ht="12.75">
      <c r="A223" s="10" t="s">
        <v>234</v>
      </c>
      <c r="B223" s="25">
        <v>52818.336200000005</v>
      </c>
      <c r="C223" s="25">
        <v>3733.2</v>
      </c>
      <c r="D223" s="25">
        <v>-16135.55</v>
      </c>
      <c r="E223" s="25">
        <v>814.1300000000001</v>
      </c>
      <c r="F223" s="25">
        <v>41230.116200000004</v>
      </c>
      <c r="G223" s="25">
        <v>69873.09700000001</v>
      </c>
      <c r="H223" s="25">
        <v>59392.132450000005</v>
      </c>
      <c r="I223" s="25">
        <v>-18162.01625</v>
      </c>
      <c r="J223" s="25">
        <v>-12713.411375</v>
      </c>
      <c r="K223" s="26">
        <v>0.818</v>
      </c>
      <c r="L223" s="25"/>
    </row>
    <row r="224" spans="1:12" ht="12.75">
      <c r="A224" s="10" t="s">
        <v>235</v>
      </c>
      <c r="B224" s="25">
        <v>71869.0476</v>
      </c>
      <c r="C224" s="25">
        <v>22118.7</v>
      </c>
      <c r="D224" s="25">
        <v>-12970.15</v>
      </c>
      <c r="E224" s="25">
        <v>5975.84</v>
      </c>
      <c r="F224" s="25">
        <v>86993.4376</v>
      </c>
      <c r="G224" s="25">
        <v>118575.75</v>
      </c>
      <c r="H224" s="25">
        <v>100789.3875</v>
      </c>
      <c r="I224" s="25">
        <v>-13795.949899999992</v>
      </c>
      <c r="J224" s="25">
        <v>-9657.164929999994</v>
      </c>
      <c r="K224" s="26">
        <v>0.919</v>
      </c>
      <c r="L224" s="25"/>
    </row>
    <row r="225" spans="1:12" ht="12.75">
      <c r="A225" s="10" t="s">
        <v>236</v>
      </c>
      <c r="B225" s="25">
        <v>63035.299600000006</v>
      </c>
      <c r="C225" s="25">
        <v>6055.4</v>
      </c>
      <c r="D225" s="25">
        <v>-16642.149999999998</v>
      </c>
      <c r="E225" s="25">
        <v>593.64</v>
      </c>
      <c r="F225" s="25">
        <v>53042.189600000005</v>
      </c>
      <c r="G225" s="25">
        <v>63087.328</v>
      </c>
      <c r="H225" s="25">
        <v>53624.2288</v>
      </c>
      <c r="I225" s="25">
        <v>-582.039199999992</v>
      </c>
      <c r="J225" s="25">
        <v>-407.42743999999436</v>
      </c>
      <c r="K225" s="26">
        <v>0.994</v>
      </c>
      <c r="L225" s="25"/>
    </row>
    <row r="226" spans="1:12" ht="12.75">
      <c r="A226" s="10" t="s">
        <v>237</v>
      </c>
      <c r="B226" s="25">
        <v>135121.7294</v>
      </c>
      <c r="C226" s="25">
        <v>9054.199999999999</v>
      </c>
      <c r="D226" s="25">
        <v>-33422</v>
      </c>
      <c r="E226" s="25">
        <v>3724.0200000000004</v>
      </c>
      <c r="F226" s="25">
        <v>114477.94940000001</v>
      </c>
      <c r="G226" s="25">
        <v>134199.818</v>
      </c>
      <c r="H226" s="25">
        <v>114069.8453</v>
      </c>
      <c r="I226" s="25">
        <v>408.1041000000114</v>
      </c>
      <c r="J226" s="25">
        <v>285.67287000000795</v>
      </c>
      <c r="K226" s="26">
        <v>1.002</v>
      </c>
      <c r="L226" s="25"/>
    </row>
    <row r="227" spans="1:12" ht="12.75">
      <c r="A227" s="10" t="s">
        <v>238</v>
      </c>
      <c r="B227" s="25">
        <v>25681.5608</v>
      </c>
      <c r="C227" s="25">
        <v>1362.55</v>
      </c>
      <c r="D227" s="25">
        <v>-9256.5</v>
      </c>
      <c r="E227" s="25">
        <v>1516.23</v>
      </c>
      <c r="F227" s="25">
        <v>19303.840799999998</v>
      </c>
      <c r="G227" s="25">
        <v>23177.293</v>
      </c>
      <c r="H227" s="25">
        <v>19700.69905</v>
      </c>
      <c r="I227" s="25">
        <v>-396.85825000000114</v>
      </c>
      <c r="J227" s="25">
        <v>-277.8007750000008</v>
      </c>
      <c r="K227" s="26">
        <v>0.988</v>
      </c>
      <c r="L227" s="25"/>
    </row>
    <row r="228" spans="1:12" ht="12.75">
      <c r="A228" s="10" t="s">
        <v>239</v>
      </c>
      <c r="B228" s="25">
        <v>77335.44840000001</v>
      </c>
      <c r="C228" s="25">
        <v>18447.55</v>
      </c>
      <c r="D228" s="25">
        <v>-19980.95</v>
      </c>
      <c r="E228" s="25">
        <v>6152.3</v>
      </c>
      <c r="F228" s="25">
        <v>81954.34840000002</v>
      </c>
      <c r="G228" s="25">
        <v>127914.045</v>
      </c>
      <c r="H228" s="25">
        <v>108726.93824999999</v>
      </c>
      <c r="I228" s="25">
        <v>-26772.589849999975</v>
      </c>
      <c r="J228" s="25">
        <v>-18740.81289499998</v>
      </c>
      <c r="K228" s="26">
        <v>0.853</v>
      </c>
      <c r="L228" s="25"/>
    </row>
    <row r="229" spans="1:12" ht="12.75">
      <c r="A229" s="10" t="s">
        <v>240</v>
      </c>
      <c r="B229" s="25">
        <v>13814.1542</v>
      </c>
      <c r="C229" s="25">
        <v>1564</v>
      </c>
      <c r="D229" s="25">
        <v>-5183.3</v>
      </c>
      <c r="E229" s="25">
        <v>475.49</v>
      </c>
      <c r="F229" s="25">
        <v>10670.344200000001</v>
      </c>
      <c r="G229" s="25">
        <v>8733.671</v>
      </c>
      <c r="H229" s="25">
        <v>7423.62035</v>
      </c>
      <c r="I229" s="25">
        <v>3246.723850000001</v>
      </c>
      <c r="J229" s="25">
        <v>2272.7066950000008</v>
      </c>
      <c r="K229" s="26">
        <v>1.26</v>
      </c>
      <c r="L229" s="25"/>
    </row>
    <row r="230" spans="1:12" ht="12.75">
      <c r="A230" s="10" t="s">
        <v>241</v>
      </c>
      <c r="B230" s="25">
        <v>42939.2152</v>
      </c>
      <c r="C230" s="25">
        <v>7260.7</v>
      </c>
      <c r="D230" s="25">
        <v>-15366.3</v>
      </c>
      <c r="E230" s="25">
        <v>2562.2400000000002</v>
      </c>
      <c r="F230" s="25">
        <v>37395.8552</v>
      </c>
      <c r="G230" s="25">
        <v>39648.283</v>
      </c>
      <c r="H230" s="25">
        <v>33701.040550000005</v>
      </c>
      <c r="I230" s="25">
        <v>3694.814649999993</v>
      </c>
      <c r="J230" s="25">
        <v>2586.370254999995</v>
      </c>
      <c r="K230" s="26">
        <v>1.065</v>
      </c>
      <c r="L230" s="25"/>
    </row>
    <row r="231" spans="1:12" ht="12.75">
      <c r="A231" s="10" t="s">
        <v>242</v>
      </c>
      <c r="B231" s="25">
        <v>272533.5872</v>
      </c>
      <c r="C231" s="25">
        <v>151997.85</v>
      </c>
      <c r="D231" s="25">
        <v>-115.6</v>
      </c>
      <c r="E231" s="25">
        <v>55702.200000000004</v>
      </c>
      <c r="F231" s="25">
        <v>480118.0372</v>
      </c>
      <c r="G231" s="25">
        <v>613113.221</v>
      </c>
      <c r="H231" s="25">
        <v>521146.23785</v>
      </c>
      <c r="I231" s="25">
        <v>-41028.200649999955</v>
      </c>
      <c r="J231" s="25">
        <v>-28719.740454999966</v>
      </c>
      <c r="K231" s="26">
        <v>0.953</v>
      </c>
      <c r="L231" s="25"/>
    </row>
    <row r="232" spans="1:12" ht="25.5">
      <c r="A232" s="24" t="s">
        <v>891</v>
      </c>
      <c r="B232" s="25">
        <v>86868.4194</v>
      </c>
      <c r="C232" s="25">
        <v>16735.649999999998</v>
      </c>
      <c r="D232" s="25">
        <v>-29823.95</v>
      </c>
      <c r="E232" s="25">
        <v>2509.88</v>
      </c>
      <c r="F232" s="25">
        <v>76289.9994</v>
      </c>
      <c r="G232" s="25">
        <v>76318.296</v>
      </c>
      <c r="H232" s="25">
        <v>64870.5516</v>
      </c>
      <c r="I232" s="25">
        <v>11419.447800000002</v>
      </c>
      <c r="J232" s="25">
        <v>7993.6134600000005</v>
      </c>
      <c r="K232" s="26">
        <v>1.105</v>
      </c>
      <c r="L232" s="25"/>
    </row>
    <row r="233" spans="1:12" ht="12.75">
      <c r="A233" s="10" t="s">
        <v>243</v>
      </c>
      <c r="B233" s="25">
        <v>290178.92960000003</v>
      </c>
      <c r="C233" s="25">
        <v>48744.95</v>
      </c>
      <c r="D233" s="25">
        <v>-77712.09999999999</v>
      </c>
      <c r="E233" s="25">
        <v>20524.95</v>
      </c>
      <c r="F233" s="25">
        <v>281736.7296</v>
      </c>
      <c r="G233" s="25">
        <v>265829.91000000003</v>
      </c>
      <c r="H233" s="25">
        <v>225955.42350000003</v>
      </c>
      <c r="I233" s="25">
        <v>55781.30609999999</v>
      </c>
      <c r="J233" s="25">
        <v>39046.91426999999</v>
      </c>
      <c r="K233" s="26">
        <v>1.147</v>
      </c>
      <c r="L233" s="25"/>
    </row>
    <row r="234" spans="1:12" ht="12.75">
      <c r="A234" s="10" t="s">
        <v>244</v>
      </c>
      <c r="B234" s="25">
        <v>158088.0896</v>
      </c>
      <c r="C234" s="25">
        <v>40718.4</v>
      </c>
      <c r="D234" s="25">
        <v>-5911.75</v>
      </c>
      <c r="E234" s="25">
        <v>27977.58</v>
      </c>
      <c r="F234" s="25">
        <v>220872.3196</v>
      </c>
      <c r="G234" s="25">
        <v>276261.24199999997</v>
      </c>
      <c r="H234" s="25">
        <v>234822.05569999997</v>
      </c>
      <c r="I234" s="25">
        <v>-13949.73609999998</v>
      </c>
      <c r="J234" s="25">
        <v>-9764.815269999985</v>
      </c>
      <c r="K234" s="26">
        <v>0.965</v>
      </c>
      <c r="L234" s="25"/>
    </row>
    <row r="235" spans="1:12" ht="12.75">
      <c r="A235" s="10" t="s">
        <v>245</v>
      </c>
      <c r="B235" s="25">
        <v>31088.4238</v>
      </c>
      <c r="C235" s="25">
        <v>7322.75</v>
      </c>
      <c r="D235" s="25">
        <v>-3197.7</v>
      </c>
      <c r="E235" s="25">
        <v>5543.530000000001</v>
      </c>
      <c r="F235" s="25">
        <v>40757.0038</v>
      </c>
      <c r="G235" s="25">
        <v>47057.243</v>
      </c>
      <c r="H235" s="25">
        <v>39998.65655</v>
      </c>
      <c r="I235" s="25">
        <v>758.3472499999989</v>
      </c>
      <c r="J235" s="25">
        <v>530.8430749999992</v>
      </c>
      <c r="K235" s="26">
        <v>1.011</v>
      </c>
      <c r="L235" s="25"/>
    </row>
    <row r="236" spans="1:12" ht="12.75">
      <c r="A236" s="10" t="s">
        <v>246</v>
      </c>
      <c r="B236" s="25">
        <v>89877.15520000001</v>
      </c>
      <c r="C236" s="25">
        <v>10169.4</v>
      </c>
      <c r="D236" s="25">
        <v>-15458.949999999999</v>
      </c>
      <c r="E236" s="25">
        <v>9717.54</v>
      </c>
      <c r="F236" s="25">
        <v>94305.1452</v>
      </c>
      <c r="G236" s="25">
        <v>97666.522</v>
      </c>
      <c r="H236" s="25">
        <v>83016.5437</v>
      </c>
      <c r="I236" s="25">
        <v>11288.601500000004</v>
      </c>
      <c r="J236" s="25">
        <v>7902.021050000002</v>
      </c>
      <c r="K236" s="26">
        <v>1.081</v>
      </c>
      <c r="L236" s="25"/>
    </row>
    <row r="237" spans="1:12" ht="12.75">
      <c r="A237" s="10" t="s">
        <v>247</v>
      </c>
      <c r="B237" s="25">
        <v>53793.094600000004</v>
      </c>
      <c r="C237" s="25">
        <v>5217.3</v>
      </c>
      <c r="D237" s="25">
        <v>-11499.65</v>
      </c>
      <c r="E237" s="25">
        <v>3356.65</v>
      </c>
      <c r="F237" s="25">
        <v>50867.39460000001</v>
      </c>
      <c r="G237" s="25">
        <v>42839.715</v>
      </c>
      <c r="H237" s="25">
        <v>36413.75775</v>
      </c>
      <c r="I237" s="25">
        <v>14453.63685000001</v>
      </c>
      <c r="J237" s="25">
        <v>10117.545795000005</v>
      </c>
      <c r="K237" s="26">
        <v>1.236</v>
      </c>
      <c r="L237" s="25"/>
    </row>
    <row r="238" spans="1:12" ht="12.75">
      <c r="A238" s="10" t="s">
        <v>248</v>
      </c>
      <c r="B238" s="25">
        <v>116475.3212</v>
      </c>
      <c r="C238" s="25">
        <v>19840.7</v>
      </c>
      <c r="D238" s="25">
        <v>-31725.399999999998</v>
      </c>
      <c r="E238" s="25">
        <v>6703.610000000001</v>
      </c>
      <c r="F238" s="25">
        <v>111294.23120000001</v>
      </c>
      <c r="G238" s="25">
        <v>114102.628</v>
      </c>
      <c r="H238" s="25">
        <v>96987.2338</v>
      </c>
      <c r="I238" s="25">
        <v>14306.997400000007</v>
      </c>
      <c r="J238" s="25">
        <v>10014.898180000004</v>
      </c>
      <c r="K238" s="26">
        <v>1.088</v>
      </c>
      <c r="L238" s="25"/>
    </row>
    <row r="239" spans="1:12" ht="12.75">
      <c r="A239" s="10" t="s">
        <v>249</v>
      </c>
      <c r="B239" s="25">
        <v>51162.3546</v>
      </c>
      <c r="C239" s="25">
        <v>6394.55</v>
      </c>
      <c r="D239" s="25">
        <v>-13551.55</v>
      </c>
      <c r="E239" s="25">
        <v>1547.17</v>
      </c>
      <c r="F239" s="25">
        <v>45552.5246</v>
      </c>
      <c r="G239" s="25">
        <v>39511.127</v>
      </c>
      <c r="H239" s="25">
        <v>33584.457949999996</v>
      </c>
      <c r="I239" s="25">
        <v>11968.06665</v>
      </c>
      <c r="J239" s="25">
        <v>8377.646655</v>
      </c>
      <c r="K239" s="26">
        <v>1.212</v>
      </c>
      <c r="L239" s="25"/>
    </row>
    <row r="240" spans="1:12" ht="12.75">
      <c r="A240" s="10" t="s">
        <v>250</v>
      </c>
      <c r="B240" s="25">
        <v>65757.4232</v>
      </c>
      <c r="C240" s="25">
        <v>10508.55</v>
      </c>
      <c r="D240" s="25">
        <v>-2420.7999999999997</v>
      </c>
      <c r="E240" s="25">
        <v>11068.19</v>
      </c>
      <c r="F240" s="25">
        <v>84913.3632</v>
      </c>
      <c r="G240" s="25">
        <v>116998.839</v>
      </c>
      <c r="H240" s="25">
        <v>99449.01315</v>
      </c>
      <c r="I240" s="25">
        <v>-14535.649949999992</v>
      </c>
      <c r="J240" s="25">
        <v>-10174.954964999994</v>
      </c>
      <c r="K240" s="26">
        <v>0.913</v>
      </c>
      <c r="L240" s="25"/>
    </row>
    <row r="241" spans="1:12" ht="12.75">
      <c r="A241" s="10" t="s">
        <v>251</v>
      </c>
      <c r="B241" s="25">
        <v>17412.729600000002</v>
      </c>
      <c r="C241" s="25">
        <v>3428.0499999999997</v>
      </c>
      <c r="D241" s="25">
        <v>-5338.849999999999</v>
      </c>
      <c r="E241" s="25">
        <v>3436.55</v>
      </c>
      <c r="F241" s="25">
        <v>18938.479600000002</v>
      </c>
      <c r="G241" s="25">
        <v>32406.72</v>
      </c>
      <c r="H241" s="25">
        <v>27545.712</v>
      </c>
      <c r="I241" s="25">
        <v>-8607.232399999997</v>
      </c>
      <c r="J241" s="25">
        <v>-6025.062679999997</v>
      </c>
      <c r="K241" s="26">
        <v>0.814</v>
      </c>
      <c r="L241" s="25"/>
    </row>
    <row r="242" spans="1:12" ht="12.75">
      <c r="A242" s="10" t="s">
        <v>252</v>
      </c>
      <c r="B242" s="25">
        <v>41414.7706</v>
      </c>
      <c r="C242" s="25">
        <v>5833.55</v>
      </c>
      <c r="D242" s="25">
        <v>-4625.7</v>
      </c>
      <c r="E242" s="25">
        <v>2738.19</v>
      </c>
      <c r="F242" s="25">
        <v>45360.810600000004</v>
      </c>
      <c r="G242" s="25">
        <v>60725.075</v>
      </c>
      <c r="H242" s="25">
        <v>51616.313749999994</v>
      </c>
      <c r="I242" s="25">
        <v>-6255.50314999999</v>
      </c>
      <c r="J242" s="25">
        <v>-4378.852204999992</v>
      </c>
      <c r="K242" s="26">
        <v>0.928</v>
      </c>
      <c r="L242" s="25"/>
    </row>
    <row r="243" spans="1:12" ht="12.75">
      <c r="A243" s="10" t="s">
        <v>253</v>
      </c>
      <c r="B243" s="25">
        <v>29609.671000000002</v>
      </c>
      <c r="C243" s="25">
        <v>5343.95</v>
      </c>
      <c r="D243" s="25">
        <v>-4701.349999999999</v>
      </c>
      <c r="E243" s="25">
        <v>2007.0200000000002</v>
      </c>
      <c r="F243" s="25">
        <v>32259.291</v>
      </c>
      <c r="G243" s="25">
        <v>32768.224</v>
      </c>
      <c r="H243" s="25">
        <v>27852.990400000002</v>
      </c>
      <c r="I243" s="25">
        <v>4406.300599999999</v>
      </c>
      <c r="J243" s="25">
        <v>3084.410419999999</v>
      </c>
      <c r="K243" s="26">
        <v>1.094</v>
      </c>
      <c r="L243" s="25"/>
    </row>
    <row r="244" spans="1:12" ht="12.75">
      <c r="A244" s="10" t="s">
        <v>254</v>
      </c>
      <c r="B244" s="25">
        <v>44980.115600000005</v>
      </c>
      <c r="C244" s="25">
        <v>7028.65</v>
      </c>
      <c r="D244" s="25">
        <v>-13601.699999999999</v>
      </c>
      <c r="E244" s="25">
        <v>2427.4300000000003</v>
      </c>
      <c r="F244" s="25">
        <v>40834.4956</v>
      </c>
      <c r="G244" s="25">
        <v>51077.699</v>
      </c>
      <c r="H244" s="25">
        <v>43416.04415</v>
      </c>
      <c r="I244" s="25">
        <v>-2581.5485499999995</v>
      </c>
      <c r="J244" s="25">
        <v>-1807.0839849999995</v>
      </c>
      <c r="K244" s="26">
        <v>0.965</v>
      </c>
      <c r="L244" s="25"/>
    </row>
    <row r="245" spans="1:12" ht="12.75">
      <c r="A245" s="10" t="s">
        <v>255</v>
      </c>
      <c r="B245" s="25">
        <v>18057.9532</v>
      </c>
      <c r="C245" s="25">
        <v>1897.2</v>
      </c>
      <c r="D245" s="25">
        <v>-7777.5</v>
      </c>
      <c r="E245" s="25">
        <v>1610.7500000000002</v>
      </c>
      <c r="F245" s="25">
        <v>13788.4032</v>
      </c>
      <c r="G245" s="25">
        <v>16759.919</v>
      </c>
      <c r="H245" s="25">
        <v>14245.93115</v>
      </c>
      <c r="I245" s="25">
        <v>-457.5279499999997</v>
      </c>
      <c r="J245" s="25">
        <v>-320.2695649999998</v>
      </c>
      <c r="K245" s="26">
        <v>0.981</v>
      </c>
      <c r="L245" s="25"/>
    </row>
    <row r="246" spans="1:12" ht="12.75">
      <c r="A246" s="10" t="s">
        <v>256</v>
      </c>
      <c r="B246" s="25">
        <v>14938.449400000001</v>
      </c>
      <c r="C246" s="25">
        <v>2601</v>
      </c>
      <c r="D246" s="25">
        <v>-767.55</v>
      </c>
      <c r="E246" s="25">
        <v>2830.84</v>
      </c>
      <c r="F246" s="25">
        <v>19602.739400000002</v>
      </c>
      <c r="G246" s="25">
        <v>25738.224</v>
      </c>
      <c r="H246" s="25">
        <v>21877.4904</v>
      </c>
      <c r="I246" s="25">
        <v>-2274.7509999999966</v>
      </c>
      <c r="J246" s="25">
        <v>-1592.3256999999976</v>
      </c>
      <c r="K246" s="26">
        <v>0.938</v>
      </c>
      <c r="L246" s="25"/>
    </row>
    <row r="247" spans="1:12" ht="25.5">
      <c r="A247" s="24" t="s">
        <v>892</v>
      </c>
      <c r="B247" s="25">
        <v>120807.73460000001</v>
      </c>
      <c r="C247" s="25">
        <v>13402.8</v>
      </c>
      <c r="D247" s="25">
        <v>-48501</v>
      </c>
      <c r="E247" s="25">
        <v>10268.17</v>
      </c>
      <c r="F247" s="25">
        <v>95977.70460000001</v>
      </c>
      <c r="G247" s="25">
        <v>171275.489</v>
      </c>
      <c r="H247" s="25">
        <v>145584.16565</v>
      </c>
      <c r="I247" s="25">
        <v>-49606.46105</v>
      </c>
      <c r="J247" s="25">
        <v>-34724.522735</v>
      </c>
      <c r="K247" s="26">
        <v>0.797</v>
      </c>
      <c r="L247" s="25"/>
    </row>
    <row r="248" spans="1:12" ht="12.75">
      <c r="A248" s="10" t="s">
        <v>257</v>
      </c>
      <c r="B248" s="25">
        <v>363868.72620000003</v>
      </c>
      <c r="C248" s="25">
        <v>321580.5</v>
      </c>
      <c r="D248" s="25">
        <v>-327661.39999999997</v>
      </c>
      <c r="E248" s="25">
        <v>21937.65</v>
      </c>
      <c r="F248" s="25">
        <v>379725.47620000003</v>
      </c>
      <c r="G248" s="25">
        <v>441849.748</v>
      </c>
      <c r="H248" s="25">
        <v>375572.2858</v>
      </c>
      <c r="I248" s="25">
        <v>4153.190400000021</v>
      </c>
      <c r="J248" s="25">
        <v>2907.233280000015</v>
      </c>
      <c r="K248" s="26">
        <v>1.007</v>
      </c>
      <c r="L248" s="25"/>
    </row>
    <row r="249" spans="1:12" ht="12.75">
      <c r="A249" s="10" t="s">
        <v>258</v>
      </c>
      <c r="B249" s="25">
        <v>62324.999800000005</v>
      </c>
      <c r="C249" s="25">
        <v>10593.55</v>
      </c>
      <c r="D249" s="25">
        <v>-26450.3</v>
      </c>
      <c r="E249" s="25">
        <v>2746.69</v>
      </c>
      <c r="F249" s="25">
        <v>49214.93980000001</v>
      </c>
      <c r="G249" s="25">
        <v>54068.815</v>
      </c>
      <c r="H249" s="25">
        <v>45958.49275</v>
      </c>
      <c r="I249" s="25">
        <v>3256.4470500000098</v>
      </c>
      <c r="J249" s="25">
        <v>2279.5129350000066</v>
      </c>
      <c r="K249" s="26">
        <v>1.042</v>
      </c>
      <c r="L249" s="25"/>
    </row>
    <row r="250" spans="1:12" ht="12.75">
      <c r="A250" s="10" t="s">
        <v>259</v>
      </c>
      <c r="B250" s="25">
        <v>181241.3708</v>
      </c>
      <c r="C250" s="25">
        <v>49827.85</v>
      </c>
      <c r="D250" s="25">
        <v>-46412.549999999996</v>
      </c>
      <c r="E250" s="25">
        <v>12567.59</v>
      </c>
      <c r="F250" s="25">
        <v>197224.2608</v>
      </c>
      <c r="G250" s="25">
        <v>215162.392</v>
      </c>
      <c r="H250" s="25">
        <v>182888.03319999998</v>
      </c>
      <c r="I250" s="25">
        <v>14336.227600000013</v>
      </c>
      <c r="J250" s="25">
        <v>10035.359320000009</v>
      </c>
      <c r="K250" s="26">
        <v>1.047</v>
      </c>
      <c r="L250" s="25"/>
    </row>
    <row r="251" spans="1:12" ht="12.75">
      <c r="A251" s="10" t="s">
        <v>260</v>
      </c>
      <c r="B251" s="25">
        <v>95979.0874</v>
      </c>
      <c r="C251" s="25">
        <v>10815.4</v>
      </c>
      <c r="D251" s="25">
        <v>-35269.9</v>
      </c>
      <c r="E251" s="25">
        <v>4009.11</v>
      </c>
      <c r="F251" s="25">
        <v>75533.6974</v>
      </c>
      <c r="G251" s="25">
        <v>111261.488</v>
      </c>
      <c r="H251" s="25">
        <v>94572.26479999999</v>
      </c>
      <c r="I251" s="25">
        <v>-19038.567399999985</v>
      </c>
      <c r="J251" s="25">
        <v>-13326.99717999999</v>
      </c>
      <c r="K251" s="26">
        <v>0.88</v>
      </c>
      <c r="L251" s="25"/>
    </row>
    <row r="252" spans="1:12" ht="12.75">
      <c r="A252" s="10" t="s">
        <v>261</v>
      </c>
      <c r="B252" s="25">
        <v>21542.991400000003</v>
      </c>
      <c r="C252" s="25">
        <v>10079.3</v>
      </c>
      <c r="D252" s="25">
        <v>-1228.25</v>
      </c>
      <c r="E252" s="25">
        <v>6095.6900000000005</v>
      </c>
      <c r="F252" s="25">
        <v>36489.731400000004</v>
      </c>
      <c r="G252" s="25">
        <v>36083.581</v>
      </c>
      <c r="H252" s="25">
        <v>30671.04385</v>
      </c>
      <c r="I252" s="25">
        <v>5818.687550000006</v>
      </c>
      <c r="J252" s="25">
        <v>4073.081285000004</v>
      </c>
      <c r="K252" s="26">
        <v>1.113</v>
      </c>
      <c r="L252" s="25"/>
    </row>
    <row r="253" spans="1:12" ht="12.75">
      <c r="A253" s="10" t="s">
        <v>262</v>
      </c>
      <c r="B253" s="25">
        <v>21246.687</v>
      </c>
      <c r="C253" s="25">
        <v>8069.05</v>
      </c>
      <c r="D253" s="25">
        <v>-5691.599999999999</v>
      </c>
      <c r="E253" s="25">
        <v>4620.77</v>
      </c>
      <c r="F253" s="25">
        <v>28244.907000000003</v>
      </c>
      <c r="G253" s="25">
        <v>33708.771</v>
      </c>
      <c r="H253" s="25">
        <v>28652.45535</v>
      </c>
      <c r="I253" s="25">
        <v>-407.5483499999973</v>
      </c>
      <c r="J253" s="25">
        <v>-285.2838449999981</v>
      </c>
      <c r="K253" s="26">
        <v>0.992</v>
      </c>
      <c r="L253" s="25"/>
    </row>
    <row r="254" spans="1:12" ht="12.75">
      <c r="A254" s="10" t="s">
        <v>263</v>
      </c>
      <c r="B254" s="25">
        <v>39815.5576</v>
      </c>
      <c r="C254" s="25">
        <v>4843.3</v>
      </c>
      <c r="D254" s="25">
        <v>-5055.8</v>
      </c>
      <c r="E254" s="25">
        <v>2393.09</v>
      </c>
      <c r="F254" s="25">
        <v>41996.1476</v>
      </c>
      <c r="G254" s="25">
        <v>58728.581</v>
      </c>
      <c r="H254" s="25">
        <v>49919.293849999995</v>
      </c>
      <c r="I254" s="25">
        <v>-7923.146249999998</v>
      </c>
      <c r="J254" s="25">
        <v>-5546.202374999998</v>
      </c>
      <c r="K254" s="26">
        <v>0.906</v>
      </c>
      <c r="L254" s="25"/>
    </row>
    <row r="255" spans="1:12" ht="12.75">
      <c r="A255" s="10" t="s">
        <v>264</v>
      </c>
      <c r="B255" s="25">
        <v>140714.1288</v>
      </c>
      <c r="C255" s="25">
        <v>26941.6</v>
      </c>
      <c r="D255" s="25">
        <v>-37547.049999999996</v>
      </c>
      <c r="E255" s="25">
        <v>7828.160000000001</v>
      </c>
      <c r="F255" s="25">
        <v>137936.8388</v>
      </c>
      <c r="G255" s="25">
        <v>169238.236</v>
      </c>
      <c r="H255" s="25">
        <v>143852.5006</v>
      </c>
      <c r="I255" s="25">
        <v>-5915.661800000002</v>
      </c>
      <c r="J255" s="25">
        <v>-4140.963260000001</v>
      </c>
      <c r="K255" s="26">
        <v>0.976</v>
      </c>
      <c r="L255" s="25"/>
    </row>
    <row r="256" spans="1:12" ht="12.75">
      <c r="A256" s="10" t="s">
        <v>265</v>
      </c>
      <c r="B256" s="25">
        <v>137136.3224</v>
      </c>
      <c r="C256" s="25">
        <v>16949</v>
      </c>
      <c r="D256" s="25">
        <v>-25018.05</v>
      </c>
      <c r="E256" s="25">
        <v>5982.9800000000005</v>
      </c>
      <c r="F256" s="25">
        <v>135050.2524</v>
      </c>
      <c r="G256" s="25">
        <v>167792.019</v>
      </c>
      <c r="H256" s="25">
        <v>142623.21615</v>
      </c>
      <c r="I256" s="25">
        <v>-7572.963749999995</v>
      </c>
      <c r="J256" s="25">
        <v>-5301.074624999997</v>
      </c>
      <c r="K256" s="26">
        <v>0.968</v>
      </c>
      <c r="L256" s="25"/>
    </row>
    <row r="257" spans="1:12" ht="25.5" customHeight="1">
      <c r="A257" s="24" t="s">
        <v>893</v>
      </c>
      <c r="B257" s="25">
        <v>107321.73060000001</v>
      </c>
      <c r="C257" s="25">
        <v>21093.6</v>
      </c>
      <c r="D257" s="25">
        <v>-6436.2</v>
      </c>
      <c r="E257" s="25">
        <v>10171.1</v>
      </c>
      <c r="F257" s="25">
        <v>132150.2306</v>
      </c>
      <c r="G257" s="25">
        <v>179827.154</v>
      </c>
      <c r="H257" s="25">
        <v>152853.0809</v>
      </c>
      <c r="I257" s="25">
        <v>-20702.85029999999</v>
      </c>
      <c r="J257" s="25">
        <v>-14491.995209999992</v>
      </c>
      <c r="K257" s="26">
        <v>0.919</v>
      </c>
      <c r="L257" s="25"/>
    </row>
    <row r="258" spans="1:12" ht="12.75">
      <c r="A258" s="10" t="s">
        <v>266</v>
      </c>
      <c r="B258" s="25">
        <v>116626.2426</v>
      </c>
      <c r="C258" s="25">
        <v>8444.75</v>
      </c>
      <c r="D258" s="25">
        <v>-26743.55</v>
      </c>
      <c r="E258" s="25">
        <v>4623.660000000001</v>
      </c>
      <c r="F258" s="25">
        <v>102951.1026</v>
      </c>
      <c r="G258" s="25">
        <v>129156.76</v>
      </c>
      <c r="H258" s="25">
        <v>109783.246</v>
      </c>
      <c r="I258" s="25">
        <v>-6832.143400000001</v>
      </c>
      <c r="J258" s="25">
        <v>-4782.50038</v>
      </c>
      <c r="K258" s="26">
        <v>0.963</v>
      </c>
      <c r="L258" s="25"/>
    </row>
    <row r="259" spans="1:12" ht="12.75">
      <c r="A259" s="10" t="s">
        <v>267</v>
      </c>
      <c r="B259" s="25">
        <v>106492.3552</v>
      </c>
      <c r="C259" s="25">
        <v>8641.1</v>
      </c>
      <c r="D259" s="25">
        <v>-25657.25</v>
      </c>
      <c r="E259" s="25">
        <v>6328.080000000001</v>
      </c>
      <c r="F259" s="25">
        <v>95804.28520000001</v>
      </c>
      <c r="G259" s="25">
        <v>122592.866</v>
      </c>
      <c r="H259" s="25">
        <v>104203.93609999999</v>
      </c>
      <c r="I259" s="25">
        <v>-8399.650899999979</v>
      </c>
      <c r="J259" s="25">
        <v>-5879.755629999985</v>
      </c>
      <c r="K259" s="26">
        <v>0.952</v>
      </c>
      <c r="L259" s="25"/>
    </row>
    <row r="260" spans="1:12" ht="12.75">
      <c r="A260" s="10" t="s">
        <v>268</v>
      </c>
      <c r="B260" s="25">
        <v>351653.78500000003</v>
      </c>
      <c r="C260" s="25">
        <v>57313.799999999996</v>
      </c>
      <c r="D260" s="25">
        <v>-68756.5</v>
      </c>
      <c r="E260" s="25">
        <v>30293.83</v>
      </c>
      <c r="F260" s="25">
        <v>370504.91500000004</v>
      </c>
      <c r="G260" s="25">
        <v>422807.049</v>
      </c>
      <c r="H260" s="25">
        <v>359385.99165</v>
      </c>
      <c r="I260" s="25">
        <v>11118.923350000056</v>
      </c>
      <c r="J260" s="25">
        <v>7783.246345000039</v>
      </c>
      <c r="K260" s="26">
        <v>1.018</v>
      </c>
      <c r="L260" s="25"/>
    </row>
    <row r="261" spans="1:12" ht="12.75">
      <c r="A261" s="10" t="s">
        <v>269</v>
      </c>
      <c r="B261" s="25">
        <v>51666.349</v>
      </c>
      <c r="C261" s="25">
        <v>9888.9</v>
      </c>
      <c r="D261" s="25">
        <v>-12042.8</v>
      </c>
      <c r="E261" s="25">
        <v>7797.900000000001</v>
      </c>
      <c r="F261" s="25">
        <v>57310.349</v>
      </c>
      <c r="G261" s="25">
        <v>72331.37</v>
      </c>
      <c r="H261" s="25">
        <v>61481.66449999999</v>
      </c>
      <c r="I261" s="25">
        <v>-4171.31549999999</v>
      </c>
      <c r="J261" s="25">
        <v>-2919.9208499999927</v>
      </c>
      <c r="K261" s="26">
        <v>0.96</v>
      </c>
      <c r="L261" s="25"/>
    </row>
    <row r="262" spans="1:12" ht="12.75">
      <c r="A262" s="10" t="s">
        <v>270</v>
      </c>
      <c r="B262" s="25">
        <v>33436.7054</v>
      </c>
      <c r="C262" s="25">
        <v>8732.05</v>
      </c>
      <c r="D262" s="25">
        <v>-9508.1</v>
      </c>
      <c r="E262" s="25">
        <v>2475.54</v>
      </c>
      <c r="F262" s="25">
        <v>35136.1954</v>
      </c>
      <c r="G262" s="25">
        <v>54923.688</v>
      </c>
      <c r="H262" s="25">
        <v>46685.1348</v>
      </c>
      <c r="I262" s="25">
        <v>-11548.939400000003</v>
      </c>
      <c r="J262" s="25">
        <v>-8084.257580000001</v>
      </c>
      <c r="K262" s="26">
        <v>0.853</v>
      </c>
      <c r="L262" s="25"/>
    </row>
    <row r="263" spans="1:12" ht="12.75">
      <c r="A263" s="10" t="s">
        <v>271</v>
      </c>
      <c r="B263" s="25">
        <v>248398.6246</v>
      </c>
      <c r="C263" s="25">
        <v>34879.75</v>
      </c>
      <c r="D263" s="25">
        <v>-68142.8</v>
      </c>
      <c r="E263" s="25">
        <v>11951.85</v>
      </c>
      <c r="F263" s="25">
        <v>227087.42460000003</v>
      </c>
      <c r="G263" s="25">
        <v>295356.754</v>
      </c>
      <c r="H263" s="25">
        <v>251053.2409</v>
      </c>
      <c r="I263" s="25">
        <v>-23965.816299999977</v>
      </c>
      <c r="J263" s="25">
        <v>-16776.071409999982</v>
      </c>
      <c r="K263" s="26">
        <v>0.943</v>
      </c>
      <c r="L263" s="25"/>
    </row>
    <row r="264" spans="1:12" ht="25.5">
      <c r="A264" s="24" t="s">
        <v>894</v>
      </c>
      <c r="B264" s="25">
        <v>43135.8284</v>
      </c>
      <c r="C264" s="25">
        <v>12292.699999999999</v>
      </c>
      <c r="D264" s="25">
        <v>-8334.25</v>
      </c>
      <c r="E264" s="25">
        <v>2938.7900000000004</v>
      </c>
      <c r="F264" s="25">
        <v>50033.0684</v>
      </c>
      <c r="G264" s="25">
        <v>40875.822</v>
      </c>
      <c r="H264" s="25">
        <v>34744.4487</v>
      </c>
      <c r="I264" s="25">
        <v>15288.619699999996</v>
      </c>
      <c r="J264" s="25">
        <v>10702.033789999996</v>
      </c>
      <c r="K264" s="26">
        <v>1.262</v>
      </c>
      <c r="L264" s="25"/>
    </row>
    <row r="265" spans="1:12" ht="12.75">
      <c r="A265" s="10" t="s">
        <v>273</v>
      </c>
      <c r="B265" s="25">
        <v>36401.134</v>
      </c>
      <c r="C265" s="25">
        <v>6400.5</v>
      </c>
      <c r="D265" s="25">
        <v>-7734.15</v>
      </c>
      <c r="E265" s="25">
        <v>1248.65</v>
      </c>
      <c r="F265" s="25">
        <v>36316.134</v>
      </c>
      <c r="G265" s="25">
        <v>41142.767</v>
      </c>
      <c r="H265" s="25">
        <v>34971.35195</v>
      </c>
      <c r="I265" s="25">
        <v>1344.7820500000016</v>
      </c>
      <c r="J265" s="25">
        <v>941.347435000001</v>
      </c>
      <c r="K265" s="26">
        <v>1.023</v>
      </c>
      <c r="L265" s="25"/>
    </row>
    <row r="266" spans="1:12" ht="12.75">
      <c r="A266" s="10" t="s">
        <v>274</v>
      </c>
      <c r="B266" s="25">
        <v>51796.5014</v>
      </c>
      <c r="C266" s="25">
        <v>7175.7</v>
      </c>
      <c r="D266" s="25">
        <v>-10536.6</v>
      </c>
      <c r="E266" s="25">
        <v>1549.21</v>
      </c>
      <c r="F266" s="25">
        <v>49984.8114</v>
      </c>
      <c r="G266" s="25">
        <v>52400.253</v>
      </c>
      <c r="H266" s="25">
        <v>44540.21505</v>
      </c>
      <c r="I266" s="25">
        <v>5444.59635</v>
      </c>
      <c r="J266" s="25">
        <v>3811.2174449999998</v>
      </c>
      <c r="K266" s="26">
        <v>1.073</v>
      </c>
      <c r="L266" s="25"/>
    </row>
    <row r="267" spans="1:12" ht="12.75">
      <c r="A267" s="10" t="s">
        <v>275</v>
      </c>
      <c r="B267" s="25">
        <v>73932.10160000001</v>
      </c>
      <c r="C267" s="25">
        <v>12416.8</v>
      </c>
      <c r="D267" s="25">
        <v>-11792.9</v>
      </c>
      <c r="E267" s="25">
        <v>4438.1900000000005</v>
      </c>
      <c r="F267" s="25">
        <v>78994.1916</v>
      </c>
      <c r="G267" s="25">
        <v>73840.006</v>
      </c>
      <c r="H267" s="25">
        <v>62764.005099999995</v>
      </c>
      <c r="I267" s="25">
        <v>16230.18650000001</v>
      </c>
      <c r="J267" s="25">
        <v>11361.130550000007</v>
      </c>
      <c r="K267" s="26">
        <v>1.154</v>
      </c>
      <c r="L267" s="25"/>
    </row>
    <row r="268" spans="1:12" ht="12.75">
      <c r="A268" s="10" t="s">
        <v>276</v>
      </c>
      <c r="B268" s="25">
        <v>6683.4642</v>
      </c>
      <c r="C268" s="25">
        <v>431.8</v>
      </c>
      <c r="D268" s="25">
        <v>-2491.35</v>
      </c>
      <c r="E268" s="25">
        <v>1769.5300000000002</v>
      </c>
      <c r="F268" s="25">
        <v>6393.444200000002</v>
      </c>
      <c r="G268" s="25">
        <v>12500.251</v>
      </c>
      <c r="H268" s="25">
        <v>10625.21335</v>
      </c>
      <c r="I268" s="25">
        <v>-4231.769149999998</v>
      </c>
      <c r="J268" s="25">
        <v>-2962.2384049999987</v>
      </c>
      <c r="K268" s="26">
        <v>0.763</v>
      </c>
      <c r="L268" s="25"/>
    </row>
    <row r="269" spans="1:12" ht="12.75">
      <c r="A269" s="10" t="s">
        <v>277</v>
      </c>
      <c r="B269" s="25">
        <v>54409.2416</v>
      </c>
      <c r="C269" s="25">
        <v>9072.9</v>
      </c>
      <c r="D269" s="25">
        <v>-15299.15</v>
      </c>
      <c r="E269" s="25">
        <v>1984.7500000000002</v>
      </c>
      <c r="F269" s="25">
        <v>50167.7416</v>
      </c>
      <c r="G269" s="25">
        <v>72564.433</v>
      </c>
      <c r="H269" s="25">
        <v>61679.76805</v>
      </c>
      <c r="I269" s="25">
        <v>-11512.026449999998</v>
      </c>
      <c r="J269" s="25">
        <v>-8058.418514999998</v>
      </c>
      <c r="K269" s="26">
        <v>0.889</v>
      </c>
      <c r="L269" s="25"/>
    </row>
    <row r="270" spans="1:12" ht="12.75">
      <c r="A270" s="10" t="s">
        <v>278</v>
      </c>
      <c r="B270" s="25">
        <v>23251.5878</v>
      </c>
      <c r="C270" s="25">
        <v>12062.35</v>
      </c>
      <c r="D270" s="25">
        <v>-9079.699999999999</v>
      </c>
      <c r="E270" s="25">
        <v>1104.3200000000002</v>
      </c>
      <c r="F270" s="25">
        <v>27338.557800000002</v>
      </c>
      <c r="G270" s="25">
        <v>33644.109</v>
      </c>
      <c r="H270" s="25">
        <v>28597.492649999997</v>
      </c>
      <c r="I270" s="25">
        <v>-1258.9348499999942</v>
      </c>
      <c r="J270" s="25">
        <v>-881.2543949999958</v>
      </c>
      <c r="K270" s="26">
        <v>0.974</v>
      </c>
      <c r="L270" s="25"/>
    </row>
    <row r="271" spans="1:12" ht="12.75">
      <c r="A271" s="10" t="s">
        <v>279</v>
      </c>
      <c r="B271" s="25">
        <v>394890.6892</v>
      </c>
      <c r="C271" s="25">
        <v>51519.35</v>
      </c>
      <c r="D271" s="25">
        <v>-26046.55</v>
      </c>
      <c r="E271" s="25">
        <v>23368.710000000003</v>
      </c>
      <c r="F271" s="25">
        <v>443732.19920000003</v>
      </c>
      <c r="G271" s="25">
        <v>567088.842</v>
      </c>
      <c r="H271" s="25">
        <v>482025.51569999993</v>
      </c>
      <c r="I271" s="25">
        <v>-38293.3164999999</v>
      </c>
      <c r="J271" s="25">
        <v>-26805.321549999928</v>
      </c>
      <c r="K271" s="26">
        <v>0.953</v>
      </c>
      <c r="L271" s="25"/>
    </row>
    <row r="272" spans="1:12" ht="25.5">
      <c r="A272" s="24" t="s">
        <v>895</v>
      </c>
      <c r="B272" s="25">
        <v>2201.514</v>
      </c>
      <c r="C272" s="25">
        <v>1145.8</v>
      </c>
      <c r="D272" s="25">
        <v>0</v>
      </c>
      <c r="E272" s="25">
        <v>0</v>
      </c>
      <c r="F272" s="25">
        <v>3347.3140000000003</v>
      </c>
      <c r="G272" s="25">
        <v>4875.854</v>
      </c>
      <c r="H272" s="25">
        <v>4144.4759</v>
      </c>
      <c r="I272" s="25">
        <v>-797.1619000000001</v>
      </c>
      <c r="J272" s="25">
        <v>-558.01333</v>
      </c>
      <c r="K272" s="26">
        <v>0.886</v>
      </c>
      <c r="L272" s="25"/>
    </row>
    <row r="273" spans="1:12" ht="12.75">
      <c r="A273" s="10" t="s">
        <v>280</v>
      </c>
      <c r="B273" s="25">
        <v>9977.4276</v>
      </c>
      <c r="C273" s="25">
        <v>3341.35</v>
      </c>
      <c r="D273" s="25">
        <v>0</v>
      </c>
      <c r="E273" s="25">
        <v>780.3000000000001</v>
      </c>
      <c r="F273" s="25">
        <v>14099.0776</v>
      </c>
      <c r="G273" s="25">
        <v>16099.346</v>
      </c>
      <c r="H273" s="25">
        <v>13684.444099999999</v>
      </c>
      <c r="I273" s="25">
        <v>414.63350000000173</v>
      </c>
      <c r="J273" s="25">
        <v>290.2434500000012</v>
      </c>
      <c r="K273" s="26">
        <v>1.018</v>
      </c>
      <c r="L273" s="25"/>
    </row>
    <row r="274" spans="1:12" ht="12.75">
      <c r="A274" s="10" t="s">
        <v>281</v>
      </c>
      <c r="B274" s="25">
        <v>91210.52500000001</v>
      </c>
      <c r="C274" s="25">
        <v>11701.949999999999</v>
      </c>
      <c r="D274" s="25">
        <v>-14287.65</v>
      </c>
      <c r="E274" s="25">
        <v>2858.38</v>
      </c>
      <c r="F274" s="25">
        <v>91483.20500000002</v>
      </c>
      <c r="G274" s="25">
        <v>108492.378</v>
      </c>
      <c r="H274" s="25">
        <v>92218.5213</v>
      </c>
      <c r="I274" s="25">
        <v>-735.3162999999768</v>
      </c>
      <c r="J274" s="25">
        <v>-514.7214099999837</v>
      </c>
      <c r="K274" s="26">
        <v>0.995</v>
      </c>
      <c r="L274" s="25"/>
    </row>
    <row r="275" spans="1:12" ht="12.75">
      <c r="A275" s="10" t="s">
        <v>282</v>
      </c>
      <c r="B275" s="25">
        <v>4224.4146</v>
      </c>
      <c r="C275" s="25">
        <v>4375.8</v>
      </c>
      <c r="D275" s="25">
        <v>-5133.15</v>
      </c>
      <c r="E275" s="25">
        <v>97.07000000000001</v>
      </c>
      <c r="F275" s="25">
        <v>3564.1346000000003</v>
      </c>
      <c r="G275" s="25">
        <v>8146.213</v>
      </c>
      <c r="H275" s="25">
        <v>6924.28105</v>
      </c>
      <c r="I275" s="25">
        <v>-3360.1464499999993</v>
      </c>
      <c r="J275" s="25">
        <v>-2352.102514999999</v>
      </c>
      <c r="K275" s="26">
        <v>0.711</v>
      </c>
      <c r="L275" s="25"/>
    </row>
    <row r="276" spans="1:12" ht="12.75">
      <c r="A276" s="10" t="s">
        <v>283</v>
      </c>
      <c r="B276" s="25">
        <v>27070.3146</v>
      </c>
      <c r="C276" s="25">
        <v>4816.099999999999</v>
      </c>
      <c r="D276" s="25">
        <v>-76.5</v>
      </c>
      <c r="E276" s="25">
        <v>2555.9500000000003</v>
      </c>
      <c r="F276" s="25">
        <v>34365.8646</v>
      </c>
      <c r="G276" s="25">
        <v>38506.249</v>
      </c>
      <c r="H276" s="25">
        <v>32730.311650000003</v>
      </c>
      <c r="I276" s="25">
        <v>1635.5529499999975</v>
      </c>
      <c r="J276" s="25">
        <v>1144.887064999998</v>
      </c>
      <c r="K276" s="26">
        <v>1.03</v>
      </c>
      <c r="L276" s="25"/>
    </row>
    <row r="277" spans="1:12" ht="12.75">
      <c r="A277" s="10" t="s">
        <v>284</v>
      </c>
      <c r="B277" s="25">
        <v>19698.7042</v>
      </c>
      <c r="C277" s="25">
        <v>2025.55</v>
      </c>
      <c r="D277" s="25">
        <v>-4789.75</v>
      </c>
      <c r="E277" s="25">
        <v>2330.8700000000003</v>
      </c>
      <c r="F277" s="25">
        <v>19265.3742</v>
      </c>
      <c r="G277" s="25">
        <v>23707.598</v>
      </c>
      <c r="H277" s="25">
        <v>20151.458300000002</v>
      </c>
      <c r="I277" s="25">
        <v>-886.0841000000037</v>
      </c>
      <c r="J277" s="25">
        <v>-620.2588700000025</v>
      </c>
      <c r="K277" s="26">
        <v>0.974</v>
      </c>
      <c r="L277" s="25"/>
    </row>
    <row r="278" spans="1:12" ht="12.75">
      <c r="A278" s="10" t="s">
        <v>285</v>
      </c>
      <c r="B278" s="25">
        <v>32414.870600000002</v>
      </c>
      <c r="C278" s="25">
        <v>3371.95</v>
      </c>
      <c r="D278" s="25">
        <v>-11639.05</v>
      </c>
      <c r="E278" s="25">
        <v>-759.5600000000001</v>
      </c>
      <c r="F278" s="25">
        <v>23388.210600000002</v>
      </c>
      <c r="G278" s="25">
        <v>22883.572</v>
      </c>
      <c r="H278" s="25">
        <v>19451.0362</v>
      </c>
      <c r="I278" s="25">
        <v>3937.1744000000035</v>
      </c>
      <c r="J278" s="25">
        <v>2756.0220800000025</v>
      </c>
      <c r="K278" s="26">
        <v>1.12</v>
      </c>
      <c r="L278" s="25"/>
    </row>
    <row r="279" spans="1:12" ht="12.75">
      <c r="A279" s="10" t="s">
        <v>286</v>
      </c>
      <c r="B279" s="25">
        <v>448189.4816</v>
      </c>
      <c r="C279" s="25">
        <v>42014.65</v>
      </c>
      <c r="D279" s="25">
        <v>-102317.05</v>
      </c>
      <c r="E279" s="25">
        <v>20163.530000000002</v>
      </c>
      <c r="F279" s="25">
        <v>408050.6116</v>
      </c>
      <c r="G279" s="25">
        <v>563879.771</v>
      </c>
      <c r="H279" s="25">
        <v>479297.8053499999</v>
      </c>
      <c r="I279" s="25">
        <v>-71247.19374999992</v>
      </c>
      <c r="J279" s="25">
        <v>-49873.03562499994</v>
      </c>
      <c r="K279" s="26">
        <v>0.912</v>
      </c>
      <c r="L279" s="25"/>
    </row>
    <row r="280" spans="1:12" ht="12.75">
      <c r="A280" s="10" t="s">
        <v>287</v>
      </c>
      <c r="B280" s="25">
        <v>1381.8308</v>
      </c>
      <c r="C280" s="25">
        <v>6585.8</v>
      </c>
      <c r="D280" s="25">
        <v>0</v>
      </c>
      <c r="E280" s="25">
        <v>0</v>
      </c>
      <c r="F280" s="25">
        <v>7967.6308</v>
      </c>
      <c r="G280" s="25">
        <v>6538.838</v>
      </c>
      <c r="H280" s="25">
        <v>5558.012299999999</v>
      </c>
      <c r="I280" s="25">
        <v>2409.6185000000005</v>
      </c>
      <c r="J280" s="25">
        <v>1686.7329500000003</v>
      </c>
      <c r="K280" s="26">
        <v>1.258</v>
      </c>
      <c r="L280" s="25"/>
    </row>
    <row r="281" spans="1:12" ht="12.75">
      <c r="A281" s="10" t="s">
        <v>288</v>
      </c>
      <c r="B281" s="25">
        <v>21552.6836</v>
      </c>
      <c r="C281" s="25">
        <v>5170.55</v>
      </c>
      <c r="D281" s="25">
        <v>-1605.6499999999999</v>
      </c>
      <c r="E281" s="25">
        <v>1831.0700000000002</v>
      </c>
      <c r="F281" s="25">
        <v>26948.6536</v>
      </c>
      <c r="G281" s="25">
        <v>29362.731</v>
      </c>
      <c r="H281" s="25">
        <v>24958.32135</v>
      </c>
      <c r="I281" s="25">
        <v>1990.3322500000031</v>
      </c>
      <c r="J281" s="25">
        <v>1393.232575000002</v>
      </c>
      <c r="K281" s="26">
        <v>1.047</v>
      </c>
      <c r="L281" s="25"/>
    </row>
    <row r="282" spans="1:12" ht="12.75">
      <c r="A282" s="10" t="s">
        <v>289</v>
      </c>
      <c r="B282" s="25">
        <v>529958.4192</v>
      </c>
      <c r="C282" s="25">
        <v>158372.85</v>
      </c>
      <c r="D282" s="25">
        <v>-142099.6</v>
      </c>
      <c r="E282" s="25">
        <v>26717.2</v>
      </c>
      <c r="F282" s="25">
        <v>572948.8692</v>
      </c>
      <c r="G282" s="25">
        <v>678961.795</v>
      </c>
      <c r="H282" s="25">
        <v>577117.52575</v>
      </c>
      <c r="I282" s="25">
        <v>-4168.6565500000725</v>
      </c>
      <c r="J282" s="25">
        <v>-2918.0595850000504</v>
      </c>
      <c r="K282" s="26">
        <v>0.996</v>
      </c>
      <c r="L282" s="25"/>
    </row>
    <row r="283" spans="1:12" ht="12.75">
      <c r="A283" s="10" t="s">
        <v>290</v>
      </c>
      <c r="B283" s="25">
        <v>46764.865000000005</v>
      </c>
      <c r="C283" s="25">
        <v>4097</v>
      </c>
      <c r="D283" s="25">
        <v>-9517.449999999999</v>
      </c>
      <c r="E283" s="25">
        <v>1720.4</v>
      </c>
      <c r="F283" s="25">
        <v>43064.81500000001</v>
      </c>
      <c r="G283" s="25">
        <v>42984.209</v>
      </c>
      <c r="H283" s="25">
        <v>36536.57765</v>
      </c>
      <c r="I283" s="25">
        <v>6528.23735000001</v>
      </c>
      <c r="J283" s="25">
        <v>4569.766145000007</v>
      </c>
      <c r="K283" s="26">
        <v>1.106</v>
      </c>
      <c r="L283" s="25"/>
    </row>
    <row r="284" spans="1:12" ht="12.75">
      <c r="A284" s="10" t="s">
        <v>291</v>
      </c>
      <c r="B284" s="25">
        <v>13101.085200000001</v>
      </c>
      <c r="C284" s="25">
        <v>6868.849999999999</v>
      </c>
      <c r="D284" s="25">
        <v>-402.9</v>
      </c>
      <c r="E284" s="25">
        <v>2213.4</v>
      </c>
      <c r="F284" s="25">
        <v>21780.435200000004</v>
      </c>
      <c r="G284" s="25">
        <v>24163.287</v>
      </c>
      <c r="H284" s="25">
        <v>20538.79395</v>
      </c>
      <c r="I284" s="25">
        <v>1241.6412500000042</v>
      </c>
      <c r="J284" s="25">
        <v>869.1488750000029</v>
      </c>
      <c r="K284" s="26">
        <v>1.036</v>
      </c>
      <c r="L284" s="25"/>
    </row>
    <row r="285" spans="1:12" ht="12.75">
      <c r="A285" s="10" t="s">
        <v>292</v>
      </c>
      <c r="B285" s="25">
        <v>80988.0232</v>
      </c>
      <c r="C285" s="25">
        <v>5156.95</v>
      </c>
      <c r="D285" s="25">
        <v>-22111.05</v>
      </c>
      <c r="E285" s="25">
        <v>1302.88</v>
      </c>
      <c r="F285" s="25">
        <v>65336.803199999995</v>
      </c>
      <c r="G285" s="25">
        <v>64602.731</v>
      </c>
      <c r="H285" s="25">
        <v>54912.32135</v>
      </c>
      <c r="I285" s="25">
        <v>10424.481849999996</v>
      </c>
      <c r="J285" s="25">
        <v>7297.137294999997</v>
      </c>
      <c r="K285" s="26">
        <v>1.113</v>
      </c>
      <c r="L285" s="25"/>
    </row>
    <row r="286" spans="1:12" ht="12.75">
      <c r="A286" s="10" t="s">
        <v>293</v>
      </c>
      <c r="B286" s="25">
        <v>13092.777600000001</v>
      </c>
      <c r="C286" s="25">
        <v>2220.2</v>
      </c>
      <c r="D286" s="25">
        <v>-3946.5499999999997</v>
      </c>
      <c r="E286" s="25">
        <v>1163.99</v>
      </c>
      <c r="F286" s="25">
        <v>12530.4176</v>
      </c>
      <c r="G286" s="25">
        <v>17715.018</v>
      </c>
      <c r="H286" s="25">
        <v>15057.7653</v>
      </c>
      <c r="I286" s="25">
        <v>-2527.3476999999984</v>
      </c>
      <c r="J286" s="25">
        <v>-1769.1433899999988</v>
      </c>
      <c r="K286" s="26">
        <v>0.9</v>
      </c>
      <c r="L286" s="25"/>
    </row>
    <row r="287" spans="1:12" ht="25.5">
      <c r="A287" s="24" t="s">
        <v>896</v>
      </c>
      <c r="B287" s="25">
        <v>13718.6168</v>
      </c>
      <c r="C287" s="25">
        <v>836.4</v>
      </c>
      <c r="D287" s="25">
        <v>-9644.1</v>
      </c>
      <c r="E287" s="25">
        <v>644.13</v>
      </c>
      <c r="F287" s="25">
        <v>5555.046800000001</v>
      </c>
      <c r="G287" s="25">
        <v>6180.302</v>
      </c>
      <c r="H287" s="25">
        <v>5253.2567</v>
      </c>
      <c r="I287" s="25">
        <v>301.7901000000011</v>
      </c>
      <c r="J287" s="25">
        <v>211.25307000000075</v>
      </c>
      <c r="K287" s="26">
        <v>1.034</v>
      </c>
      <c r="L287" s="25"/>
    </row>
    <row r="288" spans="1:12" ht="12.75">
      <c r="A288" s="10" t="s">
        <v>294</v>
      </c>
      <c r="B288" s="25">
        <v>45179.498</v>
      </c>
      <c r="C288" s="25">
        <v>2083.35</v>
      </c>
      <c r="D288" s="25">
        <v>-20607.399999999998</v>
      </c>
      <c r="E288" s="25">
        <v>942.9900000000001</v>
      </c>
      <c r="F288" s="25">
        <v>27598.438000000002</v>
      </c>
      <c r="G288" s="25">
        <v>35344.972</v>
      </c>
      <c r="H288" s="25">
        <v>30043.2262</v>
      </c>
      <c r="I288" s="25">
        <v>-2444.788199999999</v>
      </c>
      <c r="J288" s="25">
        <v>-1711.3517399999992</v>
      </c>
      <c r="K288" s="26">
        <v>0.952</v>
      </c>
      <c r="L288" s="25"/>
    </row>
    <row r="289" spans="1:12" ht="12.75">
      <c r="A289" s="10" t="s">
        <v>295</v>
      </c>
      <c r="B289" s="25">
        <v>166345.844</v>
      </c>
      <c r="C289" s="25">
        <v>15165.699999999999</v>
      </c>
      <c r="D289" s="25">
        <v>-35530.85</v>
      </c>
      <c r="E289" s="25">
        <v>17397.63</v>
      </c>
      <c r="F289" s="25">
        <v>163378.32400000002</v>
      </c>
      <c r="G289" s="25">
        <v>195891.973</v>
      </c>
      <c r="H289" s="25">
        <v>166508.17705</v>
      </c>
      <c r="I289" s="25">
        <v>-3129.853049999976</v>
      </c>
      <c r="J289" s="25">
        <v>-2190.897134999983</v>
      </c>
      <c r="K289" s="26">
        <v>0.989</v>
      </c>
      <c r="L289" s="25"/>
    </row>
    <row r="290" spans="1:12" ht="12.75">
      <c r="A290" s="10" t="s">
        <v>296</v>
      </c>
      <c r="B290" s="25">
        <v>84769.3658</v>
      </c>
      <c r="C290" s="25">
        <v>10885.949999999999</v>
      </c>
      <c r="D290" s="25">
        <v>-18058.25</v>
      </c>
      <c r="E290" s="25">
        <v>7453.4800000000005</v>
      </c>
      <c r="F290" s="25">
        <v>85050.54579999999</v>
      </c>
      <c r="G290" s="25">
        <v>75763.868</v>
      </c>
      <c r="H290" s="25">
        <v>64399.2878</v>
      </c>
      <c r="I290" s="25">
        <v>20651.257999999994</v>
      </c>
      <c r="J290" s="25">
        <v>14455.880599999995</v>
      </c>
      <c r="K290" s="26">
        <v>1.191</v>
      </c>
      <c r="L290" s="25"/>
    </row>
    <row r="291" spans="1:12" ht="12.75">
      <c r="A291" s="10" t="s">
        <v>297</v>
      </c>
      <c r="B291" s="25">
        <v>74707.4776</v>
      </c>
      <c r="C291" s="25">
        <v>5457</v>
      </c>
      <c r="D291" s="25">
        <v>-33886.1</v>
      </c>
      <c r="E291" s="25">
        <v>3585.3</v>
      </c>
      <c r="F291" s="25">
        <v>49863.6776</v>
      </c>
      <c r="G291" s="25">
        <v>70815.042</v>
      </c>
      <c r="H291" s="25">
        <v>60192.7857</v>
      </c>
      <c r="I291" s="25">
        <v>-10329.108099999998</v>
      </c>
      <c r="J291" s="25">
        <v>-7230.375669999998</v>
      </c>
      <c r="K291" s="26">
        <v>0.898</v>
      </c>
      <c r="L291" s="25"/>
    </row>
    <row r="292" spans="1:12" ht="12.75">
      <c r="A292" s="10" t="s">
        <v>298</v>
      </c>
      <c r="B292" s="25">
        <v>12777.088800000001</v>
      </c>
      <c r="C292" s="25">
        <v>1215.5</v>
      </c>
      <c r="D292" s="25">
        <v>-2800.75</v>
      </c>
      <c r="E292" s="25">
        <v>1853.0000000000002</v>
      </c>
      <c r="F292" s="25">
        <v>13044.838800000001</v>
      </c>
      <c r="G292" s="25">
        <v>16637.979</v>
      </c>
      <c r="H292" s="25">
        <v>14142.28215</v>
      </c>
      <c r="I292" s="25">
        <v>-1097.4433499999977</v>
      </c>
      <c r="J292" s="25">
        <v>-768.2103449999984</v>
      </c>
      <c r="K292" s="26">
        <v>0.954</v>
      </c>
      <c r="L292" s="25"/>
    </row>
    <row r="293" spans="1:12" ht="12.75">
      <c r="A293" s="10" t="s">
        <v>299</v>
      </c>
      <c r="B293" s="25">
        <v>91704.8272</v>
      </c>
      <c r="C293" s="25">
        <v>9739.3</v>
      </c>
      <c r="D293" s="25">
        <v>-31465.3</v>
      </c>
      <c r="E293" s="25">
        <v>4384.13</v>
      </c>
      <c r="F293" s="25">
        <v>74362.9572</v>
      </c>
      <c r="G293" s="25">
        <v>102025.299</v>
      </c>
      <c r="H293" s="25">
        <v>86721.50415</v>
      </c>
      <c r="I293" s="25">
        <v>-12358.546949999989</v>
      </c>
      <c r="J293" s="25">
        <v>-8650.98286499999</v>
      </c>
      <c r="K293" s="26">
        <v>0.915</v>
      </c>
      <c r="L293" s="25"/>
    </row>
    <row r="294" spans="1:12" ht="12.75">
      <c r="A294" s="10" t="s">
        <v>300</v>
      </c>
      <c r="B294" s="25">
        <v>107734.3414</v>
      </c>
      <c r="C294" s="25">
        <v>15151.25</v>
      </c>
      <c r="D294" s="25">
        <v>-40318.9</v>
      </c>
      <c r="E294" s="25">
        <v>6613.34</v>
      </c>
      <c r="F294" s="25">
        <v>89180.0314</v>
      </c>
      <c r="G294" s="25">
        <v>107264.515</v>
      </c>
      <c r="H294" s="25">
        <v>91174.83774999999</v>
      </c>
      <c r="I294" s="25">
        <v>-1994.8063499999844</v>
      </c>
      <c r="J294" s="25">
        <v>-1396.364444999989</v>
      </c>
      <c r="K294" s="26">
        <v>0.987</v>
      </c>
      <c r="L294" s="25"/>
    </row>
    <row r="295" spans="1:12" ht="12.75">
      <c r="A295" s="10" t="s">
        <v>301</v>
      </c>
      <c r="B295" s="25">
        <v>320433.82420000003</v>
      </c>
      <c r="C295" s="25">
        <v>34386.75</v>
      </c>
      <c r="D295" s="25">
        <v>-60777.549999999996</v>
      </c>
      <c r="E295" s="25">
        <v>29248.670000000002</v>
      </c>
      <c r="F295" s="25">
        <v>323291.6942</v>
      </c>
      <c r="G295" s="25">
        <v>386404.541</v>
      </c>
      <c r="H295" s="25">
        <v>328443.85985</v>
      </c>
      <c r="I295" s="25">
        <v>-5152.165649999981</v>
      </c>
      <c r="J295" s="25">
        <v>-3606.515954999986</v>
      </c>
      <c r="K295" s="26">
        <v>0.991</v>
      </c>
      <c r="L295" s="25"/>
    </row>
    <row r="296" spans="1:12" ht="12.75">
      <c r="A296" s="10" t="s">
        <v>302</v>
      </c>
      <c r="B296" s="25">
        <v>53770.941</v>
      </c>
      <c r="C296" s="25">
        <v>3023.45</v>
      </c>
      <c r="D296" s="25">
        <v>-22544.55</v>
      </c>
      <c r="E296" s="25">
        <v>576.64</v>
      </c>
      <c r="F296" s="25">
        <v>34826.481</v>
      </c>
      <c r="G296" s="25">
        <v>34667.907</v>
      </c>
      <c r="H296" s="25">
        <v>29467.72095</v>
      </c>
      <c r="I296" s="25">
        <v>5358.760050000001</v>
      </c>
      <c r="J296" s="25">
        <v>3751.132035</v>
      </c>
      <c r="K296" s="26">
        <v>1.108</v>
      </c>
      <c r="L296" s="25"/>
    </row>
    <row r="297" spans="1:12" ht="12.75">
      <c r="A297" s="10" t="s">
        <v>303</v>
      </c>
      <c r="B297" s="25">
        <v>242886.532</v>
      </c>
      <c r="C297" s="25">
        <v>15453.85</v>
      </c>
      <c r="D297" s="25">
        <v>-105149.25</v>
      </c>
      <c r="E297" s="25">
        <v>11378.61</v>
      </c>
      <c r="F297" s="25">
        <v>164569.74200000003</v>
      </c>
      <c r="G297" s="25">
        <v>241608.993</v>
      </c>
      <c r="H297" s="25">
        <v>205367.64404999997</v>
      </c>
      <c r="I297" s="25">
        <v>-40797.902049999946</v>
      </c>
      <c r="J297" s="25">
        <v>-28558.53143499996</v>
      </c>
      <c r="K297" s="26">
        <v>0.882</v>
      </c>
      <c r="L297" s="25"/>
    </row>
    <row r="298" spans="1:12" ht="12.75">
      <c r="A298" s="10" t="s">
        <v>304</v>
      </c>
      <c r="B298" s="25">
        <v>64673.2814</v>
      </c>
      <c r="C298" s="25">
        <v>7812.349999999999</v>
      </c>
      <c r="D298" s="25">
        <v>-28073.8</v>
      </c>
      <c r="E298" s="25">
        <v>2210</v>
      </c>
      <c r="F298" s="25">
        <v>46621.831399999995</v>
      </c>
      <c r="G298" s="25">
        <v>53801.876</v>
      </c>
      <c r="H298" s="25">
        <v>45731.5946</v>
      </c>
      <c r="I298" s="25">
        <v>890.2367999999988</v>
      </c>
      <c r="J298" s="25">
        <v>623.1657599999991</v>
      </c>
      <c r="K298" s="26">
        <v>1.012</v>
      </c>
      <c r="L298" s="25"/>
    </row>
    <row r="299" spans="1:12" ht="12.75">
      <c r="A299" s="19" t="s">
        <v>305</v>
      </c>
      <c r="B299" s="70">
        <v>30337.9706</v>
      </c>
      <c r="C299" s="70">
        <v>3336.25</v>
      </c>
      <c r="D299" s="70">
        <v>-14816.35</v>
      </c>
      <c r="E299" s="70">
        <v>848.98</v>
      </c>
      <c r="F299" s="70">
        <v>19706.8506</v>
      </c>
      <c r="G299" s="70">
        <v>22134.761</v>
      </c>
      <c r="H299" s="70">
        <v>18814.54685</v>
      </c>
      <c r="I299" s="70">
        <v>892.3037500000028</v>
      </c>
      <c r="J299" s="70">
        <v>624.6126250000019</v>
      </c>
      <c r="K299" s="71">
        <v>1.028</v>
      </c>
      <c r="L299" s="25"/>
    </row>
    <row r="300" spans="1:12" ht="12.75" customHeight="1" thickBot="1">
      <c r="A300" s="27" t="s">
        <v>306</v>
      </c>
      <c r="B300" s="28">
        <v>30707.6588</v>
      </c>
      <c r="C300" s="28">
        <v>3849.65</v>
      </c>
      <c r="D300" s="28">
        <v>-15016.1</v>
      </c>
      <c r="E300" s="28">
        <v>2649.11</v>
      </c>
      <c r="F300" s="28">
        <v>22190.3188</v>
      </c>
      <c r="G300" s="28">
        <v>40682.089</v>
      </c>
      <c r="H300" s="28">
        <v>34579.775649999996</v>
      </c>
      <c r="I300" s="28">
        <v>-12389.456849999995</v>
      </c>
      <c r="J300" s="28">
        <v>-8672.619794999995</v>
      </c>
      <c r="K300" s="29">
        <v>0.787</v>
      </c>
      <c r="L300" s="25"/>
    </row>
    <row r="301" ht="12.75"/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headerFooter>
    <oddHeader>&amp;LStatistiska centralbyrån
Offentlig ekonomi och mikrosimuleringar&amp;CMars 2017&amp;RReviderat utfall</oddHeader>
  </headerFooter>
  <rowBreaks count="5" manualBreakCount="5">
    <brk id="53" max="255" man="1"/>
    <brk id="87" max="255" man="1"/>
    <brk id="138" max="255" man="1"/>
    <brk id="231" max="255" man="1"/>
    <brk id="271" max="255" man="1"/>
  </rowBreaks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30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0" defaultRowHeight="15" zeroHeight="1"/>
  <cols>
    <col min="1" max="1" width="19.00390625" style="12" customWidth="1"/>
    <col min="2" max="2" width="9.28125" style="12" bestFit="1" customWidth="1"/>
    <col min="3" max="3" width="9.8515625" style="12" bestFit="1" customWidth="1"/>
    <col min="4" max="10" width="9.28125" style="12" bestFit="1" customWidth="1"/>
    <col min="11" max="11" width="5.00390625" style="12" customWidth="1"/>
    <col min="12" max="16384" width="9.140625" style="12" hidden="1" customWidth="1"/>
  </cols>
  <sheetData>
    <row r="1" ht="12.75"/>
    <row r="2" ht="15.75">
      <c r="A2" s="9" t="s">
        <v>396</v>
      </c>
    </row>
    <row r="3" ht="16.5" thickBot="1">
      <c r="A3" s="9" t="s">
        <v>951</v>
      </c>
    </row>
    <row r="4" spans="1:10" ht="12.75">
      <c r="A4" s="13" t="s">
        <v>6</v>
      </c>
      <c r="B4" s="50" t="s">
        <v>397</v>
      </c>
      <c r="C4" s="50" t="s">
        <v>398</v>
      </c>
      <c r="D4" s="50" t="s">
        <v>399</v>
      </c>
      <c r="E4" s="50" t="s">
        <v>400</v>
      </c>
      <c r="F4" s="50" t="s">
        <v>400</v>
      </c>
      <c r="G4" s="50" t="s">
        <v>401</v>
      </c>
      <c r="H4" s="50" t="s">
        <v>402</v>
      </c>
      <c r="I4" s="50" t="s">
        <v>402</v>
      </c>
      <c r="J4" s="14" t="s">
        <v>403</v>
      </c>
    </row>
    <row r="5" spans="2:10" ht="12.75">
      <c r="B5" s="57" t="s">
        <v>404</v>
      </c>
      <c r="C5" s="42" t="s">
        <v>405</v>
      </c>
      <c r="D5" s="42" t="s">
        <v>406</v>
      </c>
      <c r="E5" s="37" t="s">
        <v>407</v>
      </c>
      <c r="F5" s="37" t="s">
        <v>407</v>
      </c>
      <c r="G5" s="55" t="s">
        <v>408</v>
      </c>
      <c r="H5" s="55" t="s">
        <v>409</v>
      </c>
      <c r="I5" s="55" t="s">
        <v>410</v>
      </c>
      <c r="J5" s="37" t="s">
        <v>411</v>
      </c>
    </row>
    <row r="6" spans="1:10" ht="12.75">
      <c r="A6" s="12" t="s">
        <v>19</v>
      </c>
      <c r="B6" s="38"/>
      <c r="C6" s="57" t="s">
        <v>412</v>
      </c>
      <c r="D6" s="57" t="s">
        <v>413</v>
      </c>
      <c r="E6" s="55" t="s">
        <v>414</v>
      </c>
      <c r="F6" s="55" t="s">
        <v>414</v>
      </c>
      <c r="G6" s="57"/>
      <c r="H6" s="55" t="s">
        <v>415</v>
      </c>
      <c r="I6" s="55" t="s">
        <v>415</v>
      </c>
      <c r="J6" s="37" t="s">
        <v>329</v>
      </c>
    </row>
    <row r="7" spans="2:10" ht="12.75">
      <c r="B7" s="72"/>
      <c r="C7" s="55" t="s">
        <v>416</v>
      </c>
      <c r="D7" s="55" t="s">
        <v>417</v>
      </c>
      <c r="E7" s="55" t="s">
        <v>418</v>
      </c>
      <c r="F7" s="55" t="s">
        <v>418</v>
      </c>
      <c r="G7" s="57"/>
      <c r="H7" s="55" t="s">
        <v>419</v>
      </c>
      <c r="I7" s="55" t="s">
        <v>419</v>
      </c>
      <c r="J7" s="37" t="s">
        <v>420</v>
      </c>
    </row>
    <row r="8" spans="1:10" ht="12.75">
      <c r="A8" s="60"/>
      <c r="B8" s="57"/>
      <c r="C8" s="55" t="s">
        <v>421</v>
      </c>
      <c r="D8" s="55" t="s">
        <v>414</v>
      </c>
      <c r="E8" s="55" t="s">
        <v>422</v>
      </c>
      <c r="F8" s="55" t="s">
        <v>423</v>
      </c>
      <c r="G8" s="52"/>
      <c r="H8" s="55" t="s">
        <v>331</v>
      </c>
      <c r="I8" s="55" t="s">
        <v>331</v>
      </c>
      <c r="J8" s="37" t="s">
        <v>424</v>
      </c>
    </row>
    <row r="9" spans="1:10" ht="12.75">
      <c r="A9" s="60"/>
      <c r="B9" s="57"/>
      <c r="C9" s="55"/>
      <c r="D9" s="55" t="s">
        <v>425</v>
      </c>
      <c r="E9" s="55" t="s">
        <v>426</v>
      </c>
      <c r="F9" s="55" t="s">
        <v>426</v>
      </c>
      <c r="G9" s="57"/>
      <c r="H9" s="55"/>
      <c r="I9" s="57"/>
      <c r="J9" s="37" t="s">
        <v>427</v>
      </c>
    </row>
    <row r="10" spans="1:10" ht="12.75">
      <c r="A10" s="46"/>
      <c r="B10" s="47"/>
      <c r="C10" s="65"/>
      <c r="D10" s="65"/>
      <c r="E10" s="73"/>
      <c r="F10" s="47"/>
      <c r="G10" s="47"/>
      <c r="H10" s="73"/>
      <c r="I10" s="73"/>
      <c r="J10" s="73" t="s">
        <v>428</v>
      </c>
    </row>
    <row r="11" spans="1:10" ht="25.5" customHeight="1">
      <c r="A11" s="24" t="s">
        <v>897</v>
      </c>
      <c r="B11" s="25">
        <v>210632</v>
      </c>
      <c r="C11" s="25">
        <v>101172</v>
      </c>
      <c r="D11" s="25">
        <v>18354</v>
      </c>
      <c r="E11" s="25">
        <v>31764</v>
      </c>
      <c r="F11" s="25">
        <v>1398</v>
      </c>
      <c r="G11" s="25">
        <v>182</v>
      </c>
      <c r="H11" s="25">
        <v>53735</v>
      </c>
      <c r="I11" s="25">
        <v>58379</v>
      </c>
      <c r="J11" s="25">
        <v>1482</v>
      </c>
    </row>
    <row r="12" spans="1:10" ht="12.75">
      <c r="A12" s="10" t="s">
        <v>34</v>
      </c>
      <c r="B12" s="25">
        <v>18332</v>
      </c>
      <c r="C12" s="25">
        <v>95641</v>
      </c>
      <c r="D12" s="25">
        <v>11571</v>
      </c>
      <c r="E12" s="25">
        <v>0</v>
      </c>
      <c r="F12" s="25">
        <v>2273</v>
      </c>
      <c r="G12" s="25">
        <v>9092</v>
      </c>
      <c r="H12" s="25">
        <v>9883</v>
      </c>
      <c r="I12" s="25">
        <v>9923</v>
      </c>
      <c r="J12" s="25">
        <v>963</v>
      </c>
    </row>
    <row r="13" spans="1:10" ht="12.75">
      <c r="A13" s="10" t="s">
        <v>35</v>
      </c>
      <c r="B13" s="25">
        <v>67194</v>
      </c>
      <c r="C13" s="25">
        <v>84882</v>
      </c>
      <c r="D13" s="25">
        <v>98261</v>
      </c>
      <c r="E13" s="25">
        <v>0</v>
      </c>
      <c r="F13" s="25">
        <v>8341</v>
      </c>
      <c r="G13" s="25">
        <v>95552</v>
      </c>
      <c r="H13" s="25">
        <v>12899</v>
      </c>
      <c r="I13" s="25">
        <v>8888</v>
      </c>
      <c r="J13" s="25">
        <v>167</v>
      </c>
    </row>
    <row r="14" spans="1:10" ht="12.75">
      <c r="A14" s="10" t="s">
        <v>36</v>
      </c>
      <c r="B14" s="25">
        <v>181337</v>
      </c>
      <c r="C14" s="25">
        <v>87723</v>
      </c>
      <c r="D14" s="25">
        <v>189710</v>
      </c>
      <c r="E14" s="25">
        <v>0</v>
      </c>
      <c r="F14" s="25">
        <v>0</v>
      </c>
      <c r="G14" s="25">
        <v>170986</v>
      </c>
      <c r="H14" s="25">
        <v>98139</v>
      </c>
      <c r="I14" s="25">
        <v>43025</v>
      </c>
      <c r="J14" s="25">
        <v>300</v>
      </c>
    </row>
    <row r="15" spans="1:10" ht="12.75">
      <c r="A15" s="10" t="s">
        <v>37</v>
      </c>
      <c r="B15" s="25">
        <v>198223</v>
      </c>
      <c r="C15" s="25">
        <v>90440</v>
      </c>
      <c r="D15" s="25">
        <v>209927</v>
      </c>
      <c r="E15" s="25">
        <v>0</v>
      </c>
      <c r="F15" s="25">
        <v>18780</v>
      </c>
      <c r="G15" s="25">
        <v>206241</v>
      </c>
      <c r="H15" s="25">
        <v>64281</v>
      </c>
      <c r="I15" s="25">
        <v>46360</v>
      </c>
      <c r="J15" s="25">
        <v>4370</v>
      </c>
    </row>
    <row r="16" spans="1:10" ht="12.75">
      <c r="A16" s="10" t="s">
        <v>38</v>
      </c>
      <c r="B16" s="25">
        <v>101297</v>
      </c>
      <c r="C16" s="25">
        <v>153083</v>
      </c>
      <c r="D16" s="25">
        <v>10386</v>
      </c>
      <c r="E16" s="25">
        <v>0</v>
      </c>
      <c r="F16" s="25">
        <v>10975</v>
      </c>
      <c r="G16" s="25">
        <v>5967</v>
      </c>
      <c r="H16" s="25">
        <v>60573</v>
      </c>
      <c r="I16" s="25">
        <v>33263</v>
      </c>
      <c r="J16" s="25">
        <v>0</v>
      </c>
    </row>
    <row r="17" spans="1:10" ht="12.75">
      <c r="A17" s="10" t="s">
        <v>39</v>
      </c>
      <c r="B17" s="25">
        <v>102366</v>
      </c>
      <c r="C17" s="25">
        <v>36101</v>
      </c>
      <c r="D17" s="25">
        <v>22238</v>
      </c>
      <c r="E17" s="25">
        <v>0</v>
      </c>
      <c r="F17" s="25">
        <v>0</v>
      </c>
      <c r="G17" s="25">
        <v>3537</v>
      </c>
      <c r="H17" s="25">
        <v>11998</v>
      </c>
      <c r="I17" s="25">
        <v>16419</v>
      </c>
      <c r="J17" s="25">
        <v>1787</v>
      </c>
    </row>
    <row r="18" spans="1:10" ht="12.75">
      <c r="A18" s="10" t="s">
        <v>40</v>
      </c>
      <c r="B18" s="25">
        <v>83934</v>
      </c>
      <c r="C18" s="25">
        <v>207964</v>
      </c>
      <c r="D18" s="25">
        <v>112411</v>
      </c>
      <c r="E18" s="25">
        <v>0</v>
      </c>
      <c r="F18" s="25">
        <v>8246</v>
      </c>
      <c r="G18" s="25">
        <v>55614</v>
      </c>
      <c r="H18" s="25">
        <v>32361</v>
      </c>
      <c r="I18" s="25">
        <v>43921</v>
      </c>
      <c r="J18" s="25">
        <v>10590</v>
      </c>
    </row>
    <row r="19" spans="1:10" ht="12.75">
      <c r="A19" s="10" t="s">
        <v>41</v>
      </c>
      <c r="B19" s="25">
        <v>10373</v>
      </c>
      <c r="C19" s="25">
        <v>222378</v>
      </c>
      <c r="D19" s="25">
        <v>2564</v>
      </c>
      <c r="E19" s="25">
        <v>0</v>
      </c>
      <c r="F19" s="25">
        <v>693</v>
      </c>
      <c r="G19" s="25">
        <v>5118</v>
      </c>
      <c r="H19" s="25">
        <v>194</v>
      </c>
      <c r="I19" s="25">
        <v>28711</v>
      </c>
      <c r="J19" s="25">
        <v>648</v>
      </c>
    </row>
    <row r="20" spans="1:10" ht="12.75">
      <c r="A20" s="10" t="s">
        <v>42</v>
      </c>
      <c r="B20" s="25">
        <v>30372</v>
      </c>
      <c r="C20" s="25">
        <v>3191</v>
      </c>
      <c r="D20" s="25">
        <v>40423</v>
      </c>
      <c r="E20" s="25">
        <v>0</v>
      </c>
      <c r="F20" s="25">
        <v>0</v>
      </c>
      <c r="G20" s="25">
        <v>46206</v>
      </c>
      <c r="H20" s="25">
        <v>2001</v>
      </c>
      <c r="I20" s="25">
        <v>3648</v>
      </c>
      <c r="J20" s="25">
        <v>0</v>
      </c>
    </row>
    <row r="21" spans="1:10" ht="12.75">
      <c r="A21" s="10" t="s">
        <v>43</v>
      </c>
      <c r="B21" s="25">
        <v>66780</v>
      </c>
      <c r="C21" s="25">
        <v>16877</v>
      </c>
      <c r="D21" s="25">
        <v>19042</v>
      </c>
      <c r="E21" s="25">
        <v>0</v>
      </c>
      <c r="F21" s="25">
        <v>6656</v>
      </c>
      <c r="G21" s="25">
        <v>17515</v>
      </c>
      <c r="H21" s="25">
        <v>33730</v>
      </c>
      <c r="I21" s="25">
        <v>15833</v>
      </c>
      <c r="J21" s="25">
        <v>259</v>
      </c>
    </row>
    <row r="22" spans="1:10" ht="12.75">
      <c r="A22" s="10" t="s">
        <v>44</v>
      </c>
      <c r="B22" s="25">
        <v>42333</v>
      </c>
      <c r="C22" s="25">
        <v>22381</v>
      </c>
      <c r="D22" s="25">
        <v>17441</v>
      </c>
      <c r="E22" s="25">
        <v>0</v>
      </c>
      <c r="F22" s="25">
        <v>4273</v>
      </c>
      <c r="G22" s="25">
        <v>17007</v>
      </c>
      <c r="H22" s="25">
        <v>23570</v>
      </c>
      <c r="I22" s="25">
        <v>8644</v>
      </c>
      <c r="J22" s="25">
        <v>1070</v>
      </c>
    </row>
    <row r="23" spans="1:10" ht="12.75">
      <c r="A23" s="10" t="s">
        <v>45</v>
      </c>
      <c r="B23" s="25">
        <v>77334</v>
      </c>
      <c r="C23" s="25">
        <v>75714</v>
      </c>
      <c r="D23" s="25">
        <v>360</v>
      </c>
      <c r="E23" s="25">
        <v>0</v>
      </c>
      <c r="F23" s="25">
        <v>6675</v>
      </c>
      <c r="G23" s="25">
        <v>132</v>
      </c>
      <c r="H23" s="25">
        <v>28617</v>
      </c>
      <c r="I23" s="25">
        <v>17239</v>
      </c>
      <c r="J23" s="25">
        <v>0</v>
      </c>
    </row>
    <row r="24" spans="1:10" ht="12.75">
      <c r="A24" s="10" t="s">
        <v>46</v>
      </c>
      <c r="B24" s="25">
        <v>8718</v>
      </c>
      <c r="C24" s="25">
        <v>255238</v>
      </c>
      <c r="D24" s="25">
        <v>112924</v>
      </c>
      <c r="E24" s="25">
        <v>0</v>
      </c>
      <c r="F24" s="25">
        <v>2366</v>
      </c>
      <c r="G24" s="25">
        <v>106307</v>
      </c>
      <c r="H24" s="25">
        <v>80</v>
      </c>
      <c r="I24" s="25">
        <v>32748</v>
      </c>
      <c r="J24" s="25">
        <v>11297</v>
      </c>
    </row>
    <row r="25" spans="1:10" ht="12.75">
      <c r="A25" s="10" t="s">
        <v>47</v>
      </c>
      <c r="B25" s="25">
        <v>48167</v>
      </c>
      <c r="C25" s="25">
        <v>144454</v>
      </c>
      <c r="D25" s="25">
        <v>5651</v>
      </c>
      <c r="E25" s="25">
        <v>0</v>
      </c>
      <c r="F25" s="25">
        <v>3071</v>
      </c>
      <c r="G25" s="25">
        <v>1045</v>
      </c>
      <c r="H25" s="25">
        <v>25019</v>
      </c>
      <c r="I25" s="25">
        <v>23427</v>
      </c>
      <c r="J25" s="25">
        <v>718</v>
      </c>
    </row>
    <row r="26" spans="1:10" ht="12.75">
      <c r="A26" s="10" t="s">
        <v>48</v>
      </c>
      <c r="B26" s="25">
        <v>592679</v>
      </c>
      <c r="C26" s="25">
        <v>1918525</v>
      </c>
      <c r="D26" s="25">
        <v>258810</v>
      </c>
      <c r="E26" s="25">
        <v>0</v>
      </c>
      <c r="F26" s="25">
        <v>78145</v>
      </c>
      <c r="G26" s="25">
        <v>141187</v>
      </c>
      <c r="H26" s="25">
        <v>191102</v>
      </c>
      <c r="I26" s="25">
        <v>379249</v>
      </c>
      <c r="J26" s="25">
        <v>17850</v>
      </c>
    </row>
    <row r="27" spans="1:10" ht="12.75">
      <c r="A27" s="10" t="s">
        <v>49</v>
      </c>
      <c r="B27" s="25">
        <v>51222</v>
      </c>
      <c r="C27" s="25">
        <v>43956</v>
      </c>
      <c r="D27" s="25">
        <v>4181</v>
      </c>
      <c r="E27" s="25">
        <v>0</v>
      </c>
      <c r="F27" s="25">
        <v>4954</v>
      </c>
      <c r="G27" s="25">
        <v>914</v>
      </c>
      <c r="H27" s="25">
        <v>19679</v>
      </c>
      <c r="I27" s="25">
        <v>15460</v>
      </c>
      <c r="J27" s="25">
        <v>0</v>
      </c>
    </row>
    <row r="28" spans="1:10" ht="12.75">
      <c r="A28" s="10" t="s">
        <v>50</v>
      </c>
      <c r="B28" s="25">
        <v>194260</v>
      </c>
      <c r="C28" s="25">
        <v>352500</v>
      </c>
      <c r="D28" s="25">
        <v>193327</v>
      </c>
      <c r="E28" s="25">
        <v>0</v>
      </c>
      <c r="F28" s="25">
        <v>15360</v>
      </c>
      <c r="G28" s="25">
        <v>188320</v>
      </c>
      <c r="H28" s="25">
        <v>61457</v>
      </c>
      <c r="I28" s="25">
        <v>57947</v>
      </c>
      <c r="J28" s="25">
        <v>4468</v>
      </c>
    </row>
    <row r="29" spans="1:10" ht="12.75">
      <c r="A29" s="10" t="s">
        <v>51</v>
      </c>
      <c r="B29" s="25">
        <v>98843</v>
      </c>
      <c r="C29" s="25">
        <v>65291</v>
      </c>
      <c r="D29" s="25">
        <v>6250</v>
      </c>
      <c r="E29" s="25">
        <v>0</v>
      </c>
      <c r="F29" s="25">
        <v>9190</v>
      </c>
      <c r="G29" s="25">
        <v>191</v>
      </c>
      <c r="H29" s="25">
        <v>55921</v>
      </c>
      <c r="I29" s="25">
        <v>21721</v>
      </c>
      <c r="J29" s="25">
        <v>590</v>
      </c>
    </row>
    <row r="30" spans="1:10" ht="12.75">
      <c r="A30" s="10" t="s">
        <v>52</v>
      </c>
      <c r="B30" s="25">
        <v>111072</v>
      </c>
      <c r="C30" s="25">
        <v>127784</v>
      </c>
      <c r="D30" s="25">
        <v>106631</v>
      </c>
      <c r="E30" s="25">
        <v>0</v>
      </c>
      <c r="F30" s="25">
        <v>3961</v>
      </c>
      <c r="G30" s="25">
        <v>97596</v>
      </c>
      <c r="H30" s="25">
        <v>54205</v>
      </c>
      <c r="I30" s="25">
        <v>34573</v>
      </c>
      <c r="J30" s="25">
        <v>4690</v>
      </c>
    </row>
    <row r="31" spans="1:10" ht="12.75">
      <c r="A31" s="10" t="s">
        <v>53</v>
      </c>
      <c r="B31" s="25">
        <v>88994</v>
      </c>
      <c r="C31" s="25">
        <v>73080</v>
      </c>
      <c r="D31" s="25">
        <v>150871</v>
      </c>
      <c r="E31" s="25">
        <v>0</v>
      </c>
      <c r="F31" s="25">
        <v>8127</v>
      </c>
      <c r="G31" s="25">
        <v>148104</v>
      </c>
      <c r="H31" s="25">
        <v>13379</v>
      </c>
      <c r="I31" s="25">
        <v>21878</v>
      </c>
      <c r="J31" s="25">
        <v>1016</v>
      </c>
    </row>
    <row r="32" spans="1:10" ht="12.75">
      <c r="A32" s="10" t="s">
        <v>54</v>
      </c>
      <c r="B32" s="25">
        <v>61841</v>
      </c>
      <c r="C32" s="25">
        <v>20373</v>
      </c>
      <c r="D32" s="25">
        <v>6228</v>
      </c>
      <c r="E32" s="25">
        <v>0</v>
      </c>
      <c r="F32" s="25">
        <v>4610</v>
      </c>
      <c r="G32" s="25">
        <v>3269</v>
      </c>
      <c r="H32" s="25">
        <v>31987</v>
      </c>
      <c r="I32" s="25">
        <v>14893</v>
      </c>
      <c r="J32" s="25">
        <v>0</v>
      </c>
    </row>
    <row r="33" spans="1:10" ht="12.75">
      <c r="A33" s="10" t="s">
        <v>55</v>
      </c>
      <c r="B33" s="25">
        <v>52672</v>
      </c>
      <c r="C33" s="25">
        <v>69543</v>
      </c>
      <c r="D33" s="25">
        <v>52674</v>
      </c>
      <c r="E33" s="25">
        <v>0</v>
      </c>
      <c r="F33" s="25">
        <v>4853</v>
      </c>
      <c r="G33" s="25">
        <v>50873</v>
      </c>
      <c r="H33" s="25">
        <v>6187</v>
      </c>
      <c r="I33" s="25">
        <v>18459</v>
      </c>
      <c r="J33" s="25">
        <v>928</v>
      </c>
    </row>
    <row r="34" spans="1:10" ht="12.75">
      <c r="A34" s="10" t="s">
        <v>56</v>
      </c>
      <c r="B34" s="25">
        <v>1366</v>
      </c>
      <c r="C34" s="25">
        <v>29497</v>
      </c>
      <c r="D34" s="25">
        <v>2</v>
      </c>
      <c r="E34" s="25">
        <v>0</v>
      </c>
      <c r="F34" s="25">
        <v>565</v>
      </c>
      <c r="G34" s="25">
        <v>0</v>
      </c>
      <c r="H34" s="25">
        <v>173</v>
      </c>
      <c r="I34" s="25">
        <v>1326</v>
      </c>
      <c r="J34" s="25">
        <v>133</v>
      </c>
    </row>
    <row r="35" spans="1:10" ht="12.75">
      <c r="A35" s="10" t="s">
        <v>57</v>
      </c>
      <c r="B35" s="25">
        <v>86236</v>
      </c>
      <c r="C35" s="25">
        <v>49635</v>
      </c>
      <c r="D35" s="25">
        <v>84589</v>
      </c>
      <c r="E35" s="25">
        <v>0</v>
      </c>
      <c r="F35" s="25">
        <v>4457</v>
      </c>
      <c r="G35" s="25">
        <v>77515</v>
      </c>
      <c r="H35" s="25">
        <v>53444</v>
      </c>
      <c r="I35" s="25">
        <v>20689</v>
      </c>
      <c r="J35" s="25">
        <v>0</v>
      </c>
    </row>
    <row r="36" spans="1:10" ht="12.75">
      <c r="A36" s="10" t="s">
        <v>58</v>
      </c>
      <c r="B36" s="25">
        <v>105518</v>
      </c>
      <c r="C36" s="25">
        <v>64488</v>
      </c>
      <c r="D36" s="25">
        <v>126804</v>
      </c>
      <c r="E36" s="25">
        <v>0</v>
      </c>
      <c r="F36" s="25">
        <v>5226</v>
      </c>
      <c r="G36" s="25">
        <v>128308</v>
      </c>
      <c r="H36" s="25">
        <v>26519</v>
      </c>
      <c r="I36" s="25">
        <v>21238</v>
      </c>
      <c r="J36" s="25">
        <v>6498</v>
      </c>
    </row>
    <row r="37" spans="1:10" ht="25.5">
      <c r="A37" s="24" t="s">
        <v>898</v>
      </c>
      <c r="B37" s="25">
        <v>107766</v>
      </c>
      <c r="C37" s="25">
        <v>28529</v>
      </c>
      <c r="D37" s="25">
        <v>7753</v>
      </c>
      <c r="E37" s="25">
        <v>0</v>
      </c>
      <c r="F37" s="25">
        <v>4271</v>
      </c>
      <c r="G37" s="25">
        <v>1814</v>
      </c>
      <c r="H37" s="25">
        <v>21581</v>
      </c>
      <c r="I37" s="25">
        <v>18187</v>
      </c>
      <c r="J37" s="25">
        <v>406</v>
      </c>
    </row>
    <row r="38" spans="1:10" ht="12.75">
      <c r="A38" s="74" t="s">
        <v>60</v>
      </c>
      <c r="B38" s="25">
        <v>24191</v>
      </c>
      <c r="C38" s="25">
        <v>10178</v>
      </c>
      <c r="D38" s="25">
        <v>2573</v>
      </c>
      <c r="E38" s="25">
        <v>0</v>
      </c>
      <c r="F38" s="25">
        <v>3784</v>
      </c>
      <c r="G38" s="25">
        <v>907</v>
      </c>
      <c r="H38" s="25">
        <v>0</v>
      </c>
      <c r="I38" s="25">
        <v>9412</v>
      </c>
      <c r="J38" s="25">
        <v>300</v>
      </c>
    </row>
    <row r="39" spans="1:10" ht="12.75">
      <c r="A39" s="10" t="s">
        <v>61</v>
      </c>
      <c r="B39" s="25">
        <v>39600</v>
      </c>
      <c r="C39" s="25">
        <v>1730</v>
      </c>
      <c r="D39" s="25">
        <v>1849</v>
      </c>
      <c r="E39" s="25">
        <v>2995</v>
      </c>
      <c r="F39" s="25">
        <v>186</v>
      </c>
      <c r="G39" s="25">
        <v>1121</v>
      </c>
      <c r="H39" s="25">
        <v>22624</v>
      </c>
      <c r="I39" s="25">
        <v>7814</v>
      </c>
      <c r="J39" s="25">
        <v>0</v>
      </c>
    </row>
    <row r="40" spans="1:10" ht="12.75">
      <c r="A40" s="10" t="s">
        <v>62</v>
      </c>
      <c r="B40" s="25">
        <v>18174</v>
      </c>
      <c r="C40" s="25">
        <v>34189</v>
      </c>
      <c r="D40" s="25">
        <v>921</v>
      </c>
      <c r="E40" s="25">
        <v>0</v>
      </c>
      <c r="F40" s="25">
        <v>2325</v>
      </c>
      <c r="G40" s="25">
        <v>236</v>
      </c>
      <c r="H40" s="25">
        <v>11686</v>
      </c>
      <c r="I40" s="25">
        <v>7464</v>
      </c>
      <c r="J40" s="25">
        <v>70</v>
      </c>
    </row>
    <row r="41" spans="1:10" ht="12.75">
      <c r="A41" s="10" t="s">
        <v>63</v>
      </c>
      <c r="B41" s="25">
        <v>67451</v>
      </c>
      <c r="C41" s="25">
        <v>13580</v>
      </c>
      <c r="D41" s="25">
        <v>1148</v>
      </c>
      <c r="E41" s="25">
        <v>3833</v>
      </c>
      <c r="F41" s="25">
        <v>0</v>
      </c>
      <c r="G41" s="25">
        <v>2948</v>
      </c>
      <c r="H41" s="25">
        <v>22681</v>
      </c>
      <c r="I41" s="25">
        <v>9414</v>
      </c>
      <c r="J41" s="25">
        <v>0</v>
      </c>
    </row>
    <row r="42" spans="1:10" ht="12.75">
      <c r="A42" s="10" t="s">
        <v>64</v>
      </c>
      <c r="B42" s="25">
        <v>403869</v>
      </c>
      <c r="C42" s="25">
        <v>359908</v>
      </c>
      <c r="D42" s="25">
        <v>572069</v>
      </c>
      <c r="E42" s="25">
        <v>0</v>
      </c>
      <c r="F42" s="25">
        <v>13973</v>
      </c>
      <c r="G42" s="25">
        <v>490691</v>
      </c>
      <c r="H42" s="25">
        <v>140494</v>
      </c>
      <c r="I42" s="25">
        <v>99694</v>
      </c>
      <c r="J42" s="25">
        <v>8511</v>
      </c>
    </row>
    <row r="43" spans="1:10" ht="12.75">
      <c r="A43" s="10" t="s">
        <v>65</v>
      </c>
      <c r="B43" s="25">
        <v>16156</v>
      </c>
      <c r="C43" s="25">
        <v>2778</v>
      </c>
      <c r="D43" s="25">
        <v>45</v>
      </c>
      <c r="E43" s="25">
        <v>0</v>
      </c>
      <c r="F43" s="25">
        <v>767</v>
      </c>
      <c r="G43" s="25">
        <v>0</v>
      </c>
      <c r="H43" s="25">
        <v>8014</v>
      </c>
      <c r="I43" s="25">
        <v>3256</v>
      </c>
      <c r="J43" s="25">
        <v>6</v>
      </c>
    </row>
    <row r="44" spans="1:10" ht="12.75">
      <c r="A44" s="10" t="s">
        <v>66</v>
      </c>
      <c r="B44" s="25">
        <v>56431</v>
      </c>
      <c r="C44" s="25">
        <v>3708</v>
      </c>
      <c r="D44" s="25">
        <v>21440</v>
      </c>
      <c r="E44" s="25">
        <v>0</v>
      </c>
      <c r="F44" s="25">
        <v>3507</v>
      </c>
      <c r="G44" s="25">
        <v>19953</v>
      </c>
      <c r="H44" s="25">
        <v>24031</v>
      </c>
      <c r="I44" s="25">
        <v>7444</v>
      </c>
      <c r="J44" s="25">
        <v>46</v>
      </c>
    </row>
    <row r="45" spans="1:10" ht="25.5" customHeight="1">
      <c r="A45" s="24" t="s">
        <v>899</v>
      </c>
      <c r="B45" s="25">
        <v>318029</v>
      </c>
      <c r="C45" s="25">
        <v>51467</v>
      </c>
      <c r="D45" s="25">
        <v>14173</v>
      </c>
      <c r="E45" s="25">
        <v>18914</v>
      </c>
      <c r="F45" s="25">
        <v>0</v>
      </c>
      <c r="G45" s="25">
        <v>1578</v>
      </c>
      <c r="H45" s="25">
        <v>130461</v>
      </c>
      <c r="I45" s="25">
        <v>69848</v>
      </c>
      <c r="J45" s="25">
        <v>953</v>
      </c>
    </row>
    <row r="46" spans="1:10" ht="12.75">
      <c r="A46" s="10" t="s">
        <v>67</v>
      </c>
      <c r="B46" s="25">
        <v>70700</v>
      </c>
      <c r="C46" s="25">
        <v>11730</v>
      </c>
      <c r="D46" s="25">
        <v>239</v>
      </c>
      <c r="E46" s="25">
        <v>0</v>
      </c>
      <c r="F46" s="25">
        <v>6228</v>
      </c>
      <c r="G46" s="25">
        <v>0</v>
      </c>
      <c r="H46" s="25">
        <v>43237</v>
      </c>
      <c r="I46" s="25">
        <v>11941</v>
      </c>
      <c r="J46" s="25">
        <v>1039</v>
      </c>
    </row>
    <row r="47" spans="1:10" ht="12.75">
      <c r="A47" s="10" t="s">
        <v>68</v>
      </c>
      <c r="B47" s="25">
        <v>25923</v>
      </c>
      <c r="C47" s="25">
        <v>10020</v>
      </c>
      <c r="D47" s="25">
        <v>7921</v>
      </c>
      <c r="E47" s="25">
        <v>2645</v>
      </c>
      <c r="F47" s="25">
        <v>0</v>
      </c>
      <c r="G47" s="25">
        <v>8678</v>
      </c>
      <c r="H47" s="25">
        <v>8739</v>
      </c>
      <c r="I47" s="25">
        <v>4466</v>
      </c>
      <c r="J47" s="25">
        <v>14</v>
      </c>
    </row>
    <row r="48" spans="1:10" ht="12.75">
      <c r="A48" s="10" t="s">
        <v>69</v>
      </c>
      <c r="B48" s="25">
        <v>117964</v>
      </c>
      <c r="C48" s="25">
        <v>26848</v>
      </c>
      <c r="D48" s="25">
        <v>5314</v>
      </c>
      <c r="E48" s="25">
        <v>0</v>
      </c>
      <c r="F48" s="25">
        <v>2576</v>
      </c>
      <c r="G48" s="25">
        <v>1517</v>
      </c>
      <c r="H48" s="25">
        <v>37086</v>
      </c>
      <c r="I48" s="25">
        <v>22584</v>
      </c>
      <c r="J48" s="25">
        <v>726</v>
      </c>
    </row>
    <row r="49" spans="1:10" ht="12.75">
      <c r="A49" s="10" t="s">
        <v>70</v>
      </c>
      <c r="B49" s="25">
        <v>135561</v>
      </c>
      <c r="C49" s="25">
        <v>48899</v>
      </c>
      <c r="D49" s="25">
        <v>2903</v>
      </c>
      <c r="E49" s="25">
        <v>0</v>
      </c>
      <c r="F49" s="25">
        <v>7080</v>
      </c>
      <c r="G49" s="25">
        <v>732</v>
      </c>
      <c r="H49" s="25">
        <v>32555</v>
      </c>
      <c r="I49" s="25">
        <v>19582</v>
      </c>
      <c r="J49" s="25">
        <v>667</v>
      </c>
    </row>
    <row r="50" spans="1:10" ht="12.75">
      <c r="A50" s="10" t="s">
        <v>71</v>
      </c>
      <c r="B50" s="25">
        <v>27419</v>
      </c>
      <c r="C50" s="25">
        <v>8968</v>
      </c>
      <c r="D50" s="25">
        <v>281</v>
      </c>
      <c r="E50" s="25">
        <v>0</v>
      </c>
      <c r="F50" s="25">
        <v>1570</v>
      </c>
      <c r="G50" s="25">
        <v>320</v>
      </c>
      <c r="H50" s="25">
        <v>9623</v>
      </c>
      <c r="I50" s="25">
        <v>5168</v>
      </c>
      <c r="J50" s="25">
        <v>132</v>
      </c>
    </row>
    <row r="51" spans="1:10" ht="12.75">
      <c r="A51" s="10" t="s">
        <v>72</v>
      </c>
      <c r="B51" s="25">
        <v>61651</v>
      </c>
      <c r="C51" s="25">
        <v>48967</v>
      </c>
      <c r="D51" s="25">
        <v>6990</v>
      </c>
      <c r="E51" s="25">
        <v>0</v>
      </c>
      <c r="F51" s="25">
        <v>5323</v>
      </c>
      <c r="G51" s="25">
        <v>1158</v>
      </c>
      <c r="H51" s="25">
        <v>27241</v>
      </c>
      <c r="I51" s="25">
        <v>10059</v>
      </c>
      <c r="J51" s="25">
        <v>0</v>
      </c>
    </row>
    <row r="52" spans="1:10" ht="12.75">
      <c r="A52" s="10" t="s">
        <v>73</v>
      </c>
      <c r="B52" s="25">
        <v>22570</v>
      </c>
      <c r="C52" s="25">
        <v>14910</v>
      </c>
      <c r="D52" s="25">
        <v>1567</v>
      </c>
      <c r="E52" s="25">
        <v>0</v>
      </c>
      <c r="F52" s="25">
        <v>2148</v>
      </c>
      <c r="G52" s="25">
        <v>1553</v>
      </c>
      <c r="H52" s="25">
        <v>9735</v>
      </c>
      <c r="I52" s="25">
        <v>6753</v>
      </c>
      <c r="J52" s="25">
        <v>390</v>
      </c>
    </row>
    <row r="53" spans="1:10" ht="12.75">
      <c r="A53" s="10" t="s">
        <v>74</v>
      </c>
      <c r="B53" s="25">
        <v>27149</v>
      </c>
      <c r="C53" s="25">
        <v>6248</v>
      </c>
      <c r="D53" s="25">
        <v>422</v>
      </c>
      <c r="E53" s="25">
        <v>0</v>
      </c>
      <c r="F53" s="25">
        <v>5403</v>
      </c>
      <c r="G53" s="25">
        <v>45</v>
      </c>
      <c r="H53" s="25">
        <v>18659</v>
      </c>
      <c r="I53" s="25">
        <v>8067</v>
      </c>
      <c r="J53" s="25">
        <v>0</v>
      </c>
    </row>
    <row r="54" spans="1:10" ht="25.5" customHeight="1">
      <c r="A54" s="24" t="s">
        <v>884</v>
      </c>
      <c r="B54" s="25">
        <v>16223</v>
      </c>
      <c r="C54" s="25">
        <v>450</v>
      </c>
      <c r="D54" s="25">
        <v>686</v>
      </c>
      <c r="E54" s="25">
        <v>0</v>
      </c>
      <c r="F54" s="25">
        <v>1109</v>
      </c>
      <c r="G54" s="25">
        <v>520</v>
      </c>
      <c r="H54" s="25">
        <v>6363</v>
      </c>
      <c r="I54" s="25">
        <v>2699</v>
      </c>
      <c r="J54" s="25">
        <v>1750</v>
      </c>
    </row>
    <row r="55" spans="1:10" ht="12.75">
      <c r="A55" s="10" t="s">
        <v>75</v>
      </c>
      <c r="B55" s="25">
        <v>67574</v>
      </c>
      <c r="C55" s="25">
        <v>12777</v>
      </c>
      <c r="D55" s="25">
        <v>5467</v>
      </c>
      <c r="E55" s="25">
        <v>0</v>
      </c>
      <c r="F55" s="25">
        <v>5810</v>
      </c>
      <c r="G55" s="25">
        <v>889</v>
      </c>
      <c r="H55" s="25">
        <v>30388</v>
      </c>
      <c r="I55" s="25">
        <v>12797</v>
      </c>
      <c r="J55" s="25">
        <v>0</v>
      </c>
    </row>
    <row r="56" spans="1:10" ht="12.75">
      <c r="A56" s="10" t="s">
        <v>76</v>
      </c>
      <c r="B56" s="25">
        <v>24801</v>
      </c>
      <c r="C56" s="25">
        <v>5616</v>
      </c>
      <c r="D56" s="25">
        <v>316</v>
      </c>
      <c r="E56" s="25">
        <v>0</v>
      </c>
      <c r="F56" s="25">
        <v>2180</v>
      </c>
      <c r="G56" s="25">
        <v>211</v>
      </c>
      <c r="H56" s="25">
        <v>8685</v>
      </c>
      <c r="I56" s="25">
        <v>3930</v>
      </c>
      <c r="J56" s="25">
        <v>525</v>
      </c>
    </row>
    <row r="57" spans="1:10" ht="12.75">
      <c r="A57" s="10" t="s">
        <v>77</v>
      </c>
      <c r="B57" s="25">
        <v>250945</v>
      </c>
      <c r="C57" s="25">
        <v>234631</v>
      </c>
      <c r="D57" s="25">
        <v>0</v>
      </c>
      <c r="E57" s="25">
        <v>4900</v>
      </c>
      <c r="F57" s="25">
        <v>11181</v>
      </c>
      <c r="G57" s="25">
        <v>0</v>
      </c>
      <c r="H57" s="25">
        <v>55850</v>
      </c>
      <c r="I57" s="25">
        <v>65441</v>
      </c>
      <c r="J57" s="25">
        <v>4362</v>
      </c>
    </row>
    <row r="58" spans="1:10" ht="12.75">
      <c r="A58" s="10" t="s">
        <v>78</v>
      </c>
      <c r="B58" s="25">
        <v>58468</v>
      </c>
      <c r="C58" s="25">
        <v>16264</v>
      </c>
      <c r="D58" s="25">
        <v>3859</v>
      </c>
      <c r="E58" s="25">
        <v>0</v>
      </c>
      <c r="F58" s="25">
        <v>3038</v>
      </c>
      <c r="G58" s="25">
        <v>100</v>
      </c>
      <c r="H58" s="25">
        <v>34</v>
      </c>
      <c r="I58" s="25">
        <v>13551</v>
      </c>
      <c r="J58" s="25">
        <v>8</v>
      </c>
    </row>
    <row r="59" spans="1:10" ht="12.75">
      <c r="A59" s="10" t="s">
        <v>79</v>
      </c>
      <c r="B59" s="25">
        <v>119379</v>
      </c>
      <c r="C59" s="25">
        <v>19101</v>
      </c>
      <c r="D59" s="25">
        <v>4808</v>
      </c>
      <c r="E59" s="25">
        <v>0</v>
      </c>
      <c r="F59" s="25">
        <v>8930</v>
      </c>
      <c r="G59" s="25">
        <v>798</v>
      </c>
      <c r="H59" s="25">
        <v>36546</v>
      </c>
      <c r="I59" s="25">
        <v>28544</v>
      </c>
      <c r="J59" s="25">
        <v>87</v>
      </c>
    </row>
    <row r="60" spans="1:10" ht="12.75">
      <c r="A60" s="10" t="s">
        <v>80</v>
      </c>
      <c r="B60" s="25">
        <v>357446</v>
      </c>
      <c r="C60" s="25">
        <v>130664</v>
      </c>
      <c r="D60" s="25">
        <v>41718</v>
      </c>
      <c r="E60" s="25">
        <v>0</v>
      </c>
      <c r="F60" s="25">
        <v>5186</v>
      </c>
      <c r="G60" s="25">
        <v>15255</v>
      </c>
      <c r="H60" s="25">
        <v>61721</v>
      </c>
      <c r="I60" s="25">
        <v>66262</v>
      </c>
      <c r="J60" s="25">
        <v>995</v>
      </c>
    </row>
    <row r="61" spans="1:10" ht="12.75">
      <c r="A61" s="10" t="s">
        <v>81</v>
      </c>
      <c r="B61" s="25">
        <v>33220</v>
      </c>
      <c r="C61" s="25">
        <v>21807</v>
      </c>
      <c r="D61" s="25">
        <v>502</v>
      </c>
      <c r="E61" s="25">
        <v>1550</v>
      </c>
      <c r="F61" s="25">
        <v>6182</v>
      </c>
      <c r="G61" s="25">
        <v>3373</v>
      </c>
      <c r="H61" s="25">
        <v>4390</v>
      </c>
      <c r="I61" s="25">
        <v>8571</v>
      </c>
      <c r="J61" s="25">
        <v>838</v>
      </c>
    </row>
    <row r="62" spans="1:10" ht="12.75">
      <c r="A62" s="10" t="s">
        <v>82</v>
      </c>
      <c r="B62" s="25">
        <v>33185</v>
      </c>
      <c r="C62" s="25">
        <v>11840</v>
      </c>
      <c r="D62" s="25">
        <v>2329</v>
      </c>
      <c r="E62" s="25">
        <v>0</v>
      </c>
      <c r="F62" s="25">
        <v>4597</v>
      </c>
      <c r="G62" s="25">
        <v>1969</v>
      </c>
      <c r="H62" s="25">
        <v>25937</v>
      </c>
      <c r="I62" s="25">
        <v>6838</v>
      </c>
      <c r="J62" s="25">
        <v>6337</v>
      </c>
    </row>
    <row r="63" spans="1:10" ht="12.75">
      <c r="A63" s="10" t="s">
        <v>83</v>
      </c>
      <c r="B63" s="25">
        <v>27774</v>
      </c>
      <c r="C63" s="25">
        <v>2942</v>
      </c>
      <c r="D63" s="25">
        <v>1192</v>
      </c>
      <c r="E63" s="25">
        <v>0</v>
      </c>
      <c r="F63" s="25">
        <v>2528</v>
      </c>
      <c r="G63" s="25">
        <v>-1</v>
      </c>
      <c r="H63" s="25">
        <v>7854</v>
      </c>
      <c r="I63" s="25">
        <v>3734</v>
      </c>
      <c r="J63" s="25">
        <v>0</v>
      </c>
    </row>
    <row r="64" spans="1:10" ht="12.75">
      <c r="A64" s="10" t="s">
        <v>84</v>
      </c>
      <c r="B64" s="25">
        <v>1638</v>
      </c>
      <c r="C64" s="25">
        <v>4560</v>
      </c>
      <c r="D64" s="25">
        <v>40</v>
      </c>
      <c r="E64" s="25">
        <v>0</v>
      </c>
      <c r="F64" s="25">
        <v>81</v>
      </c>
      <c r="G64" s="25">
        <v>5</v>
      </c>
      <c r="H64" s="25">
        <v>0</v>
      </c>
      <c r="I64" s="25">
        <v>296</v>
      </c>
      <c r="J64" s="25">
        <v>5</v>
      </c>
    </row>
    <row r="65" spans="1:10" ht="12.75">
      <c r="A65" s="10" t="s">
        <v>85</v>
      </c>
      <c r="B65" s="25">
        <v>33243</v>
      </c>
      <c r="C65" s="25">
        <v>6230</v>
      </c>
      <c r="D65" s="25">
        <v>369</v>
      </c>
      <c r="E65" s="25">
        <v>0</v>
      </c>
      <c r="F65" s="25">
        <v>3034</v>
      </c>
      <c r="G65" s="25">
        <v>35</v>
      </c>
      <c r="H65" s="25">
        <v>13747</v>
      </c>
      <c r="I65" s="25">
        <v>4894</v>
      </c>
      <c r="J65" s="25">
        <v>0</v>
      </c>
    </row>
    <row r="66" spans="1:10" ht="12.75">
      <c r="A66" s="10" t="s">
        <v>86</v>
      </c>
      <c r="B66" s="25">
        <v>14056</v>
      </c>
      <c r="C66" s="25">
        <v>1807</v>
      </c>
      <c r="D66" s="25">
        <v>3</v>
      </c>
      <c r="E66" s="25">
        <v>1031</v>
      </c>
      <c r="F66" s="25">
        <v>0</v>
      </c>
      <c r="G66" s="25">
        <v>32</v>
      </c>
      <c r="H66" s="25">
        <v>6855</v>
      </c>
      <c r="I66" s="25">
        <v>1833</v>
      </c>
      <c r="J66" s="25">
        <v>0</v>
      </c>
    </row>
    <row r="67" spans="1:10" ht="25.5" customHeight="1">
      <c r="A67" s="24" t="s">
        <v>900</v>
      </c>
      <c r="B67" s="25">
        <v>13314</v>
      </c>
      <c r="C67" s="25">
        <v>2106</v>
      </c>
      <c r="D67" s="25">
        <v>50</v>
      </c>
      <c r="E67" s="25">
        <v>0</v>
      </c>
      <c r="F67" s="25">
        <v>2246</v>
      </c>
      <c r="G67" s="25">
        <v>2</v>
      </c>
      <c r="H67" s="25">
        <v>2623</v>
      </c>
      <c r="I67" s="25">
        <v>2516</v>
      </c>
      <c r="J67" s="25">
        <v>391</v>
      </c>
    </row>
    <row r="68" spans="1:10" ht="12.75">
      <c r="A68" s="10" t="s">
        <v>87</v>
      </c>
      <c r="B68" s="25">
        <v>97423</v>
      </c>
      <c r="C68" s="25">
        <v>3932</v>
      </c>
      <c r="D68" s="25">
        <v>1290</v>
      </c>
      <c r="E68" s="25">
        <v>0</v>
      </c>
      <c r="F68" s="25">
        <v>4459</v>
      </c>
      <c r="G68" s="25">
        <v>2118</v>
      </c>
      <c r="H68" s="25">
        <v>87710</v>
      </c>
      <c r="I68" s="25">
        <v>17968</v>
      </c>
      <c r="J68" s="25">
        <v>33</v>
      </c>
    </row>
    <row r="69" spans="1:10" ht="12.75">
      <c r="A69" s="10" t="s">
        <v>88</v>
      </c>
      <c r="B69" s="25">
        <v>61669</v>
      </c>
      <c r="C69" s="25">
        <v>42939</v>
      </c>
      <c r="D69" s="25">
        <v>5267</v>
      </c>
      <c r="E69" s="25">
        <v>0</v>
      </c>
      <c r="F69" s="25">
        <v>1485</v>
      </c>
      <c r="G69" s="25">
        <v>590</v>
      </c>
      <c r="H69" s="25">
        <v>19881</v>
      </c>
      <c r="I69" s="25">
        <v>9482</v>
      </c>
      <c r="J69" s="25">
        <v>66</v>
      </c>
    </row>
    <row r="70" spans="1:10" ht="12.75">
      <c r="A70" s="10" t="s">
        <v>89</v>
      </c>
      <c r="B70" s="25">
        <v>37940</v>
      </c>
      <c r="C70" s="25">
        <v>10773</v>
      </c>
      <c r="D70" s="25">
        <v>5311</v>
      </c>
      <c r="E70" s="25">
        <v>0</v>
      </c>
      <c r="F70" s="25">
        <v>251</v>
      </c>
      <c r="G70" s="25">
        <v>635</v>
      </c>
      <c r="H70" s="25">
        <v>29496</v>
      </c>
      <c r="I70" s="25">
        <v>4173</v>
      </c>
      <c r="J70" s="25">
        <v>1</v>
      </c>
    </row>
    <row r="71" spans="1:10" ht="12.75">
      <c r="A71" s="10" t="s">
        <v>90</v>
      </c>
      <c r="B71" s="25">
        <v>14717</v>
      </c>
      <c r="C71" s="25">
        <v>5132</v>
      </c>
      <c r="D71" s="25">
        <v>407</v>
      </c>
      <c r="E71" s="25">
        <v>0</v>
      </c>
      <c r="F71" s="25">
        <v>1617</v>
      </c>
      <c r="G71" s="25">
        <v>28</v>
      </c>
      <c r="H71" s="25">
        <v>7584</v>
      </c>
      <c r="I71" s="25">
        <v>4006</v>
      </c>
      <c r="J71" s="25">
        <v>69</v>
      </c>
    </row>
    <row r="72" spans="1:10" ht="12.75">
      <c r="A72" s="10" t="s">
        <v>91</v>
      </c>
      <c r="B72" s="25">
        <v>411634</v>
      </c>
      <c r="C72" s="25">
        <v>67478</v>
      </c>
      <c r="D72" s="25">
        <v>44466</v>
      </c>
      <c r="E72" s="25">
        <v>0</v>
      </c>
      <c r="F72" s="25">
        <v>17260</v>
      </c>
      <c r="G72" s="25">
        <v>24054</v>
      </c>
      <c r="H72" s="25">
        <v>117060</v>
      </c>
      <c r="I72" s="25">
        <v>62055</v>
      </c>
      <c r="J72" s="25">
        <v>0</v>
      </c>
    </row>
    <row r="73" spans="1:10" ht="12.75">
      <c r="A73" s="10" t="s">
        <v>92</v>
      </c>
      <c r="B73" s="25">
        <v>19185</v>
      </c>
      <c r="C73" s="25">
        <v>7252</v>
      </c>
      <c r="D73" s="25">
        <v>266</v>
      </c>
      <c r="E73" s="25">
        <v>0</v>
      </c>
      <c r="F73" s="25">
        <v>2720</v>
      </c>
      <c r="G73" s="25">
        <v>146</v>
      </c>
      <c r="H73" s="25">
        <v>11310</v>
      </c>
      <c r="I73" s="25">
        <v>3609</v>
      </c>
      <c r="J73" s="25">
        <v>3</v>
      </c>
    </row>
    <row r="74" spans="1:10" ht="12.75">
      <c r="A74" s="10" t="s">
        <v>93</v>
      </c>
      <c r="B74" s="25">
        <v>113017</v>
      </c>
      <c r="C74" s="25">
        <v>16950</v>
      </c>
      <c r="D74" s="25">
        <v>2193</v>
      </c>
      <c r="E74" s="25">
        <v>19</v>
      </c>
      <c r="F74" s="25">
        <v>6080</v>
      </c>
      <c r="G74" s="25">
        <v>1473</v>
      </c>
      <c r="H74" s="25">
        <v>59264</v>
      </c>
      <c r="I74" s="25">
        <v>23089</v>
      </c>
      <c r="J74" s="25">
        <v>0</v>
      </c>
    </row>
    <row r="75" spans="1:10" ht="12.75">
      <c r="A75" s="10" t="s">
        <v>94</v>
      </c>
      <c r="B75" s="25">
        <v>55349</v>
      </c>
      <c r="C75" s="25">
        <v>4359</v>
      </c>
      <c r="D75" s="25">
        <v>1374</v>
      </c>
      <c r="E75" s="25">
        <v>0</v>
      </c>
      <c r="F75" s="25">
        <v>3221</v>
      </c>
      <c r="G75" s="25">
        <v>157</v>
      </c>
      <c r="H75" s="25">
        <v>32890</v>
      </c>
      <c r="I75" s="25">
        <v>9903</v>
      </c>
      <c r="J75" s="25">
        <v>159</v>
      </c>
    </row>
    <row r="76" spans="1:10" ht="12.75">
      <c r="A76" s="10" t="s">
        <v>95</v>
      </c>
      <c r="B76" s="25">
        <v>57345</v>
      </c>
      <c r="C76" s="25">
        <v>16407</v>
      </c>
      <c r="D76" s="25">
        <v>1616</v>
      </c>
      <c r="E76" s="25">
        <v>0</v>
      </c>
      <c r="F76" s="25">
        <v>3933</v>
      </c>
      <c r="G76" s="25">
        <v>369</v>
      </c>
      <c r="H76" s="25">
        <v>31197</v>
      </c>
      <c r="I76" s="25">
        <v>9714</v>
      </c>
      <c r="J76" s="25">
        <v>552</v>
      </c>
    </row>
    <row r="77" spans="1:10" ht="12.75">
      <c r="A77" s="10" t="s">
        <v>96</v>
      </c>
      <c r="B77" s="25">
        <v>28086</v>
      </c>
      <c r="C77" s="25">
        <v>8948</v>
      </c>
      <c r="D77" s="25">
        <v>2015</v>
      </c>
      <c r="E77" s="25">
        <v>0</v>
      </c>
      <c r="F77" s="25">
        <v>1885</v>
      </c>
      <c r="G77" s="25">
        <v>2361</v>
      </c>
      <c r="H77" s="25">
        <v>263</v>
      </c>
      <c r="I77" s="25">
        <v>6869</v>
      </c>
      <c r="J77" s="25">
        <v>10</v>
      </c>
    </row>
    <row r="78" spans="1:10" ht="12.75">
      <c r="A78" s="10" t="s">
        <v>97</v>
      </c>
      <c r="B78" s="25">
        <v>84285</v>
      </c>
      <c r="C78" s="25">
        <v>19330</v>
      </c>
      <c r="D78" s="25">
        <v>2052</v>
      </c>
      <c r="E78" s="25">
        <v>0</v>
      </c>
      <c r="F78" s="25">
        <v>4393</v>
      </c>
      <c r="G78" s="25">
        <v>946</v>
      </c>
      <c r="H78" s="25">
        <v>45577</v>
      </c>
      <c r="I78" s="25">
        <v>15114</v>
      </c>
      <c r="J78" s="25">
        <v>0</v>
      </c>
    </row>
    <row r="79" spans="1:10" ht="12.75">
      <c r="A79" s="10" t="s">
        <v>98</v>
      </c>
      <c r="B79" s="25">
        <v>95008</v>
      </c>
      <c r="C79" s="25">
        <v>19452</v>
      </c>
      <c r="D79" s="25">
        <v>34685</v>
      </c>
      <c r="E79" s="25">
        <v>0</v>
      </c>
      <c r="F79" s="25">
        <v>6958</v>
      </c>
      <c r="G79" s="25">
        <v>28275</v>
      </c>
      <c r="H79" s="25">
        <v>16688</v>
      </c>
      <c r="I79" s="25">
        <v>7283</v>
      </c>
      <c r="J79" s="25">
        <v>127</v>
      </c>
    </row>
    <row r="80" spans="1:10" ht="25.5" customHeight="1">
      <c r="A80" s="24" t="s">
        <v>901</v>
      </c>
      <c r="B80" s="25">
        <v>63054</v>
      </c>
      <c r="C80" s="25">
        <v>7653</v>
      </c>
      <c r="D80" s="25">
        <v>2250</v>
      </c>
      <c r="E80" s="25">
        <v>0</v>
      </c>
      <c r="F80" s="25">
        <v>3639</v>
      </c>
      <c r="G80" s="25">
        <v>2582</v>
      </c>
      <c r="H80" s="25">
        <v>21513</v>
      </c>
      <c r="I80" s="25">
        <v>11359</v>
      </c>
      <c r="J80" s="25">
        <v>495</v>
      </c>
    </row>
    <row r="81" spans="1:10" ht="12.75">
      <c r="A81" s="10" t="s">
        <v>99</v>
      </c>
      <c r="B81" s="25">
        <v>13029</v>
      </c>
      <c r="C81" s="25">
        <v>5181</v>
      </c>
      <c r="D81" s="25">
        <v>110</v>
      </c>
      <c r="E81" s="25">
        <v>2415</v>
      </c>
      <c r="F81" s="25">
        <v>715</v>
      </c>
      <c r="G81" s="25">
        <v>1</v>
      </c>
      <c r="H81" s="25">
        <v>5541</v>
      </c>
      <c r="I81" s="25">
        <v>2388</v>
      </c>
      <c r="J81" s="25">
        <v>0</v>
      </c>
    </row>
    <row r="82" spans="1:10" ht="12.75">
      <c r="A82" s="10" t="s">
        <v>100</v>
      </c>
      <c r="B82" s="25">
        <v>100815</v>
      </c>
      <c r="C82" s="25">
        <v>27746</v>
      </c>
      <c r="D82" s="25">
        <v>4545</v>
      </c>
      <c r="E82" s="25">
        <v>-69</v>
      </c>
      <c r="F82" s="25">
        <v>4754</v>
      </c>
      <c r="G82" s="25">
        <v>2140</v>
      </c>
      <c r="H82" s="25">
        <v>61048</v>
      </c>
      <c r="I82" s="25">
        <v>17088</v>
      </c>
      <c r="J82" s="25">
        <v>4</v>
      </c>
    </row>
    <row r="83" spans="1:10" ht="12.75">
      <c r="A83" s="10" t="s">
        <v>101</v>
      </c>
      <c r="B83" s="25">
        <v>28089</v>
      </c>
      <c r="C83" s="25">
        <v>3054</v>
      </c>
      <c r="D83" s="25">
        <v>781</v>
      </c>
      <c r="E83" s="25">
        <v>2130</v>
      </c>
      <c r="F83" s="25">
        <v>52</v>
      </c>
      <c r="G83" s="25">
        <v>463</v>
      </c>
      <c r="H83" s="25">
        <v>5682</v>
      </c>
      <c r="I83" s="25">
        <v>2987</v>
      </c>
      <c r="J83" s="25">
        <v>252</v>
      </c>
    </row>
    <row r="84" spans="1:10" ht="12.75">
      <c r="A84" s="10" t="s">
        <v>102</v>
      </c>
      <c r="B84" s="25">
        <v>43519</v>
      </c>
      <c r="C84" s="25">
        <v>4610</v>
      </c>
      <c r="D84" s="25">
        <v>1910</v>
      </c>
      <c r="E84" s="25">
        <v>0</v>
      </c>
      <c r="F84" s="25">
        <v>2830</v>
      </c>
      <c r="G84" s="25">
        <v>95</v>
      </c>
      <c r="H84" s="25">
        <v>14191</v>
      </c>
      <c r="I84" s="25">
        <v>5706</v>
      </c>
      <c r="J84" s="25">
        <v>286</v>
      </c>
    </row>
    <row r="85" spans="1:10" ht="12.75">
      <c r="A85" s="10" t="s">
        <v>103</v>
      </c>
      <c r="B85" s="25">
        <v>19907</v>
      </c>
      <c r="C85" s="25">
        <v>4775</v>
      </c>
      <c r="D85" s="25">
        <v>629</v>
      </c>
      <c r="E85" s="25">
        <v>1363</v>
      </c>
      <c r="F85" s="25">
        <v>1834</v>
      </c>
      <c r="G85" s="25">
        <v>19</v>
      </c>
      <c r="H85" s="25">
        <v>3890</v>
      </c>
      <c r="I85" s="25">
        <v>3239</v>
      </c>
      <c r="J85" s="25">
        <v>142</v>
      </c>
    </row>
    <row r="86" spans="1:10" ht="12.75">
      <c r="A86" s="10" t="s">
        <v>104</v>
      </c>
      <c r="B86" s="25">
        <v>259476</v>
      </c>
      <c r="C86" s="25">
        <v>65215</v>
      </c>
      <c r="D86" s="25">
        <v>10383</v>
      </c>
      <c r="E86" s="25">
        <v>0</v>
      </c>
      <c r="F86" s="25">
        <v>13052</v>
      </c>
      <c r="G86" s="25">
        <v>2327</v>
      </c>
      <c r="H86" s="25">
        <v>74665</v>
      </c>
      <c r="I86" s="25">
        <v>38848</v>
      </c>
      <c r="J86" s="25">
        <v>3356</v>
      </c>
    </row>
    <row r="87" spans="1:10" ht="12.75">
      <c r="A87" s="10" t="s">
        <v>105</v>
      </c>
      <c r="B87" s="25">
        <v>33113</v>
      </c>
      <c r="C87" s="25">
        <v>4029</v>
      </c>
      <c r="D87" s="25">
        <v>1016</v>
      </c>
      <c r="E87" s="25">
        <v>0</v>
      </c>
      <c r="F87" s="25">
        <v>5012</v>
      </c>
      <c r="G87" s="25">
        <v>450</v>
      </c>
      <c r="H87" s="25">
        <v>12215</v>
      </c>
      <c r="I87" s="25">
        <v>4843</v>
      </c>
      <c r="J87" s="25">
        <v>0</v>
      </c>
    </row>
    <row r="88" spans="1:10" ht="25.5">
      <c r="A88" s="24" t="s">
        <v>885</v>
      </c>
      <c r="B88" s="25">
        <v>39200</v>
      </c>
      <c r="C88" s="25">
        <v>7786</v>
      </c>
      <c r="D88" s="25">
        <v>557</v>
      </c>
      <c r="E88" s="25">
        <v>0</v>
      </c>
      <c r="F88" s="25">
        <v>2785</v>
      </c>
      <c r="G88" s="25">
        <v>6</v>
      </c>
      <c r="H88" s="25">
        <v>11135</v>
      </c>
      <c r="I88" s="25">
        <v>5320</v>
      </c>
      <c r="J88" s="25">
        <v>0</v>
      </c>
    </row>
    <row r="89" spans="1:10" ht="12.75">
      <c r="A89" s="10" t="s">
        <v>106</v>
      </c>
      <c r="B89" s="25">
        <v>38859</v>
      </c>
      <c r="C89" s="25">
        <v>989</v>
      </c>
      <c r="D89" s="25">
        <v>601</v>
      </c>
      <c r="E89" s="25">
        <v>0</v>
      </c>
      <c r="F89" s="25">
        <v>913</v>
      </c>
      <c r="G89" s="25">
        <v>114</v>
      </c>
      <c r="H89" s="25">
        <v>12697</v>
      </c>
      <c r="I89" s="25">
        <v>4324</v>
      </c>
      <c r="J89" s="25">
        <v>788</v>
      </c>
    </row>
    <row r="90" spans="1:10" ht="12.75">
      <c r="A90" s="10" t="s">
        <v>107</v>
      </c>
      <c r="B90" s="25">
        <v>50606</v>
      </c>
      <c r="C90" s="25">
        <v>9753</v>
      </c>
      <c r="D90" s="25">
        <v>321</v>
      </c>
      <c r="E90" s="25">
        <v>104</v>
      </c>
      <c r="F90" s="25">
        <v>5130</v>
      </c>
      <c r="G90" s="25">
        <v>442</v>
      </c>
      <c r="H90" s="25">
        <v>10046</v>
      </c>
      <c r="I90" s="25">
        <v>8015</v>
      </c>
      <c r="J90" s="25">
        <v>0</v>
      </c>
    </row>
    <row r="91" spans="1:10" ht="12.75">
      <c r="A91" s="10" t="s">
        <v>108</v>
      </c>
      <c r="B91" s="25">
        <v>20482</v>
      </c>
      <c r="C91" s="25">
        <v>1972</v>
      </c>
      <c r="D91" s="25">
        <v>350</v>
      </c>
      <c r="E91" s="25">
        <v>0</v>
      </c>
      <c r="F91" s="25">
        <v>2027</v>
      </c>
      <c r="G91" s="25">
        <v>0</v>
      </c>
      <c r="H91" s="25">
        <v>8647</v>
      </c>
      <c r="I91" s="25">
        <v>3097</v>
      </c>
      <c r="J91" s="25">
        <v>0</v>
      </c>
    </row>
    <row r="92" spans="1:10" ht="12.75">
      <c r="A92" s="10" t="s">
        <v>109</v>
      </c>
      <c r="B92" s="25">
        <v>265838</v>
      </c>
      <c r="C92" s="25">
        <v>36930</v>
      </c>
      <c r="D92" s="25">
        <v>26585</v>
      </c>
      <c r="E92" s="25">
        <v>0</v>
      </c>
      <c r="F92" s="25">
        <v>4582</v>
      </c>
      <c r="G92" s="25">
        <v>5127</v>
      </c>
      <c r="H92" s="25">
        <v>75142</v>
      </c>
      <c r="I92" s="25">
        <v>35362</v>
      </c>
      <c r="J92" s="25">
        <v>1425</v>
      </c>
    </row>
    <row r="93" spans="1:10" ht="12.75">
      <c r="A93" s="10" t="s">
        <v>110</v>
      </c>
      <c r="B93" s="25">
        <v>50055</v>
      </c>
      <c r="C93" s="25">
        <v>6275</v>
      </c>
      <c r="D93" s="25">
        <v>237</v>
      </c>
      <c r="E93" s="25">
        <v>1773</v>
      </c>
      <c r="F93" s="25">
        <v>0</v>
      </c>
      <c r="G93" s="25">
        <v>0</v>
      </c>
      <c r="H93" s="25">
        <v>21163</v>
      </c>
      <c r="I93" s="25">
        <v>7267</v>
      </c>
      <c r="J93" s="25">
        <v>0</v>
      </c>
    </row>
    <row r="94" spans="1:10" ht="12.75">
      <c r="A94" s="10" t="s">
        <v>111</v>
      </c>
      <c r="B94" s="25">
        <v>37176</v>
      </c>
      <c r="C94" s="25">
        <v>10966</v>
      </c>
      <c r="D94" s="25">
        <v>580</v>
      </c>
      <c r="E94" s="25">
        <v>0</v>
      </c>
      <c r="F94" s="25">
        <v>2572</v>
      </c>
      <c r="G94" s="25">
        <v>0</v>
      </c>
      <c r="H94" s="25">
        <v>6108</v>
      </c>
      <c r="I94" s="25">
        <v>10595</v>
      </c>
      <c r="J94" s="25">
        <v>0</v>
      </c>
    </row>
    <row r="95" spans="1:10" ht="12.75">
      <c r="A95" s="10" t="s">
        <v>112</v>
      </c>
      <c r="B95" s="25">
        <v>89272</v>
      </c>
      <c r="C95" s="25">
        <v>9404</v>
      </c>
      <c r="D95" s="25">
        <v>474</v>
      </c>
      <c r="E95" s="25">
        <v>0</v>
      </c>
      <c r="F95" s="25">
        <v>5377</v>
      </c>
      <c r="G95" s="25">
        <v>2208</v>
      </c>
      <c r="H95" s="25">
        <v>37547</v>
      </c>
      <c r="I95" s="25">
        <v>13324</v>
      </c>
      <c r="J95" s="25">
        <v>473</v>
      </c>
    </row>
    <row r="96" spans="1:10" ht="12.75">
      <c r="A96" s="10" t="s">
        <v>113</v>
      </c>
      <c r="B96" s="25">
        <v>64180</v>
      </c>
      <c r="C96" s="25">
        <v>16713</v>
      </c>
      <c r="D96" s="25">
        <v>1978</v>
      </c>
      <c r="E96" s="25">
        <v>0</v>
      </c>
      <c r="F96" s="25">
        <v>2945</v>
      </c>
      <c r="G96" s="25">
        <v>67</v>
      </c>
      <c r="H96" s="25">
        <v>19767</v>
      </c>
      <c r="I96" s="25">
        <v>11507</v>
      </c>
      <c r="J96" s="25">
        <v>0</v>
      </c>
    </row>
    <row r="97" spans="1:10" ht="12.75">
      <c r="A97" s="10" t="s">
        <v>114</v>
      </c>
      <c r="B97" s="25">
        <v>17057</v>
      </c>
      <c r="C97" s="25">
        <v>757</v>
      </c>
      <c r="D97" s="25">
        <v>118</v>
      </c>
      <c r="E97" s="25">
        <v>1426</v>
      </c>
      <c r="F97" s="25">
        <v>705</v>
      </c>
      <c r="G97" s="25">
        <v>0</v>
      </c>
      <c r="H97" s="25">
        <v>3141</v>
      </c>
      <c r="I97" s="25">
        <v>3000</v>
      </c>
      <c r="J97" s="25">
        <v>0</v>
      </c>
    </row>
    <row r="98" spans="1:10" ht="12.75">
      <c r="A98" s="10" t="s">
        <v>115</v>
      </c>
      <c r="B98" s="25">
        <v>48042</v>
      </c>
      <c r="C98" s="25">
        <v>4108</v>
      </c>
      <c r="D98" s="25">
        <v>817</v>
      </c>
      <c r="E98" s="25">
        <v>0</v>
      </c>
      <c r="F98" s="25">
        <v>3075</v>
      </c>
      <c r="G98" s="25">
        <v>218</v>
      </c>
      <c r="H98" s="25">
        <v>11173</v>
      </c>
      <c r="I98" s="25">
        <v>6159</v>
      </c>
      <c r="J98" s="25">
        <v>549</v>
      </c>
    </row>
    <row r="99" spans="1:10" ht="12.75">
      <c r="A99" s="10" t="s">
        <v>116</v>
      </c>
      <c r="B99" s="25">
        <v>105925</v>
      </c>
      <c r="C99" s="25">
        <v>25102</v>
      </c>
      <c r="D99" s="25">
        <v>8597</v>
      </c>
      <c r="E99" s="25">
        <v>0</v>
      </c>
      <c r="F99" s="25">
        <v>5107</v>
      </c>
      <c r="G99" s="25">
        <v>1152</v>
      </c>
      <c r="H99" s="25">
        <v>16177</v>
      </c>
      <c r="I99" s="25">
        <v>11209</v>
      </c>
      <c r="J99" s="25">
        <v>71</v>
      </c>
    </row>
    <row r="100" spans="1:10" ht="25.5" customHeight="1">
      <c r="A100" s="24" t="s">
        <v>902</v>
      </c>
      <c r="B100" s="25">
        <v>130040</v>
      </c>
      <c r="C100" s="25">
        <v>42688</v>
      </c>
      <c r="D100" s="25">
        <v>26290</v>
      </c>
      <c r="E100" s="25">
        <v>0</v>
      </c>
      <c r="F100" s="25">
        <v>6176</v>
      </c>
      <c r="G100" s="25">
        <v>27756</v>
      </c>
      <c r="H100" s="25">
        <v>45631</v>
      </c>
      <c r="I100" s="25">
        <v>34236</v>
      </c>
      <c r="J100" s="25">
        <v>0</v>
      </c>
    </row>
    <row r="101" spans="1:10" ht="25.5" customHeight="1">
      <c r="A101" s="24" t="s">
        <v>886</v>
      </c>
      <c r="B101" s="25">
        <v>128237</v>
      </c>
      <c r="C101" s="25">
        <v>19561</v>
      </c>
      <c r="D101" s="25">
        <v>4095</v>
      </c>
      <c r="E101" s="25">
        <v>0</v>
      </c>
      <c r="F101" s="25">
        <v>6299</v>
      </c>
      <c r="G101" s="25">
        <v>388</v>
      </c>
      <c r="H101" s="25">
        <v>30258</v>
      </c>
      <c r="I101" s="25">
        <v>14206</v>
      </c>
      <c r="J101" s="25">
        <v>1042</v>
      </c>
    </row>
    <row r="102" spans="1:10" ht="12.75">
      <c r="A102" s="10" t="s">
        <v>117</v>
      </c>
      <c r="B102" s="25">
        <v>190584</v>
      </c>
      <c r="C102" s="25">
        <v>31978</v>
      </c>
      <c r="D102" s="25">
        <v>10190</v>
      </c>
      <c r="E102" s="25">
        <v>828</v>
      </c>
      <c r="F102" s="25">
        <v>13085</v>
      </c>
      <c r="G102" s="25">
        <v>3511</v>
      </c>
      <c r="H102" s="25">
        <v>39426</v>
      </c>
      <c r="I102" s="25">
        <v>26263</v>
      </c>
      <c r="J102" s="25">
        <v>1562</v>
      </c>
    </row>
    <row r="103" spans="1:10" ht="12.75">
      <c r="A103" s="10" t="s">
        <v>118</v>
      </c>
      <c r="B103" s="25">
        <v>52008</v>
      </c>
      <c r="C103" s="25">
        <v>9176</v>
      </c>
      <c r="D103" s="25">
        <v>2167</v>
      </c>
      <c r="E103" s="25">
        <v>0</v>
      </c>
      <c r="F103" s="25">
        <v>3369</v>
      </c>
      <c r="G103" s="25">
        <v>3003</v>
      </c>
      <c r="H103" s="25">
        <v>25424</v>
      </c>
      <c r="I103" s="25">
        <v>8002</v>
      </c>
      <c r="J103" s="25">
        <v>51</v>
      </c>
    </row>
    <row r="104" spans="1:10" ht="12.75">
      <c r="A104" s="10" t="s">
        <v>119</v>
      </c>
      <c r="B104" s="25">
        <v>77123</v>
      </c>
      <c r="C104" s="25">
        <v>22954</v>
      </c>
      <c r="D104" s="25">
        <v>976</v>
      </c>
      <c r="E104" s="25">
        <v>0</v>
      </c>
      <c r="F104" s="25">
        <v>4477</v>
      </c>
      <c r="G104" s="25">
        <v>1</v>
      </c>
      <c r="H104" s="25">
        <v>29051</v>
      </c>
      <c r="I104" s="25">
        <v>11277</v>
      </c>
      <c r="J104" s="25">
        <v>0</v>
      </c>
    </row>
    <row r="105" spans="1:10" ht="12.75">
      <c r="A105" s="10" t="s">
        <v>120</v>
      </c>
      <c r="B105" s="25">
        <v>53604</v>
      </c>
      <c r="C105" s="25">
        <v>6219</v>
      </c>
      <c r="D105" s="25">
        <v>153</v>
      </c>
      <c r="E105" s="25">
        <v>0</v>
      </c>
      <c r="F105" s="25">
        <v>3452</v>
      </c>
      <c r="G105" s="25">
        <v>104</v>
      </c>
      <c r="H105" s="25">
        <v>20556</v>
      </c>
      <c r="I105" s="25">
        <v>7314</v>
      </c>
      <c r="J105" s="25">
        <v>474</v>
      </c>
    </row>
    <row r="106" spans="1:10" ht="25.5">
      <c r="A106" s="24" t="s">
        <v>121</v>
      </c>
      <c r="B106" s="25">
        <v>43118</v>
      </c>
      <c r="C106" s="25">
        <v>4115</v>
      </c>
      <c r="D106" s="25">
        <v>255</v>
      </c>
      <c r="E106" s="25">
        <v>3179</v>
      </c>
      <c r="F106" s="25">
        <v>0</v>
      </c>
      <c r="G106" s="25">
        <v>280</v>
      </c>
      <c r="H106" s="25">
        <v>29065</v>
      </c>
      <c r="I106" s="25">
        <v>10130</v>
      </c>
      <c r="J106" s="25">
        <v>443</v>
      </c>
    </row>
    <row r="107" spans="1:10" ht="12.75">
      <c r="A107" s="10" t="s">
        <v>122</v>
      </c>
      <c r="B107" s="25">
        <v>27183</v>
      </c>
      <c r="C107" s="25">
        <v>1992</v>
      </c>
      <c r="D107" s="25">
        <v>729</v>
      </c>
      <c r="E107" s="25">
        <v>0</v>
      </c>
      <c r="F107" s="25">
        <v>2111</v>
      </c>
      <c r="G107" s="25">
        <v>232</v>
      </c>
      <c r="H107" s="25">
        <v>11509</v>
      </c>
      <c r="I107" s="25">
        <v>5844</v>
      </c>
      <c r="J107" s="25">
        <v>0</v>
      </c>
    </row>
    <row r="108" spans="1:10" ht="12.75">
      <c r="A108" s="10" t="s">
        <v>123</v>
      </c>
      <c r="B108" s="25">
        <v>19887</v>
      </c>
      <c r="C108" s="25">
        <v>8873</v>
      </c>
      <c r="D108" s="25">
        <v>549</v>
      </c>
      <c r="E108" s="25">
        <v>798</v>
      </c>
      <c r="F108" s="25">
        <v>1977</v>
      </c>
      <c r="G108" s="25">
        <v>0</v>
      </c>
      <c r="H108" s="25">
        <v>2764</v>
      </c>
      <c r="I108" s="25">
        <v>7865</v>
      </c>
      <c r="J108" s="25">
        <v>160</v>
      </c>
    </row>
    <row r="109" spans="1:10" ht="12.75">
      <c r="A109" s="10" t="s">
        <v>124</v>
      </c>
      <c r="B109" s="25">
        <v>28021</v>
      </c>
      <c r="C109" s="25">
        <v>4421</v>
      </c>
      <c r="D109" s="25">
        <v>286</v>
      </c>
      <c r="E109" s="25">
        <v>0</v>
      </c>
      <c r="F109" s="25">
        <v>1580</v>
      </c>
      <c r="G109" s="25">
        <v>435</v>
      </c>
      <c r="H109" s="25">
        <v>19865</v>
      </c>
      <c r="I109" s="25">
        <v>6428</v>
      </c>
      <c r="J109" s="25">
        <v>-13</v>
      </c>
    </row>
    <row r="110" spans="1:10" ht="12.75">
      <c r="A110" s="10" t="s">
        <v>125</v>
      </c>
      <c r="B110" s="25">
        <v>126222</v>
      </c>
      <c r="C110" s="25">
        <v>15080</v>
      </c>
      <c r="D110" s="25">
        <v>3381</v>
      </c>
      <c r="E110" s="25">
        <v>0</v>
      </c>
      <c r="F110" s="25">
        <v>5530</v>
      </c>
      <c r="G110" s="25">
        <v>529</v>
      </c>
      <c r="H110" s="25">
        <v>48265</v>
      </c>
      <c r="I110" s="25">
        <v>19818</v>
      </c>
      <c r="J110" s="25">
        <v>3495</v>
      </c>
    </row>
    <row r="111" spans="1:10" ht="12.75">
      <c r="A111" s="10" t="s">
        <v>126</v>
      </c>
      <c r="B111" s="25">
        <v>196377</v>
      </c>
      <c r="C111" s="25">
        <v>75108</v>
      </c>
      <c r="D111" s="25">
        <v>28984</v>
      </c>
      <c r="E111" s="25">
        <v>0</v>
      </c>
      <c r="F111" s="25">
        <v>15600</v>
      </c>
      <c r="G111" s="25">
        <v>19058</v>
      </c>
      <c r="H111" s="25">
        <v>40864</v>
      </c>
      <c r="I111" s="25">
        <v>69146</v>
      </c>
      <c r="J111" s="25">
        <v>667</v>
      </c>
    </row>
    <row r="112" spans="1:10" ht="12.75">
      <c r="A112" s="10" t="s">
        <v>127</v>
      </c>
      <c r="B112" s="25">
        <v>140913</v>
      </c>
      <c r="C112" s="25">
        <v>34541</v>
      </c>
      <c r="D112" s="25">
        <v>2806</v>
      </c>
      <c r="E112" s="25">
        <v>0</v>
      </c>
      <c r="F112" s="25">
        <v>4427</v>
      </c>
      <c r="G112" s="25">
        <v>1878</v>
      </c>
      <c r="H112" s="25">
        <v>20422</v>
      </c>
      <c r="I112" s="25">
        <v>24084</v>
      </c>
      <c r="J112" s="25">
        <v>356</v>
      </c>
    </row>
    <row r="113" spans="1:10" ht="12.75">
      <c r="A113" s="10" t="s">
        <v>128</v>
      </c>
      <c r="B113" s="25">
        <v>60436</v>
      </c>
      <c r="C113" s="25">
        <v>11291</v>
      </c>
      <c r="D113" s="25">
        <v>15839</v>
      </c>
      <c r="E113" s="25">
        <v>0</v>
      </c>
      <c r="F113" s="25">
        <v>5209</v>
      </c>
      <c r="G113" s="25">
        <v>41</v>
      </c>
      <c r="H113" s="25">
        <v>37472</v>
      </c>
      <c r="I113" s="25">
        <v>11344</v>
      </c>
      <c r="J113" s="25">
        <v>215</v>
      </c>
    </row>
    <row r="114" spans="1:10" ht="12.75">
      <c r="A114" s="10" t="s">
        <v>129</v>
      </c>
      <c r="B114" s="25">
        <v>35674</v>
      </c>
      <c r="C114" s="25">
        <v>2145</v>
      </c>
      <c r="D114" s="25">
        <v>714</v>
      </c>
      <c r="E114" s="25">
        <v>0</v>
      </c>
      <c r="F114" s="25">
        <v>5357</v>
      </c>
      <c r="G114" s="25">
        <v>87</v>
      </c>
      <c r="H114" s="25">
        <v>11502</v>
      </c>
      <c r="I114" s="25">
        <v>7298</v>
      </c>
      <c r="J114" s="25">
        <v>6</v>
      </c>
    </row>
    <row r="115" spans="1:10" ht="12.75">
      <c r="A115" s="10" t="s">
        <v>130</v>
      </c>
      <c r="B115" s="25">
        <v>22016</v>
      </c>
      <c r="C115" s="25">
        <v>19174</v>
      </c>
      <c r="D115" s="25">
        <v>135</v>
      </c>
      <c r="E115" s="25">
        <v>0</v>
      </c>
      <c r="F115" s="25">
        <v>1492</v>
      </c>
      <c r="G115" s="25">
        <v>18</v>
      </c>
      <c r="H115" s="25">
        <v>11512</v>
      </c>
      <c r="I115" s="25">
        <v>9135</v>
      </c>
      <c r="J115" s="25">
        <v>0</v>
      </c>
    </row>
    <row r="116" spans="1:10" ht="12.75">
      <c r="A116" s="10" t="s">
        <v>131</v>
      </c>
      <c r="B116" s="25">
        <v>45126</v>
      </c>
      <c r="C116" s="25">
        <v>14703</v>
      </c>
      <c r="D116" s="25">
        <v>1897</v>
      </c>
      <c r="E116" s="25">
        <v>0</v>
      </c>
      <c r="F116" s="25">
        <v>5646</v>
      </c>
      <c r="G116" s="25">
        <v>662</v>
      </c>
      <c r="H116" s="25">
        <v>11631</v>
      </c>
      <c r="I116" s="25">
        <v>8874</v>
      </c>
      <c r="J116" s="25">
        <v>191</v>
      </c>
    </row>
    <row r="117" spans="1:10" ht="12.75">
      <c r="A117" s="10" t="s">
        <v>132</v>
      </c>
      <c r="B117" s="25">
        <v>244701</v>
      </c>
      <c r="C117" s="25">
        <v>43978</v>
      </c>
      <c r="D117" s="25">
        <v>8424</v>
      </c>
      <c r="E117" s="25">
        <v>178</v>
      </c>
      <c r="F117" s="25">
        <v>11389</v>
      </c>
      <c r="G117" s="25">
        <v>3811</v>
      </c>
      <c r="H117" s="25">
        <v>49885</v>
      </c>
      <c r="I117" s="25">
        <v>47990</v>
      </c>
      <c r="J117" s="25">
        <v>0</v>
      </c>
    </row>
    <row r="118" spans="1:10" ht="12.75">
      <c r="A118" s="10" t="s">
        <v>133</v>
      </c>
      <c r="B118" s="25">
        <v>45855</v>
      </c>
      <c r="C118" s="25">
        <v>11790</v>
      </c>
      <c r="D118" s="25">
        <v>74026</v>
      </c>
      <c r="E118" s="25">
        <v>1849</v>
      </c>
      <c r="F118" s="25">
        <v>0</v>
      </c>
      <c r="G118" s="25">
        <v>78924</v>
      </c>
      <c r="H118" s="25">
        <v>2609</v>
      </c>
      <c r="I118" s="25">
        <v>12449</v>
      </c>
      <c r="J118" s="25">
        <v>0</v>
      </c>
    </row>
    <row r="119" spans="1:10" ht="12.75">
      <c r="A119" s="10" t="s">
        <v>134</v>
      </c>
      <c r="B119" s="25">
        <v>105516</v>
      </c>
      <c r="C119" s="25">
        <v>27595</v>
      </c>
      <c r="D119" s="25">
        <v>28517</v>
      </c>
      <c r="E119" s="25">
        <v>0</v>
      </c>
      <c r="F119" s="25">
        <v>6060</v>
      </c>
      <c r="G119" s="25">
        <v>25263</v>
      </c>
      <c r="H119" s="25">
        <v>22168</v>
      </c>
      <c r="I119" s="25">
        <v>18495</v>
      </c>
      <c r="J119" s="25">
        <v>0</v>
      </c>
    </row>
    <row r="120" spans="1:10" ht="12.75">
      <c r="A120" s="10" t="s">
        <v>135</v>
      </c>
      <c r="B120" s="25">
        <v>11648</v>
      </c>
      <c r="C120" s="25">
        <v>16230</v>
      </c>
      <c r="D120" s="25">
        <v>3563</v>
      </c>
      <c r="E120" s="25">
        <v>1370</v>
      </c>
      <c r="F120" s="25">
        <v>0</v>
      </c>
      <c r="G120" s="25">
        <v>410</v>
      </c>
      <c r="H120" s="25">
        <v>0</v>
      </c>
      <c r="I120" s="25">
        <v>9879</v>
      </c>
      <c r="J120" s="25">
        <v>0</v>
      </c>
    </row>
    <row r="121" spans="1:10" ht="12.75">
      <c r="A121" s="10" t="s">
        <v>136</v>
      </c>
      <c r="B121" s="25">
        <v>246831</v>
      </c>
      <c r="C121" s="25">
        <v>85880</v>
      </c>
      <c r="D121" s="25">
        <v>7360</v>
      </c>
      <c r="E121" s="25">
        <v>0</v>
      </c>
      <c r="F121" s="25">
        <v>6260</v>
      </c>
      <c r="G121" s="25">
        <v>1102</v>
      </c>
      <c r="H121" s="25">
        <v>0</v>
      </c>
      <c r="I121" s="25">
        <v>57094</v>
      </c>
      <c r="J121" s="25">
        <v>2830</v>
      </c>
    </row>
    <row r="122" spans="1:10" ht="12.75">
      <c r="A122" s="10" t="s">
        <v>137</v>
      </c>
      <c r="B122" s="25">
        <v>680779</v>
      </c>
      <c r="C122" s="25">
        <v>97134</v>
      </c>
      <c r="D122" s="25">
        <v>74947</v>
      </c>
      <c r="E122" s="25">
        <v>0</v>
      </c>
      <c r="F122" s="25">
        <v>32192</v>
      </c>
      <c r="G122" s="25">
        <v>39279</v>
      </c>
      <c r="H122" s="25">
        <v>71628</v>
      </c>
      <c r="I122" s="25">
        <v>142693</v>
      </c>
      <c r="J122" s="25">
        <v>2243</v>
      </c>
    </row>
    <row r="123" spans="1:10" ht="12.75">
      <c r="A123" s="10" t="s">
        <v>138</v>
      </c>
      <c r="B123" s="25">
        <v>17927</v>
      </c>
      <c r="C123" s="25">
        <v>6012</v>
      </c>
      <c r="D123" s="25">
        <v>641</v>
      </c>
      <c r="E123" s="25">
        <v>0</v>
      </c>
      <c r="F123" s="25">
        <v>963</v>
      </c>
      <c r="G123" s="25">
        <v>169</v>
      </c>
      <c r="H123" s="25">
        <v>1640</v>
      </c>
      <c r="I123" s="25">
        <v>4917</v>
      </c>
      <c r="J123" s="25">
        <v>0</v>
      </c>
    </row>
    <row r="124" spans="1:10" ht="12.75">
      <c r="A124" s="10" t="s">
        <v>139</v>
      </c>
      <c r="B124" s="25">
        <v>8578</v>
      </c>
      <c r="C124" s="25">
        <v>2134</v>
      </c>
      <c r="D124" s="25">
        <v>1503</v>
      </c>
      <c r="E124" s="25">
        <v>0</v>
      </c>
      <c r="F124" s="25">
        <v>0</v>
      </c>
      <c r="G124" s="25">
        <v>0</v>
      </c>
      <c r="H124" s="25">
        <v>1416</v>
      </c>
      <c r="I124" s="25">
        <v>2051</v>
      </c>
      <c r="J124" s="25">
        <v>0</v>
      </c>
    </row>
    <row r="125" spans="1:10" ht="12.75">
      <c r="A125" s="10" t="s">
        <v>140</v>
      </c>
      <c r="B125" s="25">
        <v>42018</v>
      </c>
      <c r="C125" s="25">
        <v>4206</v>
      </c>
      <c r="D125" s="25">
        <v>42344</v>
      </c>
      <c r="E125" s="25">
        <v>0</v>
      </c>
      <c r="F125" s="25">
        <v>2933</v>
      </c>
      <c r="G125" s="25">
        <v>41795</v>
      </c>
      <c r="H125" s="25">
        <v>204</v>
      </c>
      <c r="I125" s="25">
        <v>13108</v>
      </c>
      <c r="J125" s="25">
        <v>3978</v>
      </c>
    </row>
    <row r="126" spans="1:10" ht="12.75">
      <c r="A126" s="10" t="s">
        <v>141</v>
      </c>
      <c r="B126" s="25">
        <v>34049</v>
      </c>
      <c r="C126" s="25">
        <v>11693</v>
      </c>
      <c r="D126" s="25">
        <v>2138</v>
      </c>
      <c r="E126" s="25">
        <v>1512</v>
      </c>
      <c r="F126" s="25">
        <v>0</v>
      </c>
      <c r="G126" s="25">
        <v>67</v>
      </c>
      <c r="H126" s="25">
        <v>101</v>
      </c>
      <c r="I126" s="25">
        <v>6506</v>
      </c>
      <c r="J126" s="25">
        <v>214</v>
      </c>
    </row>
    <row r="127" spans="1:10" ht="12.75">
      <c r="A127" s="10" t="s">
        <v>142</v>
      </c>
      <c r="B127" s="25">
        <v>21196</v>
      </c>
      <c r="C127" s="25">
        <v>1740</v>
      </c>
      <c r="D127" s="25">
        <v>1325</v>
      </c>
      <c r="E127" s="25">
        <v>710</v>
      </c>
      <c r="F127" s="25">
        <v>0</v>
      </c>
      <c r="G127" s="25">
        <v>4</v>
      </c>
      <c r="H127" s="25">
        <v>5211</v>
      </c>
      <c r="I127" s="25">
        <v>7684</v>
      </c>
      <c r="J127" s="25">
        <v>70</v>
      </c>
    </row>
    <row r="128" spans="1:10" ht="12.75">
      <c r="A128" s="10" t="s">
        <v>143</v>
      </c>
      <c r="B128" s="25">
        <v>8606</v>
      </c>
      <c r="C128" s="25">
        <v>33500</v>
      </c>
      <c r="D128" s="25">
        <v>962</v>
      </c>
      <c r="E128" s="25">
        <v>2289</v>
      </c>
      <c r="F128" s="25">
        <v>25</v>
      </c>
      <c r="G128" s="25">
        <v>270</v>
      </c>
      <c r="H128" s="25">
        <v>1339</v>
      </c>
      <c r="I128" s="25">
        <v>9432</v>
      </c>
      <c r="J128" s="25">
        <v>0</v>
      </c>
    </row>
    <row r="129" spans="1:10" ht="12.75">
      <c r="A129" s="10" t="s">
        <v>144</v>
      </c>
      <c r="B129" s="25">
        <v>45564</v>
      </c>
      <c r="C129" s="25">
        <v>11856</v>
      </c>
      <c r="D129" s="25">
        <v>657</v>
      </c>
      <c r="E129" s="25">
        <v>0</v>
      </c>
      <c r="F129" s="25">
        <v>3271</v>
      </c>
      <c r="G129" s="25">
        <v>44</v>
      </c>
      <c r="H129" s="25">
        <v>18244</v>
      </c>
      <c r="I129" s="25">
        <v>4299</v>
      </c>
      <c r="J129" s="25">
        <v>0</v>
      </c>
    </row>
    <row r="130" spans="1:10" ht="12.75">
      <c r="A130" s="10" t="s">
        <v>145</v>
      </c>
      <c r="B130" s="25">
        <v>24644</v>
      </c>
      <c r="C130" s="25">
        <v>8900</v>
      </c>
      <c r="D130" s="25">
        <v>529</v>
      </c>
      <c r="E130" s="25">
        <v>0</v>
      </c>
      <c r="F130" s="25">
        <v>2377</v>
      </c>
      <c r="G130" s="25">
        <v>41</v>
      </c>
      <c r="H130" s="25">
        <v>0</v>
      </c>
      <c r="I130" s="25">
        <v>8150</v>
      </c>
      <c r="J130" s="25">
        <v>0</v>
      </c>
    </row>
    <row r="131" spans="1:10" ht="12.75">
      <c r="A131" s="10" t="s">
        <v>146</v>
      </c>
      <c r="B131" s="25">
        <v>19285</v>
      </c>
      <c r="C131" s="25">
        <v>9076</v>
      </c>
      <c r="D131" s="25">
        <v>722</v>
      </c>
      <c r="E131" s="25">
        <v>1642</v>
      </c>
      <c r="F131" s="25">
        <v>262</v>
      </c>
      <c r="G131" s="25">
        <v>128</v>
      </c>
      <c r="H131" s="25">
        <v>94</v>
      </c>
      <c r="I131" s="25">
        <v>11644</v>
      </c>
      <c r="J131" s="25">
        <v>122</v>
      </c>
    </row>
    <row r="132" spans="1:10" ht="12.75">
      <c r="A132" s="10" t="s">
        <v>147</v>
      </c>
      <c r="B132" s="25">
        <v>91951</v>
      </c>
      <c r="C132" s="25">
        <v>19460</v>
      </c>
      <c r="D132" s="25">
        <v>1566</v>
      </c>
      <c r="E132" s="25">
        <v>0</v>
      </c>
      <c r="F132" s="25">
        <v>5622</v>
      </c>
      <c r="G132" s="25">
        <v>432</v>
      </c>
      <c r="H132" s="25">
        <v>28923</v>
      </c>
      <c r="I132" s="25">
        <v>22771</v>
      </c>
      <c r="J132" s="25">
        <v>0</v>
      </c>
    </row>
    <row r="133" spans="1:10" ht="12.75">
      <c r="A133" s="10" t="s">
        <v>148</v>
      </c>
      <c r="B133" s="25">
        <v>11195</v>
      </c>
      <c r="C133" s="25">
        <v>31988</v>
      </c>
      <c r="D133" s="25">
        <v>22321</v>
      </c>
      <c r="E133" s="25">
        <v>0</v>
      </c>
      <c r="F133" s="25">
        <v>2232</v>
      </c>
      <c r="G133" s="25">
        <v>20337</v>
      </c>
      <c r="H133" s="25">
        <v>0</v>
      </c>
      <c r="I133" s="25">
        <v>15270</v>
      </c>
      <c r="J133" s="25">
        <v>859</v>
      </c>
    </row>
    <row r="134" spans="1:10" ht="12.75">
      <c r="A134" s="10" t="s">
        <v>149</v>
      </c>
      <c r="B134" s="25">
        <v>59373</v>
      </c>
      <c r="C134" s="25">
        <v>14820</v>
      </c>
      <c r="D134" s="25">
        <v>12258</v>
      </c>
      <c r="E134" s="25">
        <v>0</v>
      </c>
      <c r="F134" s="25">
        <v>-560</v>
      </c>
      <c r="G134" s="25">
        <v>12162</v>
      </c>
      <c r="H134" s="25">
        <v>2835</v>
      </c>
      <c r="I134" s="25">
        <v>12017</v>
      </c>
      <c r="J134" s="25">
        <v>3755</v>
      </c>
    </row>
    <row r="135" spans="1:10" ht="12.75">
      <c r="A135" s="10" t="s">
        <v>150</v>
      </c>
      <c r="B135" s="25">
        <v>27304</v>
      </c>
      <c r="C135" s="25">
        <v>7717</v>
      </c>
      <c r="D135" s="25">
        <v>280</v>
      </c>
      <c r="E135" s="25">
        <v>1237</v>
      </c>
      <c r="F135" s="25">
        <v>0</v>
      </c>
      <c r="G135" s="25">
        <v>13</v>
      </c>
      <c r="H135" s="25">
        <v>7886</v>
      </c>
      <c r="I135" s="25">
        <v>5789</v>
      </c>
      <c r="J135" s="25">
        <v>0</v>
      </c>
    </row>
    <row r="136" spans="1:10" ht="12.75">
      <c r="A136" s="10" t="s">
        <v>151</v>
      </c>
      <c r="B136" s="25">
        <v>114569</v>
      </c>
      <c r="C136" s="25">
        <v>15474</v>
      </c>
      <c r="D136" s="25">
        <v>4707</v>
      </c>
      <c r="E136" s="25">
        <v>6781</v>
      </c>
      <c r="F136" s="25">
        <v>1202</v>
      </c>
      <c r="G136" s="25">
        <v>153</v>
      </c>
      <c r="H136" s="25">
        <v>49728</v>
      </c>
      <c r="I136" s="25">
        <v>23919</v>
      </c>
      <c r="J136" s="25">
        <v>2225</v>
      </c>
    </row>
    <row r="137" spans="1:10" ht="12.75">
      <c r="A137" s="10" t="s">
        <v>152</v>
      </c>
      <c r="B137" s="25">
        <v>29978</v>
      </c>
      <c r="C137" s="25">
        <v>31</v>
      </c>
      <c r="D137" s="25">
        <v>1172</v>
      </c>
      <c r="E137" s="25">
        <v>0</v>
      </c>
      <c r="F137" s="25">
        <v>2944</v>
      </c>
      <c r="G137" s="25">
        <v>131</v>
      </c>
      <c r="H137" s="25">
        <v>20672</v>
      </c>
      <c r="I137" s="25">
        <v>5883</v>
      </c>
      <c r="J137" s="25">
        <v>311</v>
      </c>
    </row>
    <row r="138" spans="1:10" ht="12.75">
      <c r="A138" s="10" t="s">
        <v>153</v>
      </c>
      <c r="B138" s="25">
        <v>33321</v>
      </c>
      <c r="C138" s="25">
        <v>16198</v>
      </c>
      <c r="D138" s="25">
        <v>842</v>
      </c>
      <c r="E138" s="25">
        <v>0</v>
      </c>
      <c r="F138" s="25">
        <v>3267</v>
      </c>
      <c r="G138" s="25">
        <v>305</v>
      </c>
      <c r="H138" s="25">
        <v>7488</v>
      </c>
      <c r="I138" s="25">
        <v>8916</v>
      </c>
      <c r="J138" s="25">
        <v>74</v>
      </c>
    </row>
    <row r="139" spans="1:10" ht="25.5" customHeight="1">
      <c r="A139" s="24" t="s">
        <v>887</v>
      </c>
      <c r="B139" s="25">
        <v>14725</v>
      </c>
      <c r="C139" s="25">
        <v>163528</v>
      </c>
      <c r="D139" s="25">
        <v>6341</v>
      </c>
      <c r="E139" s="25">
        <v>0</v>
      </c>
      <c r="F139" s="25">
        <v>1185</v>
      </c>
      <c r="G139" s="25">
        <v>100</v>
      </c>
      <c r="H139" s="25">
        <v>0</v>
      </c>
      <c r="I139" s="25">
        <v>23112</v>
      </c>
      <c r="J139" s="25">
        <v>0</v>
      </c>
    </row>
    <row r="140" spans="1:10" ht="12.75">
      <c r="A140" s="10" t="s">
        <v>154</v>
      </c>
      <c r="B140" s="25">
        <v>230109</v>
      </c>
      <c r="C140" s="25">
        <v>108950</v>
      </c>
      <c r="D140" s="25">
        <v>25721</v>
      </c>
      <c r="E140" s="25">
        <v>0</v>
      </c>
      <c r="F140" s="25">
        <v>11365</v>
      </c>
      <c r="G140" s="25">
        <v>15967</v>
      </c>
      <c r="H140" s="25">
        <v>52738</v>
      </c>
      <c r="I140" s="25">
        <v>39696</v>
      </c>
      <c r="J140" s="25">
        <v>1712</v>
      </c>
    </row>
    <row r="141" spans="1:10" ht="12.75">
      <c r="A141" s="10" t="s">
        <v>155</v>
      </c>
      <c r="B141" s="25">
        <v>22724</v>
      </c>
      <c r="C141" s="25">
        <v>3930</v>
      </c>
      <c r="D141" s="25">
        <v>687</v>
      </c>
      <c r="E141" s="25">
        <v>0</v>
      </c>
      <c r="F141" s="25">
        <v>1895</v>
      </c>
      <c r="G141" s="25">
        <v>308</v>
      </c>
      <c r="H141" s="25">
        <v>9572</v>
      </c>
      <c r="I141" s="25">
        <v>3830</v>
      </c>
      <c r="J141" s="25">
        <v>0</v>
      </c>
    </row>
    <row r="142" spans="1:10" ht="12.75">
      <c r="A142" s="10" t="s">
        <v>156</v>
      </c>
      <c r="B142" s="25">
        <v>219187</v>
      </c>
      <c r="C142" s="25">
        <v>47021</v>
      </c>
      <c r="D142" s="25">
        <v>16140</v>
      </c>
      <c r="E142" s="25">
        <v>0</v>
      </c>
      <c r="F142" s="25">
        <v>9729</v>
      </c>
      <c r="G142" s="25">
        <v>3499</v>
      </c>
      <c r="H142" s="25">
        <v>58970</v>
      </c>
      <c r="I142" s="25">
        <v>25478</v>
      </c>
      <c r="J142" s="25">
        <v>1770</v>
      </c>
    </row>
    <row r="143" spans="1:10" ht="12.75">
      <c r="A143" s="10" t="s">
        <v>157</v>
      </c>
      <c r="B143" s="25">
        <v>74322</v>
      </c>
      <c r="C143" s="25">
        <v>7305</v>
      </c>
      <c r="D143" s="25">
        <v>1723</v>
      </c>
      <c r="E143" s="25">
        <v>4919</v>
      </c>
      <c r="F143" s="25">
        <v>6298</v>
      </c>
      <c r="G143" s="25">
        <v>1399</v>
      </c>
      <c r="H143" s="25">
        <v>35407</v>
      </c>
      <c r="I143" s="25">
        <v>15168</v>
      </c>
      <c r="J143" s="25">
        <v>264</v>
      </c>
    </row>
    <row r="144" spans="1:10" ht="12.75">
      <c r="A144" s="10" t="s">
        <v>158</v>
      </c>
      <c r="B144" s="25">
        <v>125330</v>
      </c>
      <c r="C144" s="25">
        <v>12910</v>
      </c>
      <c r="D144" s="25">
        <v>6865</v>
      </c>
      <c r="E144" s="25">
        <v>0</v>
      </c>
      <c r="F144" s="25">
        <v>6972</v>
      </c>
      <c r="G144" s="25">
        <v>848</v>
      </c>
      <c r="H144" s="25">
        <v>35780</v>
      </c>
      <c r="I144" s="25">
        <v>23054</v>
      </c>
      <c r="J144" s="25">
        <v>2353</v>
      </c>
    </row>
    <row r="145" spans="1:10" ht="25.5" customHeight="1">
      <c r="A145" s="24" t="s">
        <v>903</v>
      </c>
      <c r="B145" s="25">
        <v>80694</v>
      </c>
      <c r="C145" s="25">
        <v>29117</v>
      </c>
      <c r="D145" s="25">
        <v>2742</v>
      </c>
      <c r="E145" s="25">
        <v>0</v>
      </c>
      <c r="F145" s="25">
        <v>9459</v>
      </c>
      <c r="G145" s="25">
        <v>427</v>
      </c>
      <c r="H145" s="25">
        <v>26160</v>
      </c>
      <c r="I145" s="25">
        <v>9223</v>
      </c>
      <c r="J145" s="25">
        <v>0</v>
      </c>
    </row>
    <row r="146" spans="1:10" ht="12.75">
      <c r="A146" s="10" t="s">
        <v>160</v>
      </c>
      <c r="B146" s="25">
        <v>175478</v>
      </c>
      <c r="C146" s="25">
        <v>18999</v>
      </c>
      <c r="D146" s="25">
        <v>5328</v>
      </c>
      <c r="E146" s="25">
        <v>0</v>
      </c>
      <c r="F146" s="25">
        <v>6807</v>
      </c>
      <c r="G146" s="25">
        <v>1108</v>
      </c>
      <c r="H146" s="25">
        <v>111982</v>
      </c>
      <c r="I146" s="25">
        <v>34634</v>
      </c>
      <c r="J146" s="25">
        <v>176</v>
      </c>
    </row>
    <row r="147" spans="1:10" ht="12.75">
      <c r="A147" s="10" t="s">
        <v>161</v>
      </c>
      <c r="B147" s="25">
        <v>23748</v>
      </c>
      <c r="C147" s="25">
        <v>6015</v>
      </c>
      <c r="D147" s="25">
        <v>477</v>
      </c>
      <c r="E147" s="25">
        <v>0</v>
      </c>
      <c r="F147" s="25">
        <v>2445</v>
      </c>
      <c r="G147" s="25">
        <v>358</v>
      </c>
      <c r="H147" s="25">
        <v>13401</v>
      </c>
      <c r="I147" s="25">
        <v>6136</v>
      </c>
      <c r="J147" s="25">
        <v>684</v>
      </c>
    </row>
    <row r="148" spans="1:10" ht="12.75">
      <c r="A148" s="10" t="s">
        <v>162</v>
      </c>
      <c r="B148" s="25">
        <v>19050</v>
      </c>
      <c r="C148" s="25">
        <v>7561</v>
      </c>
      <c r="D148" s="25">
        <v>193</v>
      </c>
      <c r="E148" s="25">
        <v>0</v>
      </c>
      <c r="F148" s="25">
        <v>2542</v>
      </c>
      <c r="G148" s="25">
        <v>2</v>
      </c>
      <c r="H148" s="25">
        <v>10595</v>
      </c>
      <c r="I148" s="25">
        <v>5570</v>
      </c>
      <c r="J148" s="25">
        <v>0</v>
      </c>
    </row>
    <row r="149" spans="1:10" ht="12.75">
      <c r="A149" s="10" t="s">
        <v>163</v>
      </c>
      <c r="B149" s="25">
        <v>248001</v>
      </c>
      <c r="C149" s="25">
        <v>128179</v>
      </c>
      <c r="D149" s="25">
        <v>235529</v>
      </c>
      <c r="E149" s="25">
        <v>0</v>
      </c>
      <c r="F149" s="25">
        <v>15679</v>
      </c>
      <c r="G149" s="25">
        <v>228007</v>
      </c>
      <c r="H149" s="25">
        <v>95372</v>
      </c>
      <c r="I149" s="25">
        <v>60634</v>
      </c>
      <c r="J149" s="25">
        <v>1789</v>
      </c>
    </row>
    <row r="150" spans="1:10" ht="12.75">
      <c r="A150" s="10" t="s">
        <v>164</v>
      </c>
      <c r="B150" s="25">
        <v>16272</v>
      </c>
      <c r="C150" s="25">
        <v>2596</v>
      </c>
      <c r="D150" s="25">
        <v>1163</v>
      </c>
      <c r="E150" s="25">
        <v>0</v>
      </c>
      <c r="F150" s="25">
        <v>1569</v>
      </c>
      <c r="G150" s="25">
        <v>227</v>
      </c>
      <c r="H150" s="25">
        <v>7202</v>
      </c>
      <c r="I150" s="25">
        <v>2302</v>
      </c>
      <c r="J150" s="25">
        <v>1</v>
      </c>
    </row>
    <row r="151" spans="1:10" ht="12.75">
      <c r="A151" s="10" t="s">
        <v>165</v>
      </c>
      <c r="B151" s="25">
        <v>21410</v>
      </c>
      <c r="C151" s="25">
        <v>1247</v>
      </c>
      <c r="D151" s="25">
        <v>580</v>
      </c>
      <c r="E151" s="25">
        <v>0</v>
      </c>
      <c r="F151" s="25">
        <v>480</v>
      </c>
      <c r="G151" s="25">
        <v>319</v>
      </c>
      <c r="H151" s="25">
        <v>14211</v>
      </c>
      <c r="I151" s="25">
        <v>4811</v>
      </c>
      <c r="J151" s="25">
        <v>4</v>
      </c>
    </row>
    <row r="152" spans="1:10" ht="12.75">
      <c r="A152" s="10" t="s">
        <v>166</v>
      </c>
      <c r="B152" s="25">
        <v>111572</v>
      </c>
      <c r="C152" s="25">
        <v>15020</v>
      </c>
      <c r="D152" s="25">
        <v>1263</v>
      </c>
      <c r="E152" s="25">
        <v>5811</v>
      </c>
      <c r="F152" s="25">
        <v>0</v>
      </c>
      <c r="G152" s="25">
        <v>408</v>
      </c>
      <c r="H152" s="25">
        <v>63868</v>
      </c>
      <c r="I152" s="25">
        <v>27657</v>
      </c>
      <c r="J152" s="25">
        <v>228</v>
      </c>
    </row>
    <row r="153" spans="1:10" ht="12.75">
      <c r="A153" s="10" t="s">
        <v>167</v>
      </c>
      <c r="B153" s="25">
        <v>11388</v>
      </c>
      <c r="C153" s="25">
        <v>4948</v>
      </c>
      <c r="D153" s="25">
        <v>168</v>
      </c>
      <c r="E153" s="25">
        <v>0</v>
      </c>
      <c r="F153" s="25">
        <v>1565</v>
      </c>
      <c r="G153" s="25">
        <v>125</v>
      </c>
      <c r="H153" s="25">
        <v>3131</v>
      </c>
      <c r="I153" s="25">
        <v>889</v>
      </c>
      <c r="J153" s="25">
        <v>0</v>
      </c>
    </row>
    <row r="154" spans="1:10" ht="12.75">
      <c r="A154" s="10" t="s">
        <v>168</v>
      </c>
      <c r="B154" s="25">
        <v>28264</v>
      </c>
      <c r="C154" s="25">
        <v>4919</v>
      </c>
      <c r="D154" s="25">
        <v>461</v>
      </c>
      <c r="E154" s="25">
        <v>0</v>
      </c>
      <c r="F154" s="25">
        <v>2524</v>
      </c>
      <c r="G154" s="25">
        <v>559</v>
      </c>
      <c r="H154" s="25">
        <v>23678</v>
      </c>
      <c r="I154" s="25">
        <v>5935</v>
      </c>
      <c r="J154" s="25">
        <v>519</v>
      </c>
    </row>
    <row r="155" spans="1:10" ht="12.75">
      <c r="A155" s="10" t="s">
        <v>169</v>
      </c>
      <c r="B155" s="25">
        <v>18567</v>
      </c>
      <c r="C155" s="25">
        <v>331</v>
      </c>
      <c r="D155" s="25">
        <v>1048</v>
      </c>
      <c r="E155" s="25">
        <v>0</v>
      </c>
      <c r="F155" s="25">
        <v>2119</v>
      </c>
      <c r="G155" s="25">
        <v>3220</v>
      </c>
      <c r="H155" s="25">
        <v>7705</v>
      </c>
      <c r="I155" s="25">
        <v>3014</v>
      </c>
      <c r="J155" s="25">
        <v>0</v>
      </c>
    </row>
    <row r="156" spans="1:10" ht="12.75">
      <c r="A156" s="10" t="s">
        <v>170</v>
      </c>
      <c r="B156" s="25">
        <v>1357258</v>
      </c>
      <c r="C156" s="25">
        <v>541293</v>
      </c>
      <c r="D156" s="25">
        <v>387682</v>
      </c>
      <c r="E156" s="25">
        <v>0</v>
      </c>
      <c r="F156" s="25">
        <v>97215</v>
      </c>
      <c r="G156" s="25">
        <v>305108</v>
      </c>
      <c r="H156" s="25">
        <v>193817</v>
      </c>
      <c r="I156" s="25">
        <v>229509</v>
      </c>
      <c r="J156" s="25">
        <v>8407</v>
      </c>
    </row>
    <row r="157" spans="1:10" ht="12.75">
      <c r="A157" s="10" t="s">
        <v>171</v>
      </c>
      <c r="B157" s="25">
        <v>46813</v>
      </c>
      <c r="C157" s="25">
        <v>4049</v>
      </c>
      <c r="D157" s="25">
        <v>6456</v>
      </c>
      <c r="E157" s="25">
        <v>4511</v>
      </c>
      <c r="F157" s="25">
        <v>0</v>
      </c>
      <c r="G157" s="25">
        <v>6526</v>
      </c>
      <c r="H157" s="25">
        <v>16171</v>
      </c>
      <c r="I157" s="25">
        <v>3862</v>
      </c>
      <c r="J157" s="25">
        <v>485</v>
      </c>
    </row>
    <row r="158" spans="1:10" ht="12.75">
      <c r="A158" s="10" t="s">
        <v>172</v>
      </c>
      <c r="B158" s="25">
        <v>15512</v>
      </c>
      <c r="C158" s="25">
        <v>9854</v>
      </c>
      <c r="D158" s="25">
        <v>595</v>
      </c>
      <c r="E158" s="25">
        <v>0</v>
      </c>
      <c r="F158" s="25">
        <v>1635</v>
      </c>
      <c r="G158" s="25">
        <v>103</v>
      </c>
      <c r="H158" s="25">
        <v>6695</v>
      </c>
      <c r="I158" s="25">
        <v>5429</v>
      </c>
      <c r="J158" s="25">
        <v>0</v>
      </c>
    </row>
    <row r="159" spans="1:10" ht="12.75">
      <c r="A159" s="10" t="s">
        <v>173</v>
      </c>
      <c r="B159" s="25">
        <v>33331</v>
      </c>
      <c r="C159" s="25">
        <v>744</v>
      </c>
      <c r="D159" s="25">
        <v>317</v>
      </c>
      <c r="E159" s="25">
        <v>0</v>
      </c>
      <c r="F159" s="25">
        <v>3639</v>
      </c>
      <c r="G159" s="25">
        <v>167</v>
      </c>
      <c r="H159" s="25">
        <v>24493</v>
      </c>
      <c r="I159" s="25">
        <v>9240</v>
      </c>
      <c r="J159" s="25">
        <v>0</v>
      </c>
    </row>
    <row r="160" spans="1:10" ht="12.75">
      <c r="A160" s="10" t="s">
        <v>174</v>
      </c>
      <c r="B160" s="25">
        <v>92048</v>
      </c>
      <c r="C160" s="25">
        <v>30546</v>
      </c>
      <c r="D160" s="25">
        <v>5744</v>
      </c>
      <c r="E160" s="25">
        <v>0</v>
      </c>
      <c r="F160" s="25">
        <v>5141</v>
      </c>
      <c r="G160" s="25">
        <v>86</v>
      </c>
      <c r="H160" s="25">
        <v>21543</v>
      </c>
      <c r="I160" s="25">
        <v>14987</v>
      </c>
      <c r="J160" s="25">
        <v>704</v>
      </c>
    </row>
    <row r="161" spans="1:10" ht="12.75">
      <c r="A161" s="10" t="s">
        <v>175</v>
      </c>
      <c r="B161" s="25">
        <v>15317</v>
      </c>
      <c r="C161" s="25">
        <v>3875</v>
      </c>
      <c r="D161" s="25">
        <v>211</v>
      </c>
      <c r="E161" s="25">
        <v>0</v>
      </c>
      <c r="F161" s="25">
        <v>1607</v>
      </c>
      <c r="G161" s="25">
        <v>0</v>
      </c>
      <c r="H161" s="25">
        <v>10335</v>
      </c>
      <c r="I161" s="25">
        <v>3682</v>
      </c>
      <c r="J161" s="25">
        <v>0</v>
      </c>
    </row>
    <row r="162" spans="1:10" ht="12.75">
      <c r="A162" s="10" t="s">
        <v>176</v>
      </c>
      <c r="B162" s="25">
        <v>111773</v>
      </c>
      <c r="C162" s="25">
        <v>37664</v>
      </c>
      <c r="D162" s="25">
        <v>5605</v>
      </c>
      <c r="E162" s="25">
        <v>0</v>
      </c>
      <c r="F162" s="25">
        <v>5667</v>
      </c>
      <c r="G162" s="25">
        <v>2385</v>
      </c>
      <c r="H162" s="25">
        <v>21165</v>
      </c>
      <c r="I162" s="25">
        <v>11861</v>
      </c>
      <c r="J162" s="25">
        <v>547</v>
      </c>
    </row>
    <row r="163" spans="1:10" ht="12.75">
      <c r="A163" s="10" t="s">
        <v>177</v>
      </c>
      <c r="B163" s="25">
        <v>54742</v>
      </c>
      <c r="C163" s="25">
        <v>68087</v>
      </c>
      <c r="D163" s="25">
        <v>3973</v>
      </c>
      <c r="E163" s="25">
        <v>0</v>
      </c>
      <c r="F163" s="25">
        <v>5600</v>
      </c>
      <c r="G163" s="25">
        <v>71</v>
      </c>
      <c r="H163" s="25">
        <v>11099</v>
      </c>
      <c r="I163" s="25">
        <v>15635</v>
      </c>
      <c r="J163" s="25">
        <v>16</v>
      </c>
    </row>
    <row r="164" spans="1:10" ht="12.75">
      <c r="A164" s="10" t="s">
        <v>178</v>
      </c>
      <c r="B164" s="25">
        <v>130085</v>
      </c>
      <c r="C164" s="25">
        <v>19359</v>
      </c>
      <c r="D164" s="25">
        <v>5969</v>
      </c>
      <c r="E164" s="25">
        <v>0</v>
      </c>
      <c r="F164" s="25">
        <v>4015</v>
      </c>
      <c r="G164" s="25">
        <v>584</v>
      </c>
      <c r="H164" s="25">
        <v>46309</v>
      </c>
      <c r="I164" s="25">
        <v>17557</v>
      </c>
      <c r="J164" s="25">
        <v>291</v>
      </c>
    </row>
    <row r="165" spans="1:10" ht="12.75">
      <c r="A165" s="10" t="s">
        <v>179</v>
      </c>
      <c r="B165" s="25">
        <v>36662</v>
      </c>
      <c r="C165" s="25">
        <v>20278</v>
      </c>
      <c r="D165" s="25">
        <v>467</v>
      </c>
      <c r="E165" s="25">
        <v>0</v>
      </c>
      <c r="F165" s="25">
        <v>3792</v>
      </c>
      <c r="G165" s="25">
        <v>174</v>
      </c>
      <c r="H165" s="25">
        <v>20149</v>
      </c>
      <c r="I165" s="25">
        <v>6096</v>
      </c>
      <c r="J165" s="25">
        <v>572</v>
      </c>
    </row>
    <row r="166" spans="1:10" ht="12.75">
      <c r="A166" s="10" t="s">
        <v>180</v>
      </c>
      <c r="B166" s="25">
        <v>49779</v>
      </c>
      <c r="C166" s="25">
        <v>6249</v>
      </c>
      <c r="D166" s="25">
        <v>3269</v>
      </c>
      <c r="E166" s="25">
        <v>0</v>
      </c>
      <c r="F166" s="25">
        <v>2482</v>
      </c>
      <c r="G166" s="25">
        <v>114</v>
      </c>
      <c r="H166" s="25">
        <v>16387</v>
      </c>
      <c r="I166" s="25">
        <v>8278</v>
      </c>
      <c r="J166" s="25">
        <v>282</v>
      </c>
    </row>
    <row r="167" spans="1:10" ht="12.75">
      <c r="A167" s="10" t="s">
        <v>181</v>
      </c>
      <c r="B167" s="25">
        <v>82383</v>
      </c>
      <c r="C167" s="25">
        <v>1292</v>
      </c>
      <c r="D167" s="25">
        <v>2361</v>
      </c>
      <c r="E167" s="25">
        <v>0</v>
      </c>
      <c r="F167" s="25">
        <v>4593</v>
      </c>
      <c r="G167" s="25">
        <v>163</v>
      </c>
      <c r="H167" s="25">
        <v>24285</v>
      </c>
      <c r="I167" s="25">
        <v>10898</v>
      </c>
      <c r="J167" s="25">
        <v>0</v>
      </c>
    </row>
    <row r="168" spans="1:10" ht="12.75">
      <c r="A168" s="10" t="s">
        <v>182</v>
      </c>
      <c r="B168" s="25">
        <v>86433</v>
      </c>
      <c r="C168" s="25">
        <v>27403</v>
      </c>
      <c r="D168" s="25">
        <v>14363</v>
      </c>
      <c r="E168" s="25">
        <v>0</v>
      </c>
      <c r="F168" s="25">
        <v>3745</v>
      </c>
      <c r="G168" s="25">
        <v>5758</v>
      </c>
      <c r="H168" s="25">
        <v>9389</v>
      </c>
      <c r="I168" s="25">
        <v>23849</v>
      </c>
      <c r="J168" s="25">
        <v>469</v>
      </c>
    </row>
    <row r="169" spans="1:10" ht="12.75">
      <c r="A169" s="10" t="s">
        <v>183</v>
      </c>
      <c r="B169" s="25">
        <v>47261</v>
      </c>
      <c r="C169" s="25">
        <v>1772</v>
      </c>
      <c r="D169" s="25">
        <v>2398</v>
      </c>
      <c r="E169" s="25">
        <v>0</v>
      </c>
      <c r="F169" s="25">
        <v>2786</v>
      </c>
      <c r="G169" s="25">
        <v>1422</v>
      </c>
      <c r="H169" s="25">
        <v>17589</v>
      </c>
      <c r="I169" s="25">
        <v>3949</v>
      </c>
      <c r="J169" s="25">
        <v>1419</v>
      </c>
    </row>
    <row r="170" spans="1:10" ht="12.75">
      <c r="A170" s="10" t="s">
        <v>184</v>
      </c>
      <c r="B170" s="25">
        <v>30613</v>
      </c>
      <c r="C170" s="25">
        <v>8887</v>
      </c>
      <c r="D170" s="25">
        <v>976</v>
      </c>
      <c r="E170" s="25">
        <v>0</v>
      </c>
      <c r="F170" s="25">
        <v>2087</v>
      </c>
      <c r="G170" s="25">
        <v>245</v>
      </c>
      <c r="H170" s="25">
        <v>13221</v>
      </c>
      <c r="I170" s="25">
        <v>6221</v>
      </c>
      <c r="J170" s="25">
        <v>15</v>
      </c>
    </row>
    <row r="171" spans="1:10" ht="12.75">
      <c r="A171" s="10" t="s">
        <v>185</v>
      </c>
      <c r="B171" s="25">
        <v>159486</v>
      </c>
      <c r="C171" s="25">
        <v>69647</v>
      </c>
      <c r="D171" s="25">
        <v>24837</v>
      </c>
      <c r="E171" s="25">
        <v>0</v>
      </c>
      <c r="F171" s="25">
        <v>6354</v>
      </c>
      <c r="G171" s="25">
        <v>27898</v>
      </c>
      <c r="H171" s="25">
        <v>19886</v>
      </c>
      <c r="I171" s="25">
        <v>25691</v>
      </c>
      <c r="J171" s="25">
        <v>15533</v>
      </c>
    </row>
    <row r="172" spans="1:10" ht="12.75">
      <c r="A172" s="10" t="s">
        <v>186</v>
      </c>
      <c r="B172" s="25">
        <v>47422</v>
      </c>
      <c r="C172" s="25">
        <v>8227</v>
      </c>
      <c r="D172" s="25">
        <v>683</v>
      </c>
      <c r="E172" s="25">
        <v>0</v>
      </c>
      <c r="F172" s="25">
        <v>3805</v>
      </c>
      <c r="G172" s="25">
        <v>40</v>
      </c>
      <c r="H172" s="25">
        <v>16945</v>
      </c>
      <c r="I172" s="25">
        <v>4812</v>
      </c>
      <c r="J172" s="25">
        <v>333</v>
      </c>
    </row>
    <row r="173" spans="1:10" ht="12.75">
      <c r="A173" s="10" t="s">
        <v>187</v>
      </c>
      <c r="B173" s="25">
        <v>122826</v>
      </c>
      <c r="C173" s="25">
        <v>25197</v>
      </c>
      <c r="D173" s="25">
        <v>5353</v>
      </c>
      <c r="E173" s="25">
        <v>3605</v>
      </c>
      <c r="F173" s="25">
        <v>0</v>
      </c>
      <c r="G173" s="25">
        <v>3249</v>
      </c>
      <c r="H173" s="25">
        <v>38199</v>
      </c>
      <c r="I173" s="25">
        <v>16538</v>
      </c>
      <c r="J173" s="25">
        <v>298</v>
      </c>
    </row>
    <row r="174" spans="1:10" ht="12.75">
      <c r="A174" s="10" t="s">
        <v>188</v>
      </c>
      <c r="B174" s="25">
        <v>60085</v>
      </c>
      <c r="C174" s="25">
        <v>5443</v>
      </c>
      <c r="D174" s="25">
        <v>1080</v>
      </c>
      <c r="E174" s="25">
        <v>2946</v>
      </c>
      <c r="F174" s="25">
        <v>56</v>
      </c>
      <c r="G174" s="25">
        <v>111</v>
      </c>
      <c r="H174" s="25">
        <v>27674</v>
      </c>
      <c r="I174" s="25">
        <v>11344</v>
      </c>
      <c r="J174" s="25">
        <v>4998</v>
      </c>
    </row>
    <row r="175" spans="1:10" ht="12.75">
      <c r="A175" s="10" t="s">
        <v>189</v>
      </c>
      <c r="B175" s="25">
        <v>193646</v>
      </c>
      <c r="C175" s="25">
        <v>19501</v>
      </c>
      <c r="D175" s="25">
        <v>7347</v>
      </c>
      <c r="E175" s="25">
        <v>0</v>
      </c>
      <c r="F175" s="25">
        <v>9702</v>
      </c>
      <c r="G175" s="25">
        <v>1571</v>
      </c>
      <c r="H175" s="25">
        <v>86938</v>
      </c>
      <c r="I175" s="25">
        <v>31840</v>
      </c>
      <c r="J175" s="25">
        <v>481</v>
      </c>
    </row>
    <row r="176" spans="1:10" ht="12.75">
      <c r="A176" s="10" t="s">
        <v>190</v>
      </c>
      <c r="B176" s="25">
        <v>21378</v>
      </c>
      <c r="C176" s="25">
        <v>9011</v>
      </c>
      <c r="D176" s="25">
        <v>260</v>
      </c>
      <c r="E176" s="25">
        <v>0</v>
      </c>
      <c r="F176" s="25">
        <v>1758</v>
      </c>
      <c r="G176" s="25">
        <v>38</v>
      </c>
      <c r="H176" s="25">
        <v>12476</v>
      </c>
      <c r="I176" s="25">
        <v>5620</v>
      </c>
      <c r="J176" s="25">
        <v>0</v>
      </c>
    </row>
    <row r="177" spans="1:10" ht="12.75">
      <c r="A177" s="10" t="s">
        <v>191</v>
      </c>
      <c r="B177" s="25">
        <v>71731</v>
      </c>
      <c r="C177" s="25">
        <v>13250</v>
      </c>
      <c r="D177" s="25">
        <v>3785</v>
      </c>
      <c r="E177" s="25">
        <v>0</v>
      </c>
      <c r="F177" s="25">
        <v>2164</v>
      </c>
      <c r="G177" s="25">
        <v>3665</v>
      </c>
      <c r="H177" s="25">
        <v>13164</v>
      </c>
      <c r="I177" s="25">
        <v>8622</v>
      </c>
      <c r="J177" s="25">
        <v>18</v>
      </c>
    </row>
    <row r="178" spans="1:10" ht="12.75">
      <c r="A178" s="10" t="s">
        <v>192</v>
      </c>
      <c r="B178" s="25">
        <v>27745</v>
      </c>
      <c r="C178" s="25">
        <v>5661</v>
      </c>
      <c r="D178" s="25">
        <v>286</v>
      </c>
      <c r="E178" s="25">
        <v>0</v>
      </c>
      <c r="F178" s="25">
        <v>2727</v>
      </c>
      <c r="G178" s="25">
        <v>34</v>
      </c>
      <c r="H178" s="25">
        <v>3934</v>
      </c>
      <c r="I178" s="25">
        <v>3655</v>
      </c>
      <c r="J178" s="25">
        <v>1964</v>
      </c>
    </row>
    <row r="179" spans="1:10" ht="12.75">
      <c r="A179" s="10" t="s">
        <v>193</v>
      </c>
      <c r="B179" s="25">
        <v>22746</v>
      </c>
      <c r="C179" s="25">
        <v>5664</v>
      </c>
      <c r="D179" s="25">
        <v>834</v>
      </c>
      <c r="E179" s="25">
        <v>0</v>
      </c>
      <c r="F179" s="25">
        <v>2028</v>
      </c>
      <c r="G179" s="25">
        <v>86</v>
      </c>
      <c r="H179" s="25">
        <v>9199</v>
      </c>
      <c r="I179" s="25">
        <v>9340</v>
      </c>
      <c r="J179" s="25">
        <v>2</v>
      </c>
    </row>
    <row r="180" spans="1:10" ht="12.75">
      <c r="A180" s="10" t="s">
        <v>194</v>
      </c>
      <c r="B180" s="25">
        <v>36251</v>
      </c>
      <c r="C180" s="25">
        <v>3518</v>
      </c>
      <c r="D180" s="25">
        <v>1940</v>
      </c>
      <c r="E180" s="25">
        <v>6264</v>
      </c>
      <c r="F180" s="25">
        <v>4501</v>
      </c>
      <c r="G180" s="25">
        <v>583</v>
      </c>
      <c r="H180" s="25">
        <v>16222</v>
      </c>
      <c r="I180" s="25">
        <v>4288</v>
      </c>
      <c r="J180" s="25">
        <v>909</v>
      </c>
    </row>
    <row r="181" spans="1:10" ht="12.75">
      <c r="A181" s="10" t="s">
        <v>195</v>
      </c>
      <c r="B181" s="25">
        <v>30191</v>
      </c>
      <c r="C181" s="25">
        <v>729</v>
      </c>
      <c r="D181" s="25">
        <v>2946</v>
      </c>
      <c r="E181" s="25">
        <v>0</v>
      </c>
      <c r="F181" s="25">
        <v>1644</v>
      </c>
      <c r="G181" s="25">
        <v>536</v>
      </c>
      <c r="H181" s="25">
        <v>18934</v>
      </c>
      <c r="I181" s="25">
        <v>10566</v>
      </c>
      <c r="J181" s="25">
        <v>618</v>
      </c>
    </row>
    <row r="182" spans="1:10" ht="12.75">
      <c r="A182" s="10" t="s">
        <v>196</v>
      </c>
      <c r="B182" s="25">
        <v>35393</v>
      </c>
      <c r="C182" s="25">
        <v>7146</v>
      </c>
      <c r="D182" s="25">
        <v>1017</v>
      </c>
      <c r="E182" s="25">
        <v>0</v>
      </c>
      <c r="F182" s="25">
        <v>2046</v>
      </c>
      <c r="G182" s="25">
        <v>12</v>
      </c>
      <c r="H182" s="25">
        <v>16421</v>
      </c>
      <c r="I182" s="25">
        <v>7290</v>
      </c>
      <c r="J182" s="25">
        <v>0</v>
      </c>
    </row>
    <row r="183" spans="1:10" ht="12.75">
      <c r="A183" s="10" t="s">
        <v>197</v>
      </c>
      <c r="B183" s="25">
        <v>45251</v>
      </c>
      <c r="C183" s="25">
        <v>8892</v>
      </c>
      <c r="D183" s="25">
        <v>1558</v>
      </c>
      <c r="E183" s="25">
        <v>0</v>
      </c>
      <c r="F183" s="25">
        <v>2918</v>
      </c>
      <c r="G183" s="25">
        <v>524</v>
      </c>
      <c r="H183" s="25">
        <v>17006</v>
      </c>
      <c r="I183" s="25">
        <v>8821</v>
      </c>
      <c r="J183" s="25">
        <v>1095</v>
      </c>
    </row>
    <row r="184" spans="1:10" ht="12.75">
      <c r="A184" s="10" t="s">
        <v>198</v>
      </c>
      <c r="B184" s="25">
        <v>38331</v>
      </c>
      <c r="C184" s="25">
        <v>4327</v>
      </c>
      <c r="D184" s="25">
        <v>905</v>
      </c>
      <c r="E184" s="25">
        <v>0</v>
      </c>
      <c r="F184" s="25">
        <v>2692</v>
      </c>
      <c r="G184" s="25">
        <v>778</v>
      </c>
      <c r="H184" s="25">
        <v>7273</v>
      </c>
      <c r="I184" s="25">
        <v>4423</v>
      </c>
      <c r="J184" s="25">
        <v>0</v>
      </c>
    </row>
    <row r="185" spans="1:10" ht="12.75">
      <c r="A185" s="10" t="s">
        <v>199</v>
      </c>
      <c r="B185" s="25">
        <v>169113</v>
      </c>
      <c r="C185" s="25">
        <v>44435</v>
      </c>
      <c r="D185" s="25">
        <v>-30</v>
      </c>
      <c r="E185" s="25">
        <v>0</v>
      </c>
      <c r="F185" s="25">
        <v>8412</v>
      </c>
      <c r="G185" s="25">
        <v>3604</v>
      </c>
      <c r="H185" s="25">
        <v>66197</v>
      </c>
      <c r="I185" s="25">
        <v>30460</v>
      </c>
      <c r="J185" s="25">
        <v>307</v>
      </c>
    </row>
    <row r="186" spans="1:10" ht="12.75">
      <c r="A186" s="10" t="s">
        <v>200</v>
      </c>
      <c r="B186" s="25">
        <v>50204</v>
      </c>
      <c r="C186" s="25">
        <v>1680</v>
      </c>
      <c r="D186" s="25">
        <v>9031</v>
      </c>
      <c r="E186" s="25">
        <v>0</v>
      </c>
      <c r="F186" s="25">
        <v>5060</v>
      </c>
      <c r="G186" s="25">
        <v>9412</v>
      </c>
      <c r="H186" s="25">
        <v>24993</v>
      </c>
      <c r="I186" s="25">
        <v>9102</v>
      </c>
      <c r="J186" s="25">
        <v>0</v>
      </c>
    </row>
    <row r="187" spans="1:10" ht="12.75">
      <c r="A187" s="10" t="s">
        <v>201</v>
      </c>
      <c r="B187" s="25">
        <v>183959</v>
      </c>
      <c r="C187" s="25">
        <v>58613</v>
      </c>
      <c r="D187" s="25">
        <v>7914</v>
      </c>
      <c r="E187" s="25">
        <v>0</v>
      </c>
      <c r="F187" s="25">
        <v>10471</v>
      </c>
      <c r="G187" s="25">
        <v>815</v>
      </c>
      <c r="H187" s="25">
        <v>77882</v>
      </c>
      <c r="I187" s="25">
        <v>29103</v>
      </c>
      <c r="J187" s="25">
        <v>74</v>
      </c>
    </row>
    <row r="188" spans="1:10" ht="12.75">
      <c r="A188" s="10" t="s">
        <v>202</v>
      </c>
      <c r="B188" s="25">
        <v>61172</v>
      </c>
      <c r="C188" s="25">
        <v>31190</v>
      </c>
      <c r="D188" s="25">
        <v>1994</v>
      </c>
      <c r="E188" s="25">
        <v>0</v>
      </c>
      <c r="F188" s="25">
        <v>4916</v>
      </c>
      <c r="G188" s="25">
        <v>520</v>
      </c>
      <c r="H188" s="25">
        <v>14825</v>
      </c>
      <c r="I188" s="25">
        <v>13148</v>
      </c>
      <c r="J188" s="25">
        <v>1664</v>
      </c>
    </row>
    <row r="189" spans="1:10" ht="12.75">
      <c r="A189" s="10" t="s">
        <v>203</v>
      </c>
      <c r="B189" s="25">
        <v>51361</v>
      </c>
      <c r="C189" s="25">
        <v>1885</v>
      </c>
      <c r="D189" s="25">
        <v>1753</v>
      </c>
      <c r="E189" s="25">
        <v>3928</v>
      </c>
      <c r="F189" s="25">
        <v>0</v>
      </c>
      <c r="G189" s="25">
        <v>1269</v>
      </c>
      <c r="H189" s="25">
        <v>24710</v>
      </c>
      <c r="I189" s="25">
        <v>5831</v>
      </c>
      <c r="J189" s="25">
        <v>234</v>
      </c>
    </row>
    <row r="190" spans="1:10" ht="12.75">
      <c r="A190" s="10" t="s">
        <v>204</v>
      </c>
      <c r="B190" s="25">
        <v>31127</v>
      </c>
      <c r="C190" s="25">
        <v>6681</v>
      </c>
      <c r="D190" s="25">
        <v>308</v>
      </c>
      <c r="E190" s="25">
        <v>3260</v>
      </c>
      <c r="F190" s="25">
        <v>0</v>
      </c>
      <c r="G190" s="25">
        <v>67</v>
      </c>
      <c r="H190" s="25">
        <v>14277</v>
      </c>
      <c r="I190" s="25">
        <v>7770</v>
      </c>
      <c r="J190" s="25">
        <v>1462</v>
      </c>
    </row>
    <row r="191" spans="1:10" ht="12.75">
      <c r="A191" s="10" t="s">
        <v>205</v>
      </c>
      <c r="B191" s="25">
        <v>125403</v>
      </c>
      <c r="C191" s="25">
        <v>31383</v>
      </c>
      <c r="D191" s="25">
        <v>5403</v>
      </c>
      <c r="E191" s="25">
        <v>0</v>
      </c>
      <c r="F191" s="25">
        <v>4306</v>
      </c>
      <c r="G191" s="25">
        <v>1343</v>
      </c>
      <c r="H191" s="25">
        <v>27067</v>
      </c>
      <c r="I191" s="25">
        <v>17974</v>
      </c>
      <c r="J191" s="25">
        <v>0</v>
      </c>
    </row>
    <row r="192" spans="1:10" ht="12.75">
      <c r="A192" s="10" t="s">
        <v>206</v>
      </c>
      <c r="B192" s="25">
        <v>59624</v>
      </c>
      <c r="C192" s="25">
        <v>2029</v>
      </c>
      <c r="D192" s="25">
        <v>1519</v>
      </c>
      <c r="E192" s="25">
        <v>0</v>
      </c>
      <c r="F192" s="25">
        <v>4328</v>
      </c>
      <c r="G192" s="25">
        <v>506</v>
      </c>
      <c r="H192" s="25">
        <v>21155</v>
      </c>
      <c r="I192" s="25">
        <v>5598</v>
      </c>
      <c r="J192" s="25">
        <v>1367</v>
      </c>
    </row>
    <row r="193" spans="1:10" ht="12.75">
      <c r="A193" s="10" t="s">
        <v>207</v>
      </c>
      <c r="B193" s="25">
        <v>30260</v>
      </c>
      <c r="C193" s="25">
        <v>16474</v>
      </c>
      <c r="D193" s="25">
        <v>996</v>
      </c>
      <c r="E193" s="25">
        <v>536</v>
      </c>
      <c r="F193" s="25">
        <v>1850</v>
      </c>
      <c r="G193" s="25">
        <v>454</v>
      </c>
      <c r="H193" s="25">
        <v>1942</v>
      </c>
      <c r="I193" s="25">
        <v>4271</v>
      </c>
      <c r="J193" s="25">
        <v>93</v>
      </c>
    </row>
    <row r="194" spans="1:10" ht="25.5" customHeight="1">
      <c r="A194" s="24" t="s">
        <v>888</v>
      </c>
      <c r="B194" s="25">
        <v>75186</v>
      </c>
      <c r="C194" s="25">
        <v>12374</v>
      </c>
      <c r="D194" s="25">
        <v>17586</v>
      </c>
      <c r="E194" s="25">
        <v>0</v>
      </c>
      <c r="F194" s="25">
        <v>3462</v>
      </c>
      <c r="G194" s="25">
        <v>5778</v>
      </c>
      <c r="H194" s="25">
        <v>36505</v>
      </c>
      <c r="I194" s="25">
        <v>12090</v>
      </c>
      <c r="J194" s="25">
        <v>306</v>
      </c>
    </row>
    <row r="195" spans="1:10" ht="12.75">
      <c r="A195" s="10" t="s">
        <v>208</v>
      </c>
      <c r="B195" s="25">
        <v>16013</v>
      </c>
      <c r="C195" s="25">
        <v>1671</v>
      </c>
      <c r="D195" s="25">
        <v>2127</v>
      </c>
      <c r="E195" s="25">
        <v>0</v>
      </c>
      <c r="F195" s="25">
        <v>1419</v>
      </c>
      <c r="G195" s="25">
        <v>14</v>
      </c>
      <c r="H195" s="25">
        <v>2996</v>
      </c>
      <c r="I195" s="25">
        <v>4191</v>
      </c>
      <c r="J195" s="25">
        <v>0</v>
      </c>
    </row>
    <row r="196" spans="1:10" ht="12.75">
      <c r="A196" s="10" t="s">
        <v>209</v>
      </c>
      <c r="B196" s="25">
        <v>43599</v>
      </c>
      <c r="C196" s="25">
        <v>2253</v>
      </c>
      <c r="D196" s="25">
        <v>318</v>
      </c>
      <c r="E196" s="25">
        <v>0</v>
      </c>
      <c r="F196" s="25">
        <v>3434</v>
      </c>
      <c r="G196" s="25">
        <v>31</v>
      </c>
      <c r="H196" s="25">
        <v>25007</v>
      </c>
      <c r="I196" s="25">
        <v>5519</v>
      </c>
      <c r="J196" s="25">
        <v>126</v>
      </c>
    </row>
    <row r="197" spans="1:10" ht="12.75">
      <c r="A197" s="10" t="s">
        <v>210</v>
      </c>
      <c r="B197" s="25">
        <v>51024</v>
      </c>
      <c r="C197" s="25">
        <v>3835</v>
      </c>
      <c r="D197" s="25">
        <v>549</v>
      </c>
      <c r="E197" s="25">
        <v>0</v>
      </c>
      <c r="F197" s="25">
        <v>3481</v>
      </c>
      <c r="G197" s="25">
        <v>1</v>
      </c>
      <c r="H197" s="25">
        <v>29087</v>
      </c>
      <c r="I197" s="25">
        <v>8144</v>
      </c>
      <c r="J197" s="25">
        <v>393</v>
      </c>
    </row>
    <row r="198" spans="1:10" ht="12.75">
      <c r="A198" s="10" t="s">
        <v>211</v>
      </c>
      <c r="B198" s="25">
        <v>32008</v>
      </c>
      <c r="C198" s="25">
        <v>1293</v>
      </c>
      <c r="D198" s="25">
        <v>1521</v>
      </c>
      <c r="E198" s="25">
        <v>0</v>
      </c>
      <c r="F198" s="25">
        <v>3501</v>
      </c>
      <c r="G198" s="25">
        <v>0</v>
      </c>
      <c r="H198" s="25">
        <v>21507</v>
      </c>
      <c r="I198" s="25">
        <v>6606</v>
      </c>
      <c r="J198" s="25">
        <v>0</v>
      </c>
    </row>
    <row r="199" spans="1:10" ht="12.75">
      <c r="A199" s="10" t="s">
        <v>212</v>
      </c>
      <c r="B199" s="25">
        <v>52410</v>
      </c>
      <c r="C199" s="25">
        <v>5315</v>
      </c>
      <c r="D199" s="25">
        <v>1010</v>
      </c>
      <c r="E199" s="25">
        <v>3</v>
      </c>
      <c r="F199" s="25">
        <v>2615</v>
      </c>
      <c r="G199" s="25">
        <v>0</v>
      </c>
      <c r="H199" s="25">
        <v>36461</v>
      </c>
      <c r="I199" s="25">
        <v>8926</v>
      </c>
      <c r="J199" s="25">
        <v>116</v>
      </c>
    </row>
    <row r="200" spans="1:10" ht="12.75">
      <c r="A200" s="10" t="s">
        <v>213</v>
      </c>
      <c r="B200" s="25">
        <v>56308</v>
      </c>
      <c r="C200" s="25">
        <v>5935</v>
      </c>
      <c r="D200" s="25">
        <v>1808</v>
      </c>
      <c r="E200" s="25">
        <v>0</v>
      </c>
      <c r="F200" s="25">
        <v>3202</v>
      </c>
      <c r="G200" s="25">
        <v>692</v>
      </c>
      <c r="H200" s="25">
        <v>28337</v>
      </c>
      <c r="I200" s="25">
        <v>6430</v>
      </c>
      <c r="J200" s="25">
        <v>52</v>
      </c>
    </row>
    <row r="201" spans="1:10" ht="12.75">
      <c r="A201" s="10" t="s">
        <v>214</v>
      </c>
      <c r="B201" s="25">
        <v>154698</v>
      </c>
      <c r="C201" s="25">
        <v>64763</v>
      </c>
      <c r="D201" s="25">
        <v>8038</v>
      </c>
      <c r="E201" s="25">
        <v>0</v>
      </c>
      <c r="F201" s="25">
        <v>6812</v>
      </c>
      <c r="G201" s="25">
        <v>698</v>
      </c>
      <c r="H201" s="25">
        <v>12627</v>
      </c>
      <c r="I201" s="25">
        <v>42490</v>
      </c>
      <c r="J201" s="25">
        <v>7382</v>
      </c>
    </row>
    <row r="202" spans="1:10" ht="12.75">
      <c r="A202" s="10" t="s">
        <v>215</v>
      </c>
      <c r="B202" s="25">
        <v>38792</v>
      </c>
      <c r="C202" s="25">
        <v>2404</v>
      </c>
      <c r="D202" s="25">
        <v>791</v>
      </c>
      <c r="E202" s="25">
        <v>0</v>
      </c>
      <c r="F202" s="25">
        <v>1296</v>
      </c>
      <c r="G202" s="25">
        <v>81</v>
      </c>
      <c r="H202" s="25">
        <v>25050</v>
      </c>
      <c r="I202" s="25">
        <v>6273</v>
      </c>
      <c r="J202" s="25">
        <v>23</v>
      </c>
    </row>
    <row r="203" spans="1:10" ht="12.75">
      <c r="A203" s="10" t="s">
        <v>216</v>
      </c>
      <c r="B203" s="25">
        <v>61738</v>
      </c>
      <c r="C203" s="25">
        <v>11070</v>
      </c>
      <c r="D203" s="25">
        <v>3423</v>
      </c>
      <c r="E203" s="25">
        <v>0</v>
      </c>
      <c r="F203" s="25">
        <v>3526</v>
      </c>
      <c r="G203" s="25">
        <v>343</v>
      </c>
      <c r="H203" s="25">
        <v>21081</v>
      </c>
      <c r="I203" s="25">
        <v>9718</v>
      </c>
      <c r="J203" s="25">
        <v>0</v>
      </c>
    </row>
    <row r="204" spans="1:10" ht="12.75">
      <c r="A204" s="10" t="s">
        <v>217</v>
      </c>
      <c r="B204" s="25">
        <v>14838</v>
      </c>
      <c r="C204" s="25">
        <v>510</v>
      </c>
      <c r="D204" s="25">
        <v>223</v>
      </c>
      <c r="E204" s="25">
        <v>0</v>
      </c>
      <c r="F204" s="25">
        <v>1332</v>
      </c>
      <c r="G204" s="25">
        <v>2</v>
      </c>
      <c r="H204" s="25">
        <v>8972</v>
      </c>
      <c r="I204" s="25">
        <v>2075</v>
      </c>
      <c r="J204" s="25">
        <v>0</v>
      </c>
    </row>
    <row r="205" spans="1:10" ht="12.75">
      <c r="A205" s="10" t="s">
        <v>218</v>
      </c>
      <c r="B205" s="25">
        <v>11768</v>
      </c>
      <c r="C205" s="25">
        <v>1470</v>
      </c>
      <c r="D205" s="25">
        <v>414</v>
      </c>
      <c r="E205" s="25">
        <v>2728</v>
      </c>
      <c r="F205" s="25">
        <v>-29</v>
      </c>
      <c r="G205" s="25">
        <v>0</v>
      </c>
      <c r="H205" s="25">
        <v>5035</v>
      </c>
      <c r="I205" s="25">
        <v>2074</v>
      </c>
      <c r="J205" s="25">
        <v>4</v>
      </c>
    </row>
    <row r="206" spans="1:10" ht="12.75">
      <c r="A206" s="10" t="s">
        <v>219</v>
      </c>
      <c r="B206" s="25">
        <v>46217</v>
      </c>
      <c r="C206" s="25">
        <v>4406</v>
      </c>
      <c r="D206" s="25">
        <v>1090</v>
      </c>
      <c r="E206" s="25">
        <v>0</v>
      </c>
      <c r="F206" s="25">
        <v>3303</v>
      </c>
      <c r="G206" s="25">
        <v>585</v>
      </c>
      <c r="H206" s="25">
        <v>21298</v>
      </c>
      <c r="I206" s="25">
        <v>7350</v>
      </c>
      <c r="J206" s="25">
        <v>1640</v>
      </c>
    </row>
    <row r="207" spans="1:10" ht="12.75">
      <c r="A207" s="10" t="s">
        <v>220</v>
      </c>
      <c r="B207" s="25">
        <v>45476</v>
      </c>
      <c r="C207" s="25">
        <v>5603</v>
      </c>
      <c r="D207" s="25">
        <v>1239</v>
      </c>
      <c r="E207" s="25">
        <v>0</v>
      </c>
      <c r="F207" s="25">
        <v>1279</v>
      </c>
      <c r="G207" s="25">
        <v>90</v>
      </c>
      <c r="H207" s="25">
        <v>13473</v>
      </c>
      <c r="I207" s="25">
        <v>6197</v>
      </c>
      <c r="J207" s="25">
        <v>0</v>
      </c>
    </row>
    <row r="208" spans="1:10" ht="12.75">
      <c r="A208" s="10" t="s">
        <v>221</v>
      </c>
      <c r="B208" s="25">
        <v>47449</v>
      </c>
      <c r="C208" s="25">
        <v>3248</v>
      </c>
      <c r="D208" s="25">
        <v>1480</v>
      </c>
      <c r="E208" s="25">
        <v>0</v>
      </c>
      <c r="F208" s="25">
        <v>3322</v>
      </c>
      <c r="G208" s="25">
        <v>65</v>
      </c>
      <c r="H208" s="25">
        <v>14469</v>
      </c>
      <c r="I208" s="25">
        <v>7104</v>
      </c>
      <c r="J208" s="25">
        <v>6</v>
      </c>
    </row>
    <row r="209" spans="1:10" ht="12.75">
      <c r="A209" s="10" t="s">
        <v>222</v>
      </c>
      <c r="B209" s="25">
        <v>28025</v>
      </c>
      <c r="C209" s="25">
        <v>11126</v>
      </c>
      <c r="D209" s="25">
        <v>243</v>
      </c>
      <c r="E209" s="25">
        <v>0</v>
      </c>
      <c r="F209" s="25">
        <v>2800</v>
      </c>
      <c r="G209" s="25">
        <v>523</v>
      </c>
      <c r="H209" s="25">
        <v>15523</v>
      </c>
      <c r="I209" s="25">
        <v>965</v>
      </c>
      <c r="J209" s="25">
        <v>0</v>
      </c>
    </row>
    <row r="210" spans="1:10" ht="25.5" customHeight="1">
      <c r="A210" s="24" t="s">
        <v>889</v>
      </c>
      <c r="B210" s="25">
        <v>29990</v>
      </c>
      <c r="C210" s="25">
        <v>14685</v>
      </c>
      <c r="D210" s="25">
        <v>296</v>
      </c>
      <c r="E210" s="25">
        <v>0</v>
      </c>
      <c r="F210" s="25">
        <v>2469</v>
      </c>
      <c r="G210" s="25">
        <v>1</v>
      </c>
      <c r="H210" s="25">
        <v>7270</v>
      </c>
      <c r="I210" s="25">
        <v>5980</v>
      </c>
      <c r="J210" s="25">
        <v>0</v>
      </c>
    </row>
    <row r="211" spans="1:10" ht="12.75">
      <c r="A211" s="10" t="s">
        <v>223</v>
      </c>
      <c r="B211" s="25">
        <v>21524</v>
      </c>
      <c r="C211" s="25">
        <v>3174</v>
      </c>
      <c r="D211" s="25">
        <v>5</v>
      </c>
      <c r="E211" s="25">
        <v>0</v>
      </c>
      <c r="F211" s="25">
        <v>1482</v>
      </c>
      <c r="G211" s="25">
        <v>81</v>
      </c>
      <c r="H211" s="25">
        <v>43</v>
      </c>
      <c r="I211" s="25">
        <v>3131</v>
      </c>
      <c r="J211" s="25">
        <v>82</v>
      </c>
    </row>
    <row r="212" spans="1:10" ht="12.75">
      <c r="A212" s="10" t="s">
        <v>224</v>
      </c>
      <c r="B212" s="25">
        <v>38688</v>
      </c>
      <c r="C212" s="25">
        <v>15869</v>
      </c>
      <c r="D212" s="25">
        <v>649</v>
      </c>
      <c r="E212" s="25">
        <v>0</v>
      </c>
      <c r="F212" s="25">
        <v>2333</v>
      </c>
      <c r="G212" s="25">
        <v>349</v>
      </c>
      <c r="H212" s="25">
        <v>19592</v>
      </c>
      <c r="I212" s="25">
        <v>8004</v>
      </c>
      <c r="J212" s="25">
        <v>1101</v>
      </c>
    </row>
    <row r="213" spans="1:10" ht="12.75">
      <c r="A213" s="10" t="s">
        <v>225</v>
      </c>
      <c r="B213" s="25">
        <v>28599</v>
      </c>
      <c r="C213" s="25">
        <v>1202</v>
      </c>
      <c r="D213" s="25">
        <v>90</v>
      </c>
      <c r="E213" s="25">
        <v>0</v>
      </c>
      <c r="F213" s="25">
        <v>1842</v>
      </c>
      <c r="G213" s="25">
        <v>19</v>
      </c>
      <c r="H213" s="25">
        <v>19135</v>
      </c>
      <c r="I213" s="25">
        <v>4192</v>
      </c>
      <c r="J213" s="25">
        <v>0</v>
      </c>
    </row>
    <row r="214" spans="1:10" ht="12.75">
      <c r="A214" s="10" t="s">
        <v>226</v>
      </c>
      <c r="B214" s="25">
        <v>82701</v>
      </c>
      <c r="C214" s="25">
        <v>4902</v>
      </c>
      <c r="D214" s="25">
        <v>2573</v>
      </c>
      <c r="E214" s="25">
        <v>0</v>
      </c>
      <c r="F214" s="25">
        <v>4917</v>
      </c>
      <c r="G214" s="25">
        <v>239</v>
      </c>
      <c r="H214" s="25">
        <v>30784</v>
      </c>
      <c r="I214" s="25">
        <v>15380</v>
      </c>
      <c r="J214" s="25">
        <v>0</v>
      </c>
    </row>
    <row r="215" spans="1:10" ht="12.75">
      <c r="A215" s="10" t="s">
        <v>227</v>
      </c>
      <c r="B215" s="25">
        <v>75602</v>
      </c>
      <c r="C215" s="25">
        <v>8805</v>
      </c>
      <c r="D215" s="25">
        <v>1340</v>
      </c>
      <c r="E215" s="25">
        <v>0</v>
      </c>
      <c r="F215" s="25">
        <v>7209</v>
      </c>
      <c r="G215" s="25">
        <v>374</v>
      </c>
      <c r="H215" s="25">
        <v>26013</v>
      </c>
      <c r="I215" s="25">
        <v>7837</v>
      </c>
      <c r="J215" s="25">
        <v>5632</v>
      </c>
    </row>
    <row r="216" spans="1:10" ht="12.75">
      <c r="A216" s="10" t="s">
        <v>228</v>
      </c>
      <c r="B216" s="25">
        <v>18689</v>
      </c>
      <c r="C216" s="25">
        <v>7981</v>
      </c>
      <c r="D216" s="25">
        <v>126</v>
      </c>
      <c r="E216" s="25">
        <v>0</v>
      </c>
      <c r="F216" s="25">
        <v>2468</v>
      </c>
      <c r="G216" s="25">
        <v>0</v>
      </c>
      <c r="H216" s="25">
        <v>9224</v>
      </c>
      <c r="I216" s="25">
        <v>2643</v>
      </c>
      <c r="J216" s="25">
        <v>0</v>
      </c>
    </row>
    <row r="217" spans="1:10" ht="12.75">
      <c r="A217" s="10" t="s">
        <v>229</v>
      </c>
      <c r="B217" s="25">
        <v>19728</v>
      </c>
      <c r="C217" s="25">
        <v>6580</v>
      </c>
      <c r="D217" s="25">
        <v>646</v>
      </c>
      <c r="E217" s="25">
        <v>0</v>
      </c>
      <c r="F217" s="25">
        <v>1725</v>
      </c>
      <c r="G217" s="25">
        <v>60</v>
      </c>
      <c r="H217" s="25">
        <v>4003</v>
      </c>
      <c r="I217" s="25">
        <v>1812</v>
      </c>
      <c r="J217" s="25">
        <v>0</v>
      </c>
    </row>
    <row r="218" spans="1:10" ht="12.75">
      <c r="A218" s="10" t="s">
        <v>230</v>
      </c>
      <c r="B218" s="25">
        <v>88933</v>
      </c>
      <c r="C218" s="25">
        <v>27563</v>
      </c>
      <c r="D218" s="25">
        <v>1867</v>
      </c>
      <c r="E218" s="25">
        <v>0</v>
      </c>
      <c r="F218" s="25">
        <v>3682</v>
      </c>
      <c r="G218" s="25">
        <v>583</v>
      </c>
      <c r="H218" s="25">
        <v>44274</v>
      </c>
      <c r="I218" s="25">
        <v>15705</v>
      </c>
      <c r="J218" s="25">
        <v>221</v>
      </c>
    </row>
    <row r="219" spans="1:10" ht="12.75">
      <c r="A219" s="10" t="s">
        <v>231</v>
      </c>
      <c r="B219" s="25">
        <v>7888</v>
      </c>
      <c r="C219" s="25">
        <v>4896</v>
      </c>
      <c r="D219" s="25">
        <v>94</v>
      </c>
      <c r="E219" s="25">
        <v>0</v>
      </c>
      <c r="F219" s="25">
        <v>820</v>
      </c>
      <c r="G219" s="25">
        <v>865</v>
      </c>
      <c r="H219" s="25">
        <v>0</v>
      </c>
      <c r="I219" s="25">
        <v>3262</v>
      </c>
      <c r="J219" s="25">
        <v>0</v>
      </c>
    </row>
    <row r="220" spans="1:10" ht="12.75">
      <c r="A220" s="10" t="s">
        <v>232</v>
      </c>
      <c r="B220" s="25">
        <v>24526</v>
      </c>
      <c r="C220" s="25">
        <v>14566</v>
      </c>
      <c r="D220" s="25">
        <v>146</v>
      </c>
      <c r="E220" s="25">
        <v>0</v>
      </c>
      <c r="F220" s="25">
        <v>1349</v>
      </c>
      <c r="G220" s="25">
        <v>11</v>
      </c>
      <c r="H220" s="25">
        <v>7920</v>
      </c>
      <c r="I220" s="25">
        <v>7442</v>
      </c>
      <c r="J220" s="25">
        <v>0</v>
      </c>
    </row>
    <row r="221" spans="1:10" ht="12.75">
      <c r="A221" s="10" t="s">
        <v>233</v>
      </c>
      <c r="B221" s="25">
        <v>475925</v>
      </c>
      <c r="C221" s="25">
        <v>93331</v>
      </c>
      <c r="D221" s="25">
        <v>289124</v>
      </c>
      <c r="E221" s="25">
        <v>43403</v>
      </c>
      <c r="F221" s="25">
        <v>4</v>
      </c>
      <c r="G221" s="25">
        <v>260763</v>
      </c>
      <c r="H221" s="25">
        <v>62845</v>
      </c>
      <c r="I221" s="25">
        <v>68160</v>
      </c>
      <c r="J221" s="25">
        <v>16504</v>
      </c>
    </row>
    <row r="222" spans="1:10" ht="25.5" customHeight="1">
      <c r="A222" s="24" t="s">
        <v>890</v>
      </c>
      <c r="B222" s="25">
        <v>26902</v>
      </c>
      <c r="C222" s="25">
        <v>4609</v>
      </c>
      <c r="D222" s="25">
        <v>7870</v>
      </c>
      <c r="E222" s="25">
        <v>0</v>
      </c>
      <c r="F222" s="25">
        <v>2321</v>
      </c>
      <c r="G222" s="25">
        <v>8891</v>
      </c>
      <c r="H222" s="25">
        <v>4168</v>
      </c>
      <c r="I222" s="25">
        <v>8585</v>
      </c>
      <c r="J222" s="25">
        <v>681</v>
      </c>
    </row>
    <row r="223" spans="1:10" ht="12.75">
      <c r="A223" s="10" t="s">
        <v>234</v>
      </c>
      <c r="B223" s="25">
        <v>38147</v>
      </c>
      <c r="C223" s="25">
        <v>1671</v>
      </c>
      <c r="D223" s="25">
        <v>462</v>
      </c>
      <c r="E223" s="25">
        <v>0</v>
      </c>
      <c r="F223" s="25">
        <v>2259</v>
      </c>
      <c r="G223" s="25">
        <v>100</v>
      </c>
      <c r="H223" s="25">
        <v>18566</v>
      </c>
      <c r="I223" s="25">
        <v>4671</v>
      </c>
      <c r="J223" s="25">
        <v>317</v>
      </c>
    </row>
    <row r="224" spans="1:10" ht="12.75">
      <c r="A224" s="10" t="s">
        <v>235</v>
      </c>
      <c r="B224" s="25">
        <v>51906</v>
      </c>
      <c r="C224" s="25">
        <v>19252</v>
      </c>
      <c r="D224" s="25">
        <v>1212</v>
      </c>
      <c r="E224" s="25">
        <v>0</v>
      </c>
      <c r="F224" s="25">
        <v>5558</v>
      </c>
      <c r="G224" s="25">
        <v>146</v>
      </c>
      <c r="H224" s="25">
        <v>15113</v>
      </c>
      <c r="I224" s="25">
        <v>10053</v>
      </c>
      <c r="J224" s="25">
        <v>0</v>
      </c>
    </row>
    <row r="225" spans="1:10" ht="12.75">
      <c r="A225" s="10" t="s">
        <v>236</v>
      </c>
      <c r="B225" s="25">
        <v>45526</v>
      </c>
      <c r="C225" s="25">
        <v>2074</v>
      </c>
      <c r="D225" s="25">
        <v>2808</v>
      </c>
      <c r="E225" s="25">
        <v>0</v>
      </c>
      <c r="F225" s="25">
        <v>2242</v>
      </c>
      <c r="G225" s="25">
        <v>427</v>
      </c>
      <c r="H225" s="25">
        <v>15653</v>
      </c>
      <c r="I225" s="25">
        <v>3829</v>
      </c>
      <c r="J225" s="25">
        <v>3499</v>
      </c>
    </row>
    <row r="226" spans="1:10" ht="12.75">
      <c r="A226" s="10" t="s">
        <v>237</v>
      </c>
      <c r="B226" s="25">
        <v>97589</v>
      </c>
      <c r="C226" s="25">
        <v>6718</v>
      </c>
      <c r="D226" s="25">
        <v>1326</v>
      </c>
      <c r="E226" s="25">
        <v>0</v>
      </c>
      <c r="F226" s="25">
        <v>2608</v>
      </c>
      <c r="G226" s="25">
        <v>283</v>
      </c>
      <c r="H226" s="25">
        <v>38974</v>
      </c>
      <c r="I226" s="25">
        <v>12176</v>
      </c>
      <c r="J226" s="25">
        <v>63</v>
      </c>
    </row>
    <row r="227" spans="1:10" ht="12.75">
      <c r="A227" s="10" t="s">
        <v>238</v>
      </c>
      <c r="B227" s="25">
        <v>18548</v>
      </c>
      <c r="C227" s="25">
        <v>167</v>
      </c>
      <c r="D227" s="25">
        <v>105</v>
      </c>
      <c r="E227" s="25">
        <v>0</v>
      </c>
      <c r="F227" s="25">
        <v>1331</v>
      </c>
      <c r="G227" s="25">
        <v>189</v>
      </c>
      <c r="H227" s="25">
        <v>10351</v>
      </c>
      <c r="I227" s="25">
        <v>3854</v>
      </c>
      <c r="J227" s="25">
        <v>350</v>
      </c>
    </row>
    <row r="228" spans="1:10" ht="12.75">
      <c r="A228" s="10" t="s">
        <v>239</v>
      </c>
      <c r="B228" s="25">
        <v>55854</v>
      </c>
      <c r="C228" s="25">
        <v>9832</v>
      </c>
      <c r="D228" s="25">
        <v>8414</v>
      </c>
      <c r="E228" s="25">
        <v>0</v>
      </c>
      <c r="F228" s="25">
        <v>3457</v>
      </c>
      <c r="G228" s="25">
        <v>7247</v>
      </c>
      <c r="H228" s="25">
        <v>16260</v>
      </c>
      <c r="I228" s="25">
        <v>10490</v>
      </c>
      <c r="J228" s="25">
        <v>0</v>
      </c>
    </row>
    <row r="229" spans="1:10" ht="12.75">
      <c r="A229" s="10" t="s">
        <v>240</v>
      </c>
      <c r="B229" s="25">
        <v>9977</v>
      </c>
      <c r="C229" s="25">
        <v>852</v>
      </c>
      <c r="D229" s="25">
        <v>3</v>
      </c>
      <c r="E229" s="25">
        <v>0</v>
      </c>
      <c r="F229" s="25">
        <v>985</v>
      </c>
      <c r="G229" s="25">
        <v>0</v>
      </c>
      <c r="H229" s="25">
        <v>6098</v>
      </c>
      <c r="I229" s="25">
        <v>1779</v>
      </c>
      <c r="J229" s="25">
        <v>0</v>
      </c>
    </row>
    <row r="230" spans="1:10" ht="12.75">
      <c r="A230" s="10" t="s">
        <v>241</v>
      </c>
      <c r="B230" s="25">
        <v>31012</v>
      </c>
      <c r="C230" s="25">
        <v>3979</v>
      </c>
      <c r="D230" s="25">
        <v>143</v>
      </c>
      <c r="E230" s="25">
        <v>0</v>
      </c>
      <c r="F230" s="25">
        <v>4420</v>
      </c>
      <c r="G230" s="25">
        <v>20</v>
      </c>
      <c r="H230" s="25">
        <v>18058</v>
      </c>
      <c r="I230" s="25">
        <v>6626</v>
      </c>
      <c r="J230" s="25">
        <v>0</v>
      </c>
    </row>
    <row r="231" spans="1:10" ht="12.75">
      <c r="A231" s="10" t="s">
        <v>242</v>
      </c>
      <c r="B231" s="25">
        <v>196832</v>
      </c>
      <c r="C231" s="25">
        <v>150869</v>
      </c>
      <c r="D231" s="25">
        <v>16482</v>
      </c>
      <c r="E231" s="25">
        <v>0</v>
      </c>
      <c r="F231" s="25">
        <v>11470</v>
      </c>
      <c r="G231" s="25">
        <v>0</v>
      </c>
      <c r="H231" s="25">
        <v>0</v>
      </c>
      <c r="I231" s="25">
        <v>65532</v>
      </c>
      <c r="J231" s="25">
        <v>136</v>
      </c>
    </row>
    <row r="232" spans="1:10" ht="25.5">
      <c r="A232" s="24" t="s">
        <v>891</v>
      </c>
      <c r="B232" s="25">
        <v>62739</v>
      </c>
      <c r="C232" s="25">
        <v>13793</v>
      </c>
      <c r="D232" s="25">
        <v>2261</v>
      </c>
      <c r="E232" s="25">
        <v>0</v>
      </c>
      <c r="F232" s="25">
        <v>3635</v>
      </c>
      <c r="G232" s="25">
        <v>805</v>
      </c>
      <c r="H232" s="25">
        <v>34176</v>
      </c>
      <c r="I232" s="25">
        <v>9788</v>
      </c>
      <c r="J232" s="25">
        <v>106</v>
      </c>
    </row>
    <row r="233" spans="1:10" ht="12.75">
      <c r="A233" s="10" t="s">
        <v>243</v>
      </c>
      <c r="B233" s="25">
        <v>209576</v>
      </c>
      <c r="C233" s="25">
        <v>45742</v>
      </c>
      <c r="D233" s="25">
        <v>3365</v>
      </c>
      <c r="E233" s="25">
        <v>0</v>
      </c>
      <c r="F233" s="25">
        <v>8240</v>
      </c>
      <c r="G233" s="25">
        <v>1736</v>
      </c>
      <c r="H233" s="25">
        <v>85815</v>
      </c>
      <c r="I233" s="25">
        <v>41310</v>
      </c>
      <c r="J233" s="25">
        <v>3875</v>
      </c>
    </row>
    <row r="234" spans="1:10" ht="12.75">
      <c r="A234" s="10" t="s">
        <v>244</v>
      </c>
      <c r="B234" s="25">
        <v>114176</v>
      </c>
      <c r="C234" s="25">
        <v>31780</v>
      </c>
      <c r="D234" s="25">
        <v>12956</v>
      </c>
      <c r="E234" s="25">
        <v>0</v>
      </c>
      <c r="F234" s="25">
        <v>3168</v>
      </c>
      <c r="G234" s="25">
        <v>6064</v>
      </c>
      <c r="H234" s="25">
        <v>381</v>
      </c>
      <c r="I234" s="25">
        <v>32991</v>
      </c>
      <c r="J234" s="25">
        <v>510</v>
      </c>
    </row>
    <row r="235" spans="1:10" ht="12.75">
      <c r="A235" s="10" t="s">
        <v>245</v>
      </c>
      <c r="B235" s="25">
        <v>22453</v>
      </c>
      <c r="C235" s="25">
        <v>5337</v>
      </c>
      <c r="D235" s="25">
        <v>670</v>
      </c>
      <c r="E235" s="25">
        <v>0</v>
      </c>
      <c r="F235" s="25">
        <v>2608</v>
      </c>
      <c r="G235" s="25">
        <v>401</v>
      </c>
      <c r="H235" s="25">
        <v>3361</v>
      </c>
      <c r="I235" s="25">
        <v>7194</v>
      </c>
      <c r="J235" s="25">
        <v>0</v>
      </c>
    </row>
    <row r="236" spans="1:10" ht="12.75">
      <c r="A236" s="10" t="s">
        <v>246</v>
      </c>
      <c r="B236" s="25">
        <v>64912</v>
      </c>
      <c r="C236" s="25">
        <v>6147</v>
      </c>
      <c r="D236" s="25">
        <v>1190</v>
      </c>
      <c r="E236" s="25">
        <v>0</v>
      </c>
      <c r="F236" s="25">
        <v>4627</v>
      </c>
      <c r="G236" s="25">
        <v>198</v>
      </c>
      <c r="H236" s="25">
        <v>17778</v>
      </c>
      <c r="I236" s="25">
        <v>14988</v>
      </c>
      <c r="J236" s="25">
        <v>211</v>
      </c>
    </row>
    <row r="237" spans="1:10" ht="12.75">
      <c r="A237" s="10" t="s">
        <v>247</v>
      </c>
      <c r="B237" s="25">
        <v>38851</v>
      </c>
      <c r="C237" s="25">
        <v>1958</v>
      </c>
      <c r="D237" s="25">
        <v>791</v>
      </c>
      <c r="E237" s="25">
        <v>0</v>
      </c>
      <c r="F237" s="25">
        <v>3389</v>
      </c>
      <c r="G237" s="25">
        <v>176</v>
      </c>
      <c r="H237" s="25">
        <v>12240</v>
      </c>
      <c r="I237" s="25">
        <v>6397</v>
      </c>
      <c r="J237" s="25">
        <v>1113</v>
      </c>
    </row>
    <row r="238" spans="1:10" ht="12.75">
      <c r="A238" s="10" t="s">
        <v>248</v>
      </c>
      <c r="B238" s="25">
        <v>84122</v>
      </c>
      <c r="C238" s="25">
        <v>18074</v>
      </c>
      <c r="D238" s="25">
        <v>367</v>
      </c>
      <c r="E238" s="25">
        <v>0</v>
      </c>
      <c r="F238" s="25">
        <v>4901</v>
      </c>
      <c r="G238" s="25">
        <v>25</v>
      </c>
      <c r="H238" s="25">
        <v>35612</v>
      </c>
      <c r="I238" s="25">
        <v>15009</v>
      </c>
      <c r="J238" s="25">
        <v>1687</v>
      </c>
    </row>
    <row r="239" spans="1:10" ht="12.75">
      <c r="A239" s="10" t="s">
        <v>249</v>
      </c>
      <c r="B239" s="25">
        <v>36951</v>
      </c>
      <c r="C239" s="25">
        <v>2504</v>
      </c>
      <c r="D239" s="25">
        <v>1522</v>
      </c>
      <c r="E239" s="25">
        <v>0</v>
      </c>
      <c r="F239" s="25">
        <v>3497</v>
      </c>
      <c r="G239" s="25">
        <v>113</v>
      </c>
      <c r="H239" s="25">
        <v>15739</v>
      </c>
      <c r="I239" s="25">
        <v>4968</v>
      </c>
      <c r="J239" s="25">
        <v>91</v>
      </c>
    </row>
    <row r="240" spans="1:10" ht="12.75">
      <c r="A240" s="10" t="s">
        <v>250</v>
      </c>
      <c r="B240" s="25">
        <v>47492</v>
      </c>
      <c r="C240" s="25">
        <v>5977</v>
      </c>
      <c r="D240" s="25">
        <v>3114</v>
      </c>
      <c r="E240" s="25">
        <v>0</v>
      </c>
      <c r="F240" s="25">
        <v>3272</v>
      </c>
      <c r="G240" s="25">
        <v>1651</v>
      </c>
      <c r="H240" s="25">
        <v>68</v>
      </c>
      <c r="I240" s="25">
        <v>13035</v>
      </c>
      <c r="J240" s="25">
        <v>1129</v>
      </c>
    </row>
    <row r="241" spans="1:10" ht="12.75">
      <c r="A241" s="10" t="s">
        <v>251</v>
      </c>
      <c r="B241" s="25">
        <v>12576</v>
      </c>
      <c r="C241" s="25">
        <v>2389</v>
      </c>
      <c r="D241" s="25">
        <v>83</v>
      </c>
      <c r="E241" s="25">
        <v>0</v>
      </c>
      <c r="F241" s="25">
        <v>1561</v>
      </c>
      <c r="G241" s="25">
        <v>36</v>
      </c>
      <c r="H241" s="25">
        <v>6245</v>
      </c>
      <c r="I241" s="25">
        <v>5292</v>
      </c>
      <c r="J241" s="25">
        <v>0</v>
      </c>
    </row>
    <row r="242" spans="1:10" ht="12.75">
      <c r="A242" s="10" t="s">
        <v>252</v>
      </c>
      <c r="B242" s="25">
        <v>29911</v>
      </c>
      <c r="C242" s="25">
        <v>3788</v>
      </c>
      <c r="D242" s="25">
        <v>1540</v>
      </c>
      <c r="E242" s="25">
        <v>0</v>
      </c>
      <c r="F242" s="25">
        <v>1535</v>
      </c>
      <c r="G242" s="25">
        <v>804</v>
      </c>
      <c r="H242" s="25">
        <v>4638</v>
      </c>
      <c r="I242" s="25">
        <v>4149</v>
      </c>
      <c r="J242" s="25">
        <v>0</v>
      </c>
    </row>
    <row r="243" spans="1:10" ht="12.75">
      <c r="A243" s="10" t="s">
        <v>253</v>
      </c>
      <c r="B243" s="25">
        <v>21385</v>
      </c>
      <c r="C243" s="25">
        <v>5191</v>
      </c>
      <c r="D243" s="25">
        <v>264</v>
      </c>
      <c r="E243" s="25">
        <v>0</v>
      </c>
      <c r="F243" s="25">
        <v>832</v>
      </c>
      <c r="G243" s="25">
        <v>27</v>
      </c>
      <c r="H243" s="25">
        <v>5504</v>
      </c>
      <c r="I243" s="25">
        <v>3462</v>
      </c>
      <c r="J243" s="25">
        <v>0</v>
      </c>
    </row>
    <row r="244" spans="1:10" ht="12.75">
      <c r="A244" s="10" t="s">
        <v>254</v>
      </c>
      <c r="B244" s="25">
        <v>32486</v>
      </c>
      <c r="C244" s="25">
        <v>5033</v>
      </c>
      <c r="D244" s="25">
        <v>409</v>
      </c>
      <c r="E244" s="25">
        <v>0</v>
      </c>
      <c r="F244" s="25">
        <v>2827</v>
      </c>
      <c r="G244" s="25">
        <v>21</v>
      </c>
      <c r="H244" s="25">
        <v>15981</v>
      </c>
      <c r="I244" s="25">
        <v>6052</v>
      </c>
      <c r="J244" s="25">
        <v>0</v>
      </c>
    </row>
    <row r="245" spans="1:10" ht="12.75">
      <c r="A245" s="10" t="s">
        <v>255</v>
      </c>
      <c r="B245" s="25">
        <v>13042</v>
      </c>
      <c r="C245" s="25">
        <v>983</v>
      </c>
      <c r="D245" s="25">
        <v>117</v>
      </c>
      <c r="E245" s="25">
        <v>0</v>
      </c>
      <c r="F245" s="25">
        <v>1132</v>
      </c>
      <c r="G245" s="25">
        <v>0</v>
      </c>
      <c r="H245" s="25">
        <v>9150</v>
      </c>
      <c r="I245" s="25">
        <v>3725</v>
      </c>
      <c r="J245" s="25">
        <v>0</v>
      </c>
    </row>
    <row r="246" spans="1:10" ht="12.75">
      <c r="A246" s="10" t="s">
        <v>256</v>
      </c>
      <c r="B246" s="25">
        <v>10789</v>
      </c>
      <c r="C246" s="25">
        <v>2042</v>
      </c>
      <c r="D246" s="25">
        <v>23</v>
      </c>
      <c r="E246" s="25">
        <v>0</v>
      </c>
      <c r="F246" s="25">
        <v>995</v>
      </c>
      <c r="G246" s="25">
        <v>0</v>
      </c>
      <c r="H246" s="25">
        <v>903</v>
      </c>
      <c r="I246" s="25">
        <v>3511</v>
      </c>
      <c r="J246" s="25">
        <v>0</v>
      </c>
    </row>
    <row r="247" spans="1:10" ht="25.5" customHeight="1">
      <c r="A247" s="24" t="s">
        <v>892</v>
      </c>
      <c r="B247" s="25">
        <v>87251</v>
      </c>
      <c r="C247" s="25">
        <v>7614</v>
      </c>
      <c r="D247" s="25">
        <v>2626</v>
      </c>
      <c r="E247" s="25">
        <v>0</v>
      </c>
      <c r="F247" s="25">
        <v>5528</v>
      </c>
      <c r="G247" s="25">
        <v>889</v>
      </c>
      <c r="H247" s="25">
        <v>33884</v>
      </c>
      <c r="I247" s="25">
        <v>18857</v>
      </c>
      <c r="J247" s="25">
        <v>22287</v>
      </c>
    </row>
    <row r="248" spans="1:10" ht="12.75">
      <c r="A248" s="10" t="s">
        <v>257</v>
      </c>
      <c r="B248" s="25">
        <v>262797</v>
      </c>
      <c r="C248" s="25">
        <v>75590</v>
      </c>
      <c r="D248" s="25">
        <v>293157</v>
      </c>
      <c r="E248" s="25">
        <v>0</v>
      </c>
      <c r="F248" s="25">
        <v>9583</v>
      </c>
      <c r="G248" s="25">
        <v>285152</v>
      </c>
      <c r="H248" s="25">
        <v>99890</v>
      </c>
      <c r="I248" s="25">
        <v>45787</v>
      </c>
      <c r="J248" s="25">
        <v>442</v>
      </c>
    </row>
    <row r="249" spans="1:10" ht="12.75">
      <c r="A249" s="10" t="s">
        <v>258</v>
      </c>
      <c r="B249" s="25">
        <v>45013</v>
      </c>
      <c r="C249" s="25">
        <v>8550</v>
      </c>
      <c r="D249" s="25">
        <v>570</v>
      </c>
      <c r="E249" s="25">
        <v>0</v>
      </c>
      <c r="F249" s="25">
        <v>3343</v>
      </c>
      <c r="G249" s="25">
        <v>0</v>
      </c>
      <c r="H249" s="25">
        <v>31118</v>
      </c>
      <c r="I249" s="25">
        <v>9455</v>
      </c>
      <c r="J249" s="25">
        <v>0</v>
      </c>
    </row>
    <row r="250" spans="1:10" ht="12.75">
      <c r="A250" s="10" t="s">
        <v>259</v>
      </c>
      <c r="B250" s="25">
        <v>130898</v>
      </c>
      <c r="C250" s="25">
        <v>44308</v>
      </c>
      <c r="D250" s="25">
        <v>8550</v>
      </c>
      <c r="E250" s="25">
        <v>1606</v>
      </c>
      <c r="F250" s="25">
        <v>4157</v>
      </c>
      <c r="G250" s="25">
        <v>270</v>
      </c>
      <c r="H250" s="25">
        <v>53498</v>
      </c>
      <c r="I250" s="25">
        <v>25485</v>
      </c>
      <c r="J250" s="25">
        <v>835</v>
      </c>
    </row>
    <row r="251" spans="1:10" ht="12.75">
      <c r="A251" s="10" t="s">
        <v>260</v>
      </c>
      <c r="B251" s="25">
        <v>69319</v>
      </c>
      <c r="C251" s="25">
        <v>8911</v>
      </c>
      <c r="D251" s="25">
        <v>858</v>
      </c>
      <c r="E251" s="25">
        <v>0</v>
      </c>
      <c r="F251" s="25">
        <v>2955</v>
      </c>
      <c r="G251" s="25">
        <v>122</v>
      </c>
      <c r="H251" s="25">
        <v>41372</v>
      </c>
      <c r="I251" s="25">
        <v>12991</v>
      </c>
      <c r="J251" s="25">
        <v>0</v>
      </c>
    </row>
    <row r="252" spans="1:10" ht="12.75">
      <c r="A252" s="10" t="s">
        <v>261</v>
      </c>
      <c r="B252" s="25">
        <v>15559</v>
      </c>
      <c r="C252" s="25">
        <v>8424</v>
      </c>
      <c r="D252" s="25">
        <v>1429</v>
      </c>
      <c r="E252" s="25">
        <v>0</v>
      </c>
      <c r="F252" s="25">
        <v>2005</v>
      </c>
      <c r="G252" s="25">
        <v>1437</v>
      </c>
      <c r="H252" s="25">
        <v>8</v>
      </c>
      <c r="I252" s="25">
        <v>7173</v>
      </c>
      <c r="J252" s="25">
        <v>0</v>
      </c>
    </row>
    <row r="253" spans="1:10" ht="12.75">
      <c r="A253" s="10" t="s">
        <v>262</v>
      </c>
      <c r="B253" s="25">
        <v>15345</v>
      </c>
      <c r="C253" s="25">
        <v>6294</v>
      </c>
      <c r="D253" s="25">
        <v>1613</v>
      </c>
      <c r="E253" s="25">
        <v>0</v>
      </c>
      <c r="F253" s="25">
        <v>1586</v>
      </c>
      <c r="G253" s="25">
        <v>77</v>
      </c>
      <c r="H253" s="25">
        <v>6619</v>
      </c>
      <c r="I253" s="25">
        <v>6760</v>
      </c>
      <c r="J253" s="25">
        <v>0</v>
      </c>
    </row>
    <row r="254" spans="1:10" ht="12.75">
      <c r="A254" s="10" t="s">
        <v>263</v>
      </c>
      <c r="B254" s="25">
        <v>28756</v>
      </c>
      <c r="C254" s="25">
        <v>3715</v>
      </c>
      <c r="D254" s="25">
        <v>117</v>
      </c>
      <c r="E254" s="25">
        <v>0</v>
      </c>
      <c r="F254" s="25">
        <v>1866</v>
      </c>
      <c r="G254" s="25">
        <v>0</v>
      </c>
      <c r="H254" s="25">
        <v>5948</v>
      </c>
      <c r="I254" s="25">
        <v>4005</v>
      </c>
      <c r="J254" s="25">
        <v>0</v>
      </c>
    </row>
    <row r="255" spans="1:10" ht="12.75">
      <c r="A255" s="10" t="s">
        <v>264</v>
      </c>
      <c r="B255" s="25">
        <v>101628</v>
      </c>
      <c r="C255" s="25">
        <v>16208</v>
      </c>
      <c r="D255" s="25">
        <v>10165</v>
      </c>
      <c r="E255" s="25">
        <v>0</v>
      </c>
      <c r="F255" s="25">
        <v>5323</v>
      </c>
      <c r="G255" s="25">
        <v>7151</v>
      </c>
      <c r="H255" s="25">
        <v>37022</v>
      </c>
      <c r="I255" s="25">
        <v>16614</v>
      </c>
      <c r="J255" s="25">
        <v>0</v>
      </c>
    </row>
    <row r="256" spans="1:10" ht="12.75">
      <c r="A256" s="10" t="s">
        <v>265</v>
      </c>
      <c r="B256" s="25">
        <v>99044</v>
      </c>
      <c r="C256" s="25">
        <v>9751</v>
      </c>
      <c r="D256" s="25">
        <v>5365</v>
      </c>
      <c r="E256" s="25">
        <v>0</v>
      </c>
      <c r="F256" s="25">
        <v>4824</v>
      </c>
      <c r="G256" s="25">
        <v>435</v>
      </c>
      <c r="H256" s="25">
        <v>28606</v>
      </c>
      <c r="I256" s="25">
        <v>12760</v>
      </c>
      <c r="J256" s="25">
        <v>392</v>
      </c>
    </row>
    <row r="257" spans="1:10" ht="25.5" customHeight="1">
      <c r="A257" s="24" t="s">
        <v>893</v>
      </c>
      <c r="B257" s="25">
        <v>77511</v>
      </c>
      <c r="C257" s="25">
        <v>9255</v>
      </c>
      <c r="D257" s="25">
        <v>5789</v>
      </c>
      <c r="E257" s="25">
        <v>9495</v>
      </c>
      <c r="F257" s="25">
        <v>277</v>
      </c>
      <c r="G257" s="25">
        <v>4222</v>
      </c>
      <c r="H257" s="25">
        <v>125</v>
      </c>
      <c r="I257" s="25">
        <v>11991</v>
      </c>
      <c r="J257" s="25">
        <v>3225</v>
      </c>
    </row>
    <row r="258" spans="1:10" ht="12.75">
      <c r="A258" s="10" t="s">
        <v>266</v>
      </c>
      <c r="B258" s="25">
        <v>84231</v>
      </c>
      <c r="C258" s="25">
        <v>4924</v>
      </c>
      <c r="D258" s="25">
        <v>1690</v>
      </c>
      <c r="E258" s="25">
        <v>6</v>
      </c>
      <c r="F258" s="25">
        <v>3315</v>
      </c>
      <c r="G258" s="25">
        <v>271</v>
      </c>
      <c r="H258" s="25">
        <v>31192</v>
      </c>
      <c r="I258" s="25">
        <v>11678</v>
      </c>
      <c r="J258" s="25">
        <v>0</v>
      </c>
    </row>
    <row r="259" spans="1:10" ht="12.75">
      <c r="A259" s="10" t="s">
        <v>267</v>
      </c>
      <c r="B259" s="25">
        <v>76912</v>
      </c>
      <c r="C259" s="25">
        <v>4581</v>
      </c>
      <c r="D259" s="25">
        <v>1838</v>
      </c>
      <c r="E259" s="25">
        <v>0</v>
      </c>
      <c r="F259" s="25">
        <v>3747</v>
      </c>
      <c r="G259" s="25">
        <v>142</v>
      </c>
      <c r="H259" s="25">
        <v>30031</v>
      </c>
      <c r="I259" s="25">
        <v>13451</v>
      </c>
      <c r="J259" s="25">
        <v>12</v>
      </c>
    </row>
    <row r="260" spans="1:10" ht="12.75">
      <c r="A260" s="10" t="s">
        <v>268</v>
      </c>
      <c r="B260" s="25">
        <v>253975</v>
      </c>
      <c r="C260" s="25">
        <v>26995</v>
      </c>
      <c r="D260" s="25">
        <v>34432</v>
      </c>
      <c r="E260" s="25">
        <v>0</v>
      </c>
      <c r="F260" s="25">
        <v>6001</v>
      </c>
      <c r="G260" s="25">
        <v>12150</v>
      </c>
      <c r="H260" s="25">
        <v>68091</v>
      </c>
      <c r="I260" s="25">
        <v>49258</v>
      </c>
      <c r="J260" s="25">
        <v>649</v>
      </c>
    </row>
    <row r="261" spans="1:10" ht="12.75">
      <c r="A261" s="10" t="s">
        <v>269</v>
      </c>
      <c r="B261" s="25">
        <v>37315</v>
      </c>
      <c r="C261" s="25">
        <v>6420</v>
      </c>
      <c r="D261" s="25">
        <v>2122</v>
      </c>
      <c r="E261" s="25">
        <v>0</v>
      </c>
      <c r="F261" s="25">
        <v>3092</v>
      </c>
      <c r="G261" s="25">
        <v>83</v>
      </c>
      <c r="H261" s="25">
        <v>14085</v>
      </c>
      <c r="I261" s="25">
        <v>11991</v>
      </c>
      <c r="J261" s="25">
        <v>0</v>
      </c>
    </row>
    <row r="262" spans="1:10" ht="12.75">
      <c r="A262" s="10" t="s">
        <v>270</v>
      </c>
      <c r="B262" s="25">
        <v>24149</v>
      </c>
      <c r="C262" s="25">
        <v>7633</v>
      </c>
      <c r="D262" s="25">
        <v>1062</v>
      </c>
      <c r="E262" s="25">
        <v>0</v>
      </c>
      <c r="F262" s="25">
        <v>1578</v>
      </c>
      <c r="G262" s="25">
        <v>842</v>
      </c>
      <c r="H262" s="25">
        <v>10343</v>
      </c>
      <c r="I262" s="25">
        <v>4981</v>
      </c>
      <c r="J262" s="25">
        <v>1</v>
      </c>
    </row>
    <row r="263" spans="1:10" ht="12.75">
      <c r="A263" s="10" t="s">
        <v>271</v>
      </c>
      <c r="B263" s="25">
        <v>179401</v>
      </c>
      <c r="C263" s="25">
        <v>18531</v>
      </c>
      <c r="D263" s="25">
        <v>9723</v>
      </c>
      <c r="E263" s="25">
        <v>12781</v>
      </c>
      <c r="F263" s="25">
        <v>0</v>
      </c>
      <c r="G263" s="25">
        <v>2608</v>
      </c>
      <c r="H263" s="25">
        <v>74835</v>
      </c>
      <c r="I263" s="25">
        <v>29028</v>
      </c>
      <c r="J263" s="25">
        <v>2725</v>
      </c>
    </row>
    <row r="264" spans="1:10" ht="25.5" customHeight="1">
      <c r="A264" s="24" t="s">
        <v>272</v>
      </c>
      <c r="B264" s="25">
        <v>31154</v>
      </c>
      <c r="C264" s="25">
        <v>10542</v>
      </c>
      <c r="D264" s="25">
        <v>198</v>
      </c>
      <c r="E264" s="25">
        <v>3722</v>
      </c>
      <c r="F264" s="25">
        <v>0</v>
      </c>
      <c r="G264" s="25">
        <v>477</v>
      </c>
      <c r="H264" s="25">
        <v>9298</v>
      </c>
      <c r="I264" s="25">
        <v>5317</v>
      </c>
      <c r="J264" s="25">
        <v>30</v>
      </c>
    </row>
    <row r="265" spans="1:10" ht="12.75">
      <c r="A265" s="10" t="s">
        <v>273</v>
      </c>
      <c r="B265" s="25">
        <v>26290</v>
      </c>
      <c r="C265" s="25">
        <v>4113</v>
      </c>
      <c r="D265" s="25">
        <v>820</v>
      </c>
      <c r="E265" s="25">
        <v>0</v>
      </c>
      <c r="F265" s="25">
        <v>2597</v>
      </c>
      <c r="G265" s="25">
        <v>1430</v>
      </c>
      <c r="H265" s="25">
        <v>7650</v>
      </c>
      <c r="I265" s="25">
        <v>2999</v>
      </c>
      <c r="J265" s="25">
        <v>19</v>
      </c>
    </row>
    <row r="266" spans="1:10" ht="12.75">
      <c r="A266" s="10" t="s">
        <v>274</v>
      </c>
      <c r="B266" s="25">
        <v>37409</v>
      </c>
      <c r="C266" s="25">
        <v>4982</v>
      </c>
      <c r="D266" s="25">
        <v>203</v>
      </c>
      <c r="E266" s="25">
        <v>0</v>
      </c>
      <c r="F266" s="25">
        <v>3257</v>
      </c>
      <c r="G266" s="25">
        <v>14</v>
      </c>
      <c r="H266" s="25">
        <v>12372</v>
      </c>
      <c r="I266" s="25">
        <v>4297</v>
      </c>
      <c r="J266" s="25">
        <v>10</v>
      </c>
    </row>
    <row r="267" spans="1:10" ht="12.75">
      <c r="A267" s="10" t="s">
        <v>275</v>
      </c>
      <c r="B267" s="25">
        <v>53396</v>
      </c>
      <c r="C267" s="25">
        <v>7952</v>
      </c>
      <c r="D267" s="25">
        <v>1613</v>
      </c>
      <c r="E267" s="25">
        <v>0</v>
      </c>
      <c r="F267" s="25">
        <v>5043</v>
      </c>
      <c r="G267" s="25">
        <v>1253</v>
      </c>
      <c r="H267" s="25">
        <v>11953</v>
      </c>
      <c r="I267" s="25">
        <v>7612</v>
      </c>
      <c r="J267" s="25">
        <v>668</v>
      </c>
    </row>
    <row r="268" spans="1:10" ht="12.75">
      <c r="A268" s="10" t="s">
        <v>276</v>
      </c>
      <c r="B268" s="25">
        <v>4827</v>
      </c>
      <c r="C268" s="25">
        <v>0</v>
      </c>
      <c r="D268" s="25">
        <v>2</v>
      </c>
      <c r="E268" s="25">
        <v>0</v>
      </c>
      <c r="F268" s="25">
        <v>506</v>
      </c>
      <c r="G268" s="25">
        <v>0</v>
      </c>
      <c r="H268" s="25">
        <v>2931</v>
      </c>
      <c r="I268" s="25">
        <v>2668</v>
      </c>
      <c r="J268" s="25">
        <v>0</v>
      </c>
    </row>
    <row r="269" spans="1:10" ht="12.75">
      <c r="A269" s="10" t="s">
        <v>277</v>
      </c>
      <c r="B269" s="25">
        <v>39296</v>
      </c>
      <c r="C269" s="25">
        <v>8073</v>
      </c>
      <c r="D269" s="25">
        <v>307</v>
      </c>
      <c r="E269" s="25">
        <v>0</v>
      </c>
      <c r="F269" s="25">
        <v>2294</v>
      </c>
      <c r="G269" s="25">
        <v>-5</v>
      </c>
      <c r="H269" s="25">
        <v>17995</v>
      </c>
      <c r="I269" s="25">
        <v>5934</v>
      </c>
      <c r="J269" s="25">
        <v>9</v>
      </c>
    </row>
    <row r="270" spans="1:10" ht="12.75">
      <c r="A270" s="10" t="s">
        <v>278</v>
      </c>
      <c r="B270" s="25">
        <v>16793</v>
      </c>
      <c r="C270" s="25">
        <v>12689</v>
      </c>
      <c r="D270" s="25">
        <v>142</v>
      </c>
      <c r="E270" s="25">
        <v>0</v>
      </c>
      <c r="F270" s="25">
        <v>1360</v>
      </c>
      <c r="G270" s="25">
        <v>48</v>
      </c>
      <c r="H270" s="25">
        <v>10634</v>
      </c>
      <c r="I270" s="25">
        <v>3426</v>
      </c>
      <c r="J270" s="25">
        <v>0</v>
      </c>
    </row>
    <row r="271" spans="1:10" ht="12.75">
      <c r="A271" s="10" t="s">
        <v>279</v>
      </c>
      <c r="B271" s="25">
        <v>285202</v>
      </c>
      <c r="C271" s="25">
        <v>41020</v>
      </c>
      <c r="D271" s="25">
        <v>11911</v>
      </c>
      <c r="E271" s="25">
        <v>7680</v>
      </c>
      <c r="F271" s="25">
        <v>0</v>
      </c>
      <c r="G271" s="25">
        <v>338</v>
      </c>
      <c r="H271" s="25">
        <v>17162</v>
      </c>
      <c r="I271" s="25">
        <v>30925</v>
      </c>
      <c r="J271" s="25">
        <v>13143</v>
      </c>
    </row>
    <row r="272" spans="1:10" ht="25.5" customHeight="1">
      <c r="A272" s="24" t="s">
        <v>895</v>
      </c>
      <c r="B272" s="25">
        <v>1590</v>
      </c>
      <c r="C272" s="25">
        <v>1202</v>
      </c>
      <c r="D272" s="25">
        <v>0</v>
      </c>
      <c r="E272" s="25">
        <v>0</v>
      </c>
      <c r="F272" s="25">
        <v>146</v>
      </c>
      <c r="G272" s="25">
        <v>0</v>
      </c>
      <c r="H272" s="25">
        <v>0</v>
      </c>
      <c r="I272" s="25">
        <v>0</v>
      </c>
      <c r="J272" s="25">
        <v>0</v>
      </c>
    </row>
    <row r="273" spans="1:10" ht="12.75">
      <c r="A273" s="10" t="s">
        <v>280</v>
      </c>
      <c r="B273" s="25">
        <v>7206</v>
      </c>
      <c r="C273" s="25">
        <v>2918</v>
      </c>
      <c r="D273" s="25">
        <v>22</v>
      </c>
      <c r="E273" s="25">
        <v>0</v>
      </c>
      <c r="F273" s="25">
        <v>991</v>
      </c>
      <c r="G273" s="25">
        <v>0</v>
      </c>
      <c r="H273" s="25">
        <v>0</v>
      </c>
      <c r="I273" s="25">
        <v>918</v>
      </c>
      <c r="J273" s="25">
        <v>0</v>
      </c>
    </row>
    <row r="274" spans="1:10" ht="12.75">
      <c r="A274" s="10" t="s">
        <v>281</v>
      </c>
      <c r="B274" s="25">
        <v>65875</v>
      </c>
      <c r="C274" s="25">
        <v>10584</v>
      </c>
      <c r="D274" s="25">
        <v>2269</v>
      </c>
      <c r="E274" s="25">
        <v>0</v>
      </c>
      <c r="F274" s="25">
        <v>914</v>
      </c>
      <c r="G274" s="25">
        <v>255</v>
      </c>
      <c r="H274" s="25">
        <v>12126</v>
      </c>
      <c r="I274" s="25">
        <v>5788</v>
      </c>
      <c r="J274" s="25">
        <v>4428</v>
      </c>
    </row>
    <row r="275" spans="1:10" ht="12.75">
      <c r="A275" s="10" t="s">
        <v>282</v>
      </c>
      <c r="B275" s="25">
        <v>3051</v>
      </c>
      <c r="C275" s="25">
        <v>4966</v>
      </c>
      <c r="D275" s="25">
        <v>5</v>
      </c>
      <c r="E275" s="25">
        <v>0</v>
      </c>
      <c r="F275" s="25">
        <v>177</v>
      </c>
      <c r="G275" s="25">
        <v>0</v>
      </c>
      <c r="H275" s="25">
        <v>6039</v>
      </c>
      <c r="I275" s="25">
        <v>1322</v>
      </c>
      <c r="J275" s="25">
        <v>0</v>
      </c>
    </row>
    <row r="276" spans="1:10" ht="12.75">
      <c r="A276" s="10" t="s">
        <v>283</v>
      </c>
      <c r="B276" s="25">
        <v>19551</v>
      </c>
      <c r="C276" s="25">
        <v>3487</v>
      </c>
      <c r="D276" s="25">
        <v>277</v>
      </c>
      <c r="E276" s="25">
        <v>0</v>
      </c>
      <c r="F276" s="25">
        <v>1902</v>
      </c>
      <c r="G276" s="25">
        <v>90</v>
      </c>
      <c r="H276" s="25">
        <v>0</v>
      </c>
      <c r="I276" s="25">
        <v>3007</v>
      </c>
      <c r="J276" s="25">
        <v>0</v>
      </c>
    </row>
    <row r="277" spans="1:10" ht="12.75">
      <c r="A277" s="10" t="s">
        <v>284</v>
      </c>
      <c r="B277" s="25">
        <v>14227</v>
      </c>
      <c r="C277" s="25">
        <v>1028</v>
      </c>
      <c r="D277" s="25">
        <v>223</v>
      </c>
      <c r="E277" s="25">
        <v>3</v>
      </c>
      <c r="F277" s="25">
        <v>1129</v>
      </c>
      <c r="G277" s="25">
        <v>76</v>
      </c>
      <c r="H277" s="25">
        <v>5559</v>
      </c>
      <c r="I277" s="25">
        <v>3854</v>
      </c>
      <c r="J277" s="25">
        <v>0</v>
      </c>
    </row>
    <row r="278" spans="1:10" ht="12.75">
      <c r="A278" s="10" t="s">
        <v>285</v>
      </c>
      <c r="B278" s="25">
        <v>23411</v>
      </c>
      <c r="C278" s="25">
        <v>2017</v>
      </c>
      <c r="D278" s="25">
        <v>229</v>
      </c>
      <c r="E278" s="25">
        <v>0</v>
      </c>
      <c r="F278" s="25">
        <v>1721</v>
      </c>
      <c r="G278" s="25">
        <v>80</v>
      </c>
      <c r="H278" s="25">
        <v>13613</v>
      </c>
      <c r="I278" s="25">
        <v>1829</v>
      </c>
      <c r="J278" s="25">
        <v>0</v>
      </c>
    </row>
    <row r="279" spans="1:10" ht="12.75">
      <c r="A279" s="10" t="s">
        <v>286</v>
      </c>
      <c r="B279" s="25">
        <v>323696</v>
      </c>
      <c r="C279" s="25">
        <v>20016</v>
      </c>
      <c r="D279" s="25">
        <v>13835</v>
      </c>
      <c r="E279" s="25">
        <v>0</v>
      </c>
      <c r="F279" s="25">
        <v>15578</v>
      </c>
      <c r="G279" s="25">
        <v>2916</v>
      </c>
      <c r="H279" s="25">
        <v>117311</v>
      </c>
      <c r="I279" s="25">
        <v>47184</v>
      </c>
      <c r="J279" s="25">
        <v>146</v>
      </c>
    </row>
    <row r="280" spans="1:10" ht="12.75">
      <c r="A280" s="10" t="s">
        <v>287</v>
      </c>
      <c r="B280" s="25">
        <v>998</v>
      </c>
      <c r="C280" s="25">
        <v>7327</v>
      </c>
      <c r="D280" s="25">
        <v>0</v>
      </c>
      <c r="E280" s="25">
        <v>420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</row>
    <row r="281" spans="1:10" ht="12.75">
      <c r="A281" s="10" t="s">
        <v>288</v>
      </c>
      <c r="B281" s="25">
        <v>15566</v>
      </c>
      <c r="C281" s="25">
        <v>4683</v>
      </c>
      <c r="D281" s="25">
        <v>95</v>
      </c>
      <c r="E281" s="25">
        <v>0</v>
      </c>
      <c r="F281" s="25">
        <v>1305</v>
      </c>
      <c r="G281" s="25">
        <v>55</v>
      </c>
      <c r="H281" s="25">
        <v>1829</v>
      </c>
      <c r="I281" s="25">
        <v>2520</v>
      </c>
      <c r="J281" s="25">
        <v>5</v>
      </c>
    </row>
    <row r="282" spans="1:10" ht="12.75">
      <c r="A282" s="10" t="s">
        <v>289</v>
      </c>
      <c r="B282" s="25">
        <v>382752</v>
      </c>
      <c r="C282" s="25">
        <v>150384</v>
      </c>
      <c r="D282" s="25">
        <v>15361</v>
      </c>
      <c r="E282" s="25">
        <v>0</v>
      </c>
      <c r="F282" s="25">
        <v>20576</v>
      </c>
      <c r="G282" s="25">
        <v>1814</v>
      </c>
      <c r="H282" s="25">
        <v>161880</v>
      </c>
      <c r="I282" s="25">
        <v>63808</v>
      </c>
      <c r="J282" s="25">
        <v>3482</v>
      </c>
    </row>
    <row r="283" spans="1:10" ht="12.75">
      <c r="A283" s="10" t="s">
        <v>290</v>
      </c>
      <c r="B283" s="25">
        <v>33775</v>
      </c>
      <c r="C283" s="25">
        <v>4160</v>
      </c>
      <c r="D283" s="25">
        <v>262</v>
      </c>
      <c r="E283" s="25">
        <v>0</v>
      </c>
      <c r="F283" s="25">
        <v>398</v>
      </c>
      <c r="G283" s="25">
        <v>152</v>
      </c>
      <c r="H283" s="25">
        <v>11045</v>
      </c>
      <c r="I283" s="25">
        <v>4233</v>
      </c>
      <c r="J283" s="25">
        <v>0</v>
      </c>
    </row>
    <row r="284" spans="1:10" ht="12.75">
      <c r="A284" s="10" t="s">
        <v>291</v>
      </c>
      <c r="B284" s="25">
        <v>9462</v>
      </c>
      <c r="C284" s="25">
        <v>6673</v>
      </c>
      <c r="D284" s="25">
        <v>518</v>
      </c>
      <c r="E284" s="25">
        <v>0</v>
      </c>
      <c r="F284" s="25">
        <v>890</v>
      </c>
      <c r="G284" s="25">
        <v>398</v>
      </c>
      <c r="H284" s="25">
        <v>75</v>
      </c>
      <c r="I284" s="25">
        <v>2619</v>
      </c>
      <c r="J284" s="25">
        <v>1</v>
      </c>
    </row>
    <row r="285" spans="1:10" ht="12.75">
      <c r="A285" s="10" t="s">
        <v>292</v>
      </c>
      <c r="B285" s="25">
        <v>58492</v>
      </c>
      <c r="C285" s="25">
        <v>1079</v>
      </c>
      <c r="D285" s="25">
        <v>1783</v>
      </c>
      <c r="E285" s="25">
        <v>0</v>
      </c>
      <c r="F285" s="25">
        <v>3205</v>
      </c>
      <c r="G285" s="25">
        <v>853</v>
      </c>
      <c r="H285" s="25">
        <v>13546</v>
      </c>
      <c r="I285" s="25">
        <v>4242</v>
      </c>
      <c r="J285" s="25">
        <v>11614</v>
      </c>
    </row>
    <row r="286" spans="1:10" ht="12.75">
      <c r="A286" s="10" t="s">
        <v>293</v>
      </c>
      <c r="B286" s="25">
        <v>9456</v>
      </c>
      <c r="C286" s="25">
        <v>904</v>
      </c>
      <c r="D286" s="25">
        <v>65</v>
      </c>
      <c r="E286" s="25">
        <v>568</v>
      </c>
      <c r="F286" s="25">
        <v>1075</v>
      </c>
      <c r="G286" s="25">
        <v>0</v>
      </c>
      <c r="H286" s="25">
        <v>4643</v>
      </c>
      <c r="I286" s="25">
        <v>2298</v>
      </c>
      <c r="J286" s="25">
        <v>0</v>
      </c>
    </row>
    <row r="287" spans="1:10" ht="25.5" customHeight="1">
      <c r="A287" s="24" t="s">
        <v>896</v>
      </c>
      <c r="B287" s="25">
        <v>9908</v>
      </c>
      <c r="C287" s="25">
        <v>330</v>
      </c>
      <c r="D287" s="25">
        <v>611</v>
      </c>
      <c r="E287" s="25">
        <v>0</v>
      </c>
      <c r="F287" s="25">
        <v>43</v>
      </c>
      <c r="G287" s="25">
        <v>0</v>
      </c>
      <c r="H287" s="25">
        <v>11346</v>
      </c>
      <c r="I287" s="25">
        <v>3027</v>
      </c>
      <c r="J287" s="25">
        <v>0</v>
      </c>
    </row>
    <row r="288" spans="1:10" ht="12.75">
      <c r="A288" s="10" t="s">
        <v>294</v>
      </c>
      <c r="B288" s="25">
        <v>32630</v>
      </c>
      <c r="C288" s="25">
        <v>5</v>
      </c>
      <c r="D288" s="25">
        <v>521</v>
      </c>
      <c r="E288" s="25">
        <v>0</v>
      </c>
      <c r="F288" s="25">
        <v>1925</v>
      </c>
      <c r="G288" s="25">
        <v>111</v>
      </c>
      <c r="H288" s="25">
        <v>24133</v>
      </c>
      <c r="I288" s="25">
        <v>5936</v>
      </c>
      <c r="J288" s="25">
        <v>0</v>
      </c>
    </row>
    <row r="289" spans="1:10" ht="12.75">
      <c r="A289" s="10" t="s">
        <v>295</v>
      </c>
      <c r="B289" s="25">
        <v>120140</v>
      </c>
      <c r="C289" s="25">
        <v>5983</v>
      </c>
      <c r="D289" s="25">
        <v>6807</v>
      </c>
      <c r="E289" s="25">
        <v>0</v>
      </c>
      <c r="F289" s="25">
        <v>5052</v>
      </c>
      <c r="G289" s="25">
        <v>3144</v>
      </c>
      <c r="H289" s="25">
        <v>36836</v>
      </c>
      <c r="I289" s="25">
        <v>27835</v>
      </c>
      <c r="J289" s="25">
        <v>1821</v>
      </c>
    </row>
    <row r="290" spans="1:10" ht="12.75">
      <c r="A290" s="10" t="s">
        <v>296</v>
      </c>
      <c r="B290" s="25">
        <v>61223</v>
      </c>
      <c r="C290" s="25">
        <v>4506</v>
      </c>
      <c r="D290" s="25">
        <v>4326</v>
      </c>
      <c r="E290" s="25">
        <v>523</v>
      </c>
      <c r="F290" s="25">
        <v>3452</v>
      </c>
      <c r="G290" s="25">
        <v>3029</v>
      </c>
      <c r="H290" s="25">
        <v>18216</v>
      </c>
      <c r="I290" s="25">
        <v>12412</v>
      </c>
      <c r="J290" s="25">
        <v>0</v>
      </c>
    </row>
    <row r="291" spans="1:10" ht="12.75">
      <c r="A291" s="10" t="s">
        <v>297</v>
      </c>
      <c r="B291" s="25">
        <v>53956</v>
      </c>
      <c r="C291" s="25">
        <v>3302</v>
      </c>
      <c r="D291" s="25">
        <v>1000</v>
      </c>
      <c r="E291" s="25">
        <v>2118</v>
      </c>
      <c r="F291" s="25">
        <v>0</v>
      </c>
      <c r="G291" s="25">
        <v>0</v>
      </c>
      <c r="H291" s="25">
        <v>39540</v>
      </c>
      <c r="I291" s="25">
        <v>12126</v>
      </c>
      <c r="J291" s="25">
        <v>326</v>
      </c>
    </row>
    <row r="292" spans="1:10" ht="12.75">
      <c r="A292" s="10" t="s">
        <v>298</v>
      </c>
      <c r="B292" s="25">
        <v>9228</v>
      </c>
      <c r="C292" s="25">
        <v>49</v>
      </c>
      <c r="D292" s="25">
        <v>594</v>
      </c>
      <c r="E292" s="25">
        <v>0</v>
      </c>
      <c r="F292" s="25">
        <v>787</v>
      </c>
      <c r="G292" s="25">
        <v>0</v>
      </c>
      <c r="H292" s="25">
        <v>3295</v>
      </c>
      <c r="I292" s="25">
        <v>2839</v>
      </c>
      <c r="J292" s="25">
        <v>0</v>
      </c>
    </row>
    <row r="293" spans="1:10" ht="12.75">
      <c r="A293" s="10" t="s">
        <v>299</v>
      </c>
      <c r="B293" s="25">
        <v>66232</v>
      </c>
      <c r="C293" s="25">
        <v>4572</v>
      </c>
      <c r="D293" s="25">
        <v>443</v>
      </c>
      <c r="E293" s="25">
        <v>6443</v>
      </c>
      <c r="F293" s="25">
        <v>0</v>
      </c>
      <c r="G293" s="25">
        <v>744</v>
      </c>
      <c r="H293" s="25">
        <v>36156</v>
      </c>
      <c r="I293" s="25">
        <v>12389</v>
      </c>
      <c r="J293" s="25">
        <v>118</v>
      </c>
    </row>
    <row r="294" spans="1:10" ht="12.75">
      <c r="A294" s="10" t="s">
        <v>300</v>
      </c>
      <c r="B294" s="25">
        <v>77809</v>
      </c>
      <c r="C294" s="25">
        <v>4842</v>
      </c>
      <c r="D294" s="25">
        <v>7626</v>
      </c>
      <c r="E294" s="25">
        <v>0</v>
      </c>
      <c r="F294" s="25">
        <v>5357</v>
      </c>
      <c r="G294" s="25">
        <v>6272</v>
      </c>
      <c r="H294" s="25">
        <v>41018</v>
      </c>
      <c r="I294" s="25">
        <v>15984</v>
      </c>
      <c r="J294" s="25">
        <v>144</v>
      </c>
    </row>
    <row r="295" spans="1:10" ht="12.75">
      <c r="A295" s="10" t="s">
        <v>301</v>
      </c>
      <c r="B295" s="25">
        <v>231427</v>
      </c>
      <c r="C295" s="25">
        <v>26041</v>
      </c>
      <c r="D295" s="25">
        <v>7756</v>
      </c>
      <c r="E295" s="25">
        <v>0</v>
      </c>
      <c r="F295" s="25">
        <v>6658</v>
      </c>
      <c r="G295" s="25">
        <v>740</v>
      </c>
      <c r="H295" s="25">
        <v>70749</v>
      </c>
      <c r="I295" s="25">
        <v>48560</v>
      </c>
      <c r="J295" s="25">
        <v>14</v>
      </c>
    </row>
    <row r="296" spans="1:10" ht="12.75">
      <c r="A296" s="10" t="s">
        <v>302</v>
      </c>
      <c r="B296" s="25">
        <v>38835</v>
      </c>
      <c r="C296" s="25">
        <v>596</v>
      </c>
      <c r="D296" s="25">
        <v>91</v>
      </c>
      <c r="E296" s="25">
        <v>0</v>
      </c>
      <c r="F296" s="25">
        <v>2870</v>
      </c>
      <c r="G296" s="25">
        <v>0</v>
      </c>
      <c r="H296" s="25">
        <v>26523</v>
      </c>
      <c r="I296" s="25">
        <v>5983</v>
      </c>
      <c r="J296" s="25">
        <v>0</v>
      </c>
    </row>
    <row r="297" spans="1:10" ht="12.75">
      <c r="A297" s="10" t="s">
        <v>303</v>
      </c>
      <c r="B297" s="25">
        <v>175420</v>
      </c>
      <c r="C297" s="25">
        <v>4585</v>
      </c>
      <c r="D297" s="25">
        <v>2695</v>
      </c>
      <c r="E297" s="25">
        <v>0</v>
      </c>
      <c r="F297" s="25">
        <v>10901</v>
      </c>
      <c r="G297" s="25">
        <v>1635</v>
      </c>
      <c r="H297" s="25">
        <v>121252</v>
      </c>
      <c r="I297" s="25">
        <v>37637</v>
      </c>
      <c r="J297" s="25">
        <v>818</v>
      </c>
    </row>
    <row r="298" spans="1:10" ht="12.75">
      <c r="A298" s="10" t="s">
        <v>304</v>
      </c>
      <c r="B298" s="25">
        <v>46709</v>
      </c>
      <c r="C298" s="25">
        <v>922</v>
      </c>
      <c r="D298" s="25">
        <v>2573</v>
      </c>
      <c r="E298" s="25">
        <v>5695</v>
      </c>
      <c r="F298" s="25">
        <v>1</v>
      </c>
      <c r="G298" s="25">
        <v>451</v>
      </c>
      <c r="H298" s="25">
        <v>32570</v>
      </c>
      <c r="I298" s="25">
        <v>9114</v>
      </c>
      <c r="J298" s="25">
        <v>7</v>
      </c>
    </row>
    <row r="299" spans="1:10" ht="12.75">
      <c r="A299" s="10" t="s">
        <v>305</v>
      </c>
      <c r="B299" s="25">
        <v>21911</v>
      </c>
      <c r="C299" s="25">
        <v>167</v>
      </c>
      <c r="D299" s="25">
        <v>1006</v>
      </c>
      <c r="E299" s="25">
        <v>0</v>
      </c>
      <c r="F299" s="25">
        <v>2752</v>
      </c>
      <c r="G299" s="25">
        <v>189</v>
      </c>
      <c r="H299" s="25">
        <v>17241</v>
      </c>
      <c r="I299" s="25">
        <v>4447</v>
      </c>
      <c r="J299" s="25">
        <v>1</v>
      </c>
    </row>
    <row r="300" spans="1:10" ht="13.5" thickBot="1">
      <c r="A300" s="27" t="s">
        <v>306</v>
      </c>
      <c r="B300" s="28">
        <v>22178</v>
      </c>
      <c r="C300" s="28">
        <v>1462</v>
      </c>
      <c r="D300" s="28">
        <v>669</v>
      </c>
      <c r="E300" s="28">
        <v>2398</v>
      </c>
      <c r="F300" s="28">
        <v>0</v>
      </c>
      <c r="G300" s="28">
        <v>559</v>
      </c>
      <c r="H300" s="28">
        <v>17107</v>
      </c>
      <c r="I300" s="28">
        <v>6538</v>
      </c>
      <c r="J300" s="28">
        <v>0</v>
      </c>
    </row>
    <row r="301" ht="12.75"/>
  </sheetData>
  <sheetProtection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&amp;LStatistiska centralbyrån
Offentlig ekonomi och mikrosimuleringar&amp;CMars  2017&amp;RReviderat utfall</oddHeader>
  </headerFooter>
  <rowBreaks count="6" manualBreakCount="6">
    <brk id="53" max="19" man="1"/>
    <brk id="87" max="19" man="1"/>
    <brk id="138" max="19" man="1"/>
    <brk id="193" max="19" man="1"/>
    <brk id="231" max="19" man="1"/>
    <brk id="27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15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0" defaultRowHeight="12.75" customHeight="1" zeroHeight="1"/>
  <cols>
    <col min="1" max="1" width="16.140625" style="183" customWidth="1"/>
    <col min="2" max="2" width="13.421875" style="183" bestFit="1" customWidth="1"/>
    <col min="3" max="3" width="13.421875" style="184" customWidth="1"/>
    <col min="4" max="4" width="16.00390625" style="183" customWidth="1"/>
    <col min="5" max="5" width="14.8515625" style="184" customWidth="1"/>
    <col min="6" max="6" width="12.7109375" style="183" customWidth="1"/>
    <col min="7" max="7" width="9.140625" style="183" customWidth="1"/>
    <col min="8" max="8" width="13.421875" style="183" hidden="1" customWidth="1"/>
    <col min="9" max="16384" width="0" style="183" hidden="1" customWidth="1"/>
  </cols>
  <sheetData>
    <row r="1" ht="16.5" thickBot="1">
      <c r="A1" s="182" t="s">
        <v>952</v>
      </c>
    </row>
    <row r="2" spans="1:6" ht="12.75">
      <c r="A2" s="185" t="s">
        <v>6</v>
      </c>
      <c r="B2" s="186" t="s">
        <v>12</v>
      </c>
      <c r="C2" s="187" t="s">
        <v>12</v>
      </c>
      <c r="D2" s="188" t="s">
        <v>918</v>
      </c>
      <c r="E2" s="187" t="s">
        <v>12</v>
      </c>
      <c r="F2" s="188" t="s">
        <v>918</v>
      </c>
    </row>
    <row r="3" spans="2:6" ht="12.75">
      <c r="B3" s="189" t="s">
        <v>18</v>
      </c>
      <c r="C3" s="190" t="s">
        <v>18</v>
      </c>
      <c r="D3" s="191" t="s">
        <v>978</v>
      </c>
      <c r="E3" s="190" t="s">
        <v>18</v>
      </c>
      <c r="F3" s="192" t="s">
        <v>954</v>
      </c>
    </row>
    <row r="4" spans="1:6" ht="12.75">
      <c r="A4" s="183" t="s">
        <v>19</v>
      </c>
      <c r="B4" s="193" t="s">
        <v>23</v>
      </c>
      <c r="C4" s="192" t="s">
        <v>23</v>
      </c>
      <c r="D4" s="194" t="s">
        <v>971</v>
      </c>
      <c r="E4" s="192" t="s">
        <v>23</v>
      </c>
      <c r="F4" s="195" t="s">
        <v>24</v>
      </c>
    </row>
    <row r="5" spans="2:6" ht="12.75">
      <c r="B5" s="196" t="s">
        <v>953</v>
      </c>
      <c r="C5" s="197" t="s">
        <v>953</v>
      </c>
      <c r="D5" s="198" t="s">
        <v>24</v>
      </c>
      <c r="E5" s="197" t="s">
        <v>919</v>
      </c>
      <c r="F5" s="199"/>
    </row>
    <row r="6" spans="1:6" ht="12.75">
      <c r="A6" s="200"/>
      <c r="B6" s="194" t="s">
        <v>979</v>
      </c>
      <c r="C6" s="201" t="s">
        <v>971</v>
      </c>
      <c r="D6" s="199"/>
      <c r="E6" s="201" t="s">
        <v>972</v>
      </c>
      <c r="F6" s="199"/>
    </row>
    <row r="7" spans="1:6" ht="12.75">
      <c r="A7" s="200"/>
      <c r="B7" s="202">
        <v>42810</v>
      </c>
      <c r="C7" s="231">
        <v>42720</v>
      </c>
      <c r="D7" s="199"/>
      <c r="E7" s="231">
        <v>42810</v>
      </c>
      <c r="F7" s="199"/>
    </row>
    <row r="8" spans="1:6" ht="12.75">
      <c r="A8" s="203"/>
      <c r="B8" s="203"/>
      <c r="C8" s="204"/>
      <c r="D8" s="205"/>
      <c r="E8" s="204"/>
      <c r="F8" s="206"/>
    </row>
    <row r="9" spans="1:6" ht="27" customHeight="1">
      <c r="A9" s="207" t="s">
        <v>920</v>
      </c>
      <c r="B9" s="208">
        <v>46250540</v>
      </c>
      <c r="C9" s="209">
        <v>46322740</v>
      </c>
      <c r="D9" s="208">
        <v>-72200</v>
      </c>
      <c r="E9" s="210">
        <v>32108105</v>
      </c>
      <c r="F9" s="208">
        <v>14142435</v>
      </c>
    </row>
    <row r="10" spans="1:6" ht="12.75">
      <c r="A10" s="211" t="s">
        <v>34</v>
      </c>
      <c r="B10" s="208">
        <v>-32531919</v>
      </c>
      <c r="C10" s="209">
        <v>-32514284</v>
      </c>
      <c r="D10" s="208">
        <v>-17635</v>
      </c>
      <c r="E10" s="210">
        <v>-30472028</v>
      </c>
      <c r="F10" s="208">
        <v>-2059891</v>
      </c>
    </row>
    <row r="11" spans="1:6" ht="12.75">
      <c r="A11" s="211" t="s">
        <v>35</v>
      </c>
      <c r="B11" s="208">
        <v>50054127</v>
      </c>
      <c r="C11" s="209">
        <v>50087832</v>
      </c>
      <c r="D11" s="208">
        <v>-33705</v>
      </c>
      <c r="E11" s="210">
        <v>45109198</v>
      </c>
      <c r="F11" s="208">
        <v>4944929</v>
      </c>
    </row>
    <row r="12" spans="1:6" ht="12.75">
      <c r="A12" s="211" t="s">
        <v>36</v>
      </c>
      <c r="B12" s="208">
        <v>-67172399</v>
      </c>
      <c r="C12" s="209">
        <v>-67120143</v>
      </c>
      <c r="D12" s="208">
        <v>-52256</v>
      </c>
      <c r="E12" s="210">
        <v>-49816610</v>
      </c>
      <c r="F12" s="208">
        <v>-17355789</v>
      </c>
    </row>
    <row r="13" spans="1:6" ht="12.75">
      <c r="A13" s="211" t="s">
        <v>37</v>
      </c>
      <c r="B13" s="208">
        <v>-106905739</v>
      </c>
      <c r="C13" s="209">
        <v>-106837710</v>
      </c>
      <c r="D13" s="208">
        <v>-68029</v>
      </c>
      <c r="E13" s="210">
        <v>-107494102</v>
      </c>
      <c r="F13" s="208">
        <v>588363</v>
      </c>
    </row>
    <row r="14" spans="1:6" ht="12.75">
      <c r="A14" s="211" t="s">
        <v>38</v>
      </c>
      <c r="B14" s="208">
        <v>-42645365</v>
      </c>
      <c r="C14" s="209">
        <v>-42588677</v>
      </c>
      <c r="D14" s="208">
        <v>-56688</v>
      </c>
      <c r="E14" s="210">
        <v>-60349422</v>
      </c>
      <c r="F14" s="208">
        <v>17704057</v>
      </c>
    </row>
    <row r="15" spans="1:6" ht="12.75">
      <c r="A15" s="211" t="s">
        <v>39</v>
      </c>
      <c r="B15" s="208">
        <v>-954388</v>
      </c>
      <c r="C15" s="209">
        <v>-916641</v>
      </c>
      <c r="D15" s="208">
        <v>-37747</v>
      </c>
      <c r="E15" s="210">
        <v>-3875001</v>
      </c>
      <c r="F15" s="208">
        <v>2920613</v>
      </c>
    </row>
    <row r="16" spans="1:6" ht="12.75" customHeight="1">
      <c r="A16" s="211" t="s">
        <v>40</v>
      </c>
      <c r="B16" s="208">
        <v>-82891061</v>
      </c>
      <c r="C16" s="209">
        <v>-82841987</v>
      </c>
      <c r="D16" s="208">
        <v>-49074</v>
      </c>
      <c r="E16" s="210">
        <v>-105370632</v>
      </c>
      <c r="F16" s="208">
        <v>22479571</v>
      </c>
    </row>
    <row r="17" spans="1:6" ht="12.75" customHeight="1">
      <c r="A17" s="211" t="s">
        <v>41</v>
      </c>
      <c r="B17" s="208">
        <v>1356986</v>
      </c>
      <c r="C17" s="209">
        <v>1412551</v>
      </c>
      <c r="D17" s="208">
        <v>-55565</v>
      </c>
      <c r="E17" s="210">
        <v>9178243</v>
      </c>
      <c r="F17" s="208">
        <v>-7821257</v>
      </c>
    </row>
    <row r="18" spans="1:6" ht="12.75" customHeight="1">
      <c r="A18" s="211" t="s">
        <v>42</v>
      </c>
      <c r="B18" s="208">
        <v>-3837763</v>
      </c>
      <c r="C18" s="209">
        <v>-3827708</v>
      </c>
      <c r="D18" s="208">
        <v>-10055</v>
      </c>
      <c r="E18" s="210">
        <v>1014283</v>
      </c>
      <c r="F18" s="208">
        <v>-4852046</v>
      </c>
    </row>
    <row r="19" spans="1:6" ht="12.75" customHeight="1">
      <c r="A19" s="211" t="s">
        <v>43</v>
      </c>
      <c r="B19" s="208">
        <v>-13193187</v>
      </c>
      <c r="C19" s="209">
        <v>-13178053</v>
      </c>
      <c r="D19" s="208">
        <v>-15134</v>
      </c>
      <c r="E19" s="210">
        <v>-12825501</v>
      </c>
      <c r="F19" s="208">
        <v>-367686</v>
      </c>
    </row>
    <row r="20" spans="1:6" ht="12.75" customHeight="1">
      <c r="A20" s="211" t="s">
        <v>44</v>
      </c>
      <c r="B20" s="208">
        <v>-2645927</v>
      </c>
      <c r="C20" s="209">
        <v>-2637825</v>
      </c>
      <c r="D20" s="208">
        <v>-8102</v>
      </c>
      <c r="E20" s="210">
        <v>-7596972</v>
      </c>
      <c r="F20" s="208">
        <v>4951045</v>
      </c>
    </row>
    <row r="21" spans="1:6" ht="12.75" customHeight="1">
      <c r="A21" s="211" t="s">
        <v>45</v>
      </c>
      <c r="B21" s="208">
        <v>-28975324</v>
      </c>
      <c r="C21" s="209">
        <v>-28944531</v>
      </c>
      <c r="D21" s="208">
        <v>-30793</v>
      </c>
      <c r="E21" s="210">
        <v>-27206085</v>
      </c>
      <c r="F21" s="208">
        <v>-1769239</v>
      </c>
    </row>
    <row r="22" spans="1:6" ht="12.75">
      <c r="A22" s="211" t="s">
        <v>46</v>
      </c>
      <c r="B22" s="208">
        <v>-36034646</v>
      </c>
      <c r="C22" s="209">
        <v>-35985220</v>
      </c>
      <c r="D22" s="208">
        <v>-49426</v>
      </c>
      <c r="E22" s="210">
        <v>-37846676</v>
      </c>
      <c r="F22" s="208">
        <v>1812030</v>
      </c>
    </row>
    <row r="23" spans="1:6" ht="12.75">
      <c r="A23" s="211" t="s">
        <v>47</v>
      </c>
      <c r="B23" s="208">
        <v>-149124394</v>
      </c>
      <c r="C23" s="209">
        <v>-149530579</v>
      </c>
      <c r="D23" s="208">
        <v>406185</v>
      </c>
      <c r="E23" s="210">
        <v>-137578711</v>
      </c>
      <c r="F23" s="208">
        <v>-11545683</v>
      </c>
    </row>
    <row r="24" spans="1:8" ht="12.75">
      <c r="A24" s="211" t="s">
        <v>48</v>
      </c>
      <c r="B24" s="208">
        <v>-1206424577</v>
      </c>
      <c r="C24" s="209">
        <v>-1205873102</v>
      </c>
      <c r="D24" s="208">
        <v>-551475</v>
      </c>
      <c r="E24" s="210">
        <v>-1069916147</v>
      </c>
      <c r="F24" s="208">
        <v>-136508430</v>
      </c>
      <c r="H24" s="208"/>
    </row>
    <row r="25" spans="1:6" ht="12.75">
      <c r="A25" s="211" t="s">
        <v>49</v>
      </c>
      <c r="B25" s="208">
        <v>-96808864</v>
      </c>
      <c r="C25" s="209">
        <v>-96787837</v>
      </c>
      <c r="D25" s="208">
        <v>-21027</v>
      </c>
      <c r="E25" s="210">
        <v>-82216997</v>
      </c>
      <c r="F25" s="208">
        <v>-14591867</v>
      </c>
    </row>
    <row r="26" spans="1:6" ht="12.75">
      <c r="A26" s="211" t="s">
        <v>50</v>
      </c>
      <c r="B26" s="208">
        <v>221604055</v>
      </c>
      <c r="C26" s="209">
        <v>221716418</v>
      </c>
      <c r="D26" s="208">
        <v>-112363</v>
      </c>
      <c r="E26" s="210">
        <v>216859803</v>
      </c>
      <c r="F26" s="208">
        <v>4744252</v>
      </c>
    </row>
    <row r="27" spans="1:6" ht="12.75">
      <c r="A27" s="211" t="s">
        <v>51</v>
      </c>
      <c r="B27" s="208">
        <v>-20164581</v>
      </c>
      <c r="C27" s="209">
        <v>-20140626</v>
      </c>
      <c r="D27" s="208">
        <v>-23955</v>
      </c>
      <c r="E27" s="210">
        <v>-21098350</v>
      </c>
      <c r="F27" s="208">
        <v>933769</v>
      </c>
    </row>
    <row r="28" spans="1:6" ht="12.75">
      <c r="A28" s="211" t="s">
        <v>52</v>
      </c>
      <c r="B28" s="208">
        <v>-47271004</v>
      </c>
      <c r="C28" s="209">
        <v>-47226132</v>
      </c>
      <c r="D28" s="208">
        <v>-44872</v>
      </c>
      <c r="E28" s="210">
        <v>-42135281</v>
      </c>
      <c r="F28" s="208">
        <v>-5135723</v>
      </c>
    </row>
    <row r="29" spans="1:6" ht="12.75">
      <c r="A29" s="211" t="s">
        <v>53</v>
      </c>
      <c r="B29" s="208">
        <v>24051765</v>
      </c>
      <c r="C29" s="209">
        <v>24092239</v>
      </c>
      <c r="D29" s="208">
        <v>-40474</v>
      </c>
      <c r="E29" s="210">
        <v>22607894</v>
      </c>
      <c r="F29" s="208">
        <v>1443871</v>
      </c>
    </row>
    <row r="30" spans="1:6" ht="12.75">
      <c r="A30" s="211" t="s">
        <v>54</v>
      </c>
      <c r="B30" s="208">
        <v>-19826676</v>
      </c>
      <c r="C30" s="209">
        <v>-19809463</v>
      </c>
      <c r="D30" s="208">
        <v>-17213</v>
      </c>
      <c r="E30" s="210">
        <v>-14664531</v>
      </c>
      <c r="F30" s="208">
        <v>-5162145</v>
      </c>
    </row>
    <row r="31" spans="1:6" ht="12.75">
      <c r="A31" s="211" t="s">
        <v>55</v>
      </c>
      <c r="B31" s="208">
        <v>20413397</v>
      </c>
      <c r="C31" s="209">
        <v>20438612</v>
      </c>
      <c r="D31" s="208">
        <v>-25215</v>
      </c>
      <c r="E31" s="210">
        <v>24966485</v>
      </c>
      <c r="F31" s="208">
        <v>-4553088</v>
      </c>
    </row>
    <row r="32" spans="1:6" ht="12.75">
      <c r="A32" s="211" t="s">
        <v>56</v>
      </c>
      <c r="B32" s="208">
        <v>-20714838</v>
      </c>
      <c r="C32" s="209">
        <v>-20707626</v>
      </c>
      <c r="D32" s="208">
        <v>-7212</v>
      </c>
      <c r="E32" s="210">
        <v>-14780342</v>
      </c>
      <c r="F32" s="208">
        <v>-5934496</v>
      </c>
    </row>
    <row r="33" spans="1:6" ht="12.75">
      <c r="A33" s="211" t="s">
        <v>57</v>
      </c>
      <c r="B33" s="208">
        <v>-34043616</v>
      </c>
      <c r="C33" s="209">
        <v>-34017059</v>
      </c>
      <c r="D33" s="208">
        <v>-26557</v>
      </c>
      <c r="E33" s="210">
        <v>-41265080</v>
      </c>
      <c r="F33" s="208">
        <v>7221464</v>
      </c>
    </row>
    <row r="34" spans="1:6" ht="12.75">
      <c r="A34" s="211" t="s">
        <v>58</v>
      </c>
      <c r="B34" s="208">
        <v>28746774</v>
      </c>
      <c r="C34" s="209">
        <v>28782229</v>
      </c>
      <c r="D34" s="208">
        <v>-35455</v>
      </c>
      <c r="E34" s="210">
        <v>39877502</v>
      </c>
      <c r="F34" s="208">
        <v>-11130728</v>
      </c>
    </row>
    <row r="35" spans="1:6" ht="27" customHeight="1">
      <c r="A35" s="207" t="s">
        <v>59</v>
      </c>
      <c r="B35" s="208">
        <v>4584161</v>
      </c>
      <c r="C35" s="209">
        <v>4615564</v>
      </c>
      <c r="D35" s="208">
        <v>-31403</v>
      </c>
      <c r="E35" s="210">
        <v>3862038</v>
      </c>
      <c r="F35" s="208">
        <v>722123</v>
      </c>
    </row>
    <row r="36" spans="1:6" ht="12.75" customHeight="1">
      <c r="A36" s="212" t="s">
        <v>60</v>
      </c>
      <c r="B36" s="208">
        <v>1579393</v>
      </c>
      <c r="C36" s="209">
        <v>1589275</v>
      </c>
      <c r="D36" s="208">
        <v>-9882</v>
      </c>
      <c r="E36" s="210">
        <v>8563840</v>
      </c>
      <c r="F36" s="208">
        <v>-6984447</v>
      </c>
    </row>
    <row r="37" spans="1:6" ht="12.75">
      <c r="A37" s="211" t="s">
        <v>61</v>
      </c>
      <c r="B37" s="208">
        <v>-45584206</v>
      </c>
      <c r="C37" s="209">
        <v>-45575370</v>
      </c>
      <c r="D37" s="208">
        <v>-8836</v>
      </c>
      <c r="E37" s="210">
        <v>-41941930</v>
      </c>
      <c r="F37" s="208">
        <v>-3642276</v>
      </c>
    </row>
    <row r="38" spans="1:6" ht="12.75">
      <c r="A38" s="211" t="s">
        <v>62</v>
      </c>
      <c r="B38" s="208">
        <v>-19554577</v>
      </c>
      <c r="C38" s="209">
        <v>-19546561</v>
      </c>
      <c r="D38" s="208">
        <v>-8016</v>
      </c>
      <c r="E38" s="210">
        <v>-20148384</v>
      </c>
      <c r="F38" s="208">
        <v>593807</v>
      </c>
    </row>
    <row r="39" spans="1:6" ht="12.75">
      <c r="A39" s="211" t="s">
        <v>63</v>
      </c>
      <c r="B39" s="208">
        <v>15888458</v>
      </c>
      <c r="C39" s="209">
        <v>15906601</v>
      </c>
      <c r="D39" s="208">
        <v>-18143</v>
      </c>
      <c r="E39" s="210">
        <v>16678965</v>
      </c>
      <c r="F39" s="208">
        <v>-790507</v>
      </c>
    </row>
    <row r="40" spans="1:6" ht="12.75">
      <c r="A40" s="211" t="s">
        <v>64</v>
      </c>
      <c r="B40" s="208">
        <v>36208540</v>
      </c>
      <c r="C40" s="209">
        <v>36396159</v>
      </c>
      <c r="D40" s="208">
        <v>-187619</v>
      </c>
      <c r="E40" s="210">
        <v>30952813</v>
      </c>
      <c r="F40" s="208">
        <v>5255727</v>
      </c>
    </row>
    <row r="41" spans="1:6" ht="12.75">
      <c r="A41" s="211" t="s">
        <v>65</v>
      </c>
      <c r="B41" s="208">
        <v>-17080571</v>
      </c>
      <c r="C41" s="209">
        <v>-17075147</v>
      </c>
      <c r="D41" s="208">
        <v>-5424</v>
      </c>
      <c r="E41" s="210">
        <v>-16424457</v>
      </c>
      <c r="F41" s="208">
        <v>-656114</v>
      </c>
    </row>
    <row r="42" spans="1:6" ht="12.75">
      <c r="A42" s="211" t="s">
        <v>66</v>
      </c>
      <c r="B42" s="208">
        <v>-22806876</v>
      </c>
      <c r="C42" s="209">
        <v>-22795409</v>
      </c>
      <c r="D42" s="208">
        <v>-11467</v>
      </c>
      <c r="E42" s="210">
        <v>-21860679</v>
      </c>
      <c r="F42" s="208">
        <v>-946197</v>
      </c>
    </row>
    <row r="43" spans="1:6" ht="27" customHeight="1">
      <c r="A43" s="207" t="s">
        <v>921</v>
      </c>
      <c r="B43" s="208">
        <v>37118141</v>
      </c>
      <c r="C43" s="209">
        <v>37203938</v>
      </c>
      <c r="D43" s="208">
        <v>-85797</v>
      </c>
      <c r="E43" s="210">
        <v>25620772</v>
      </c>
      <c r="F43" s="208">
        <v>11497369</v>
      </c>
    </row>
    <row r="44" spans="1:6" ht="12.75">
      <c r="A44" s="211" t="s">
        <v>67</v>
      </c>
      <c r="B44" s="208">
        <v>9768988</v>
      </c>
      <c r="C44" s="209">
        <v>9783056</v>
      </c>
      <c r="D44" s="208">
        <v>-14068</v>
      </c>
      <c r="E44" s="210">
        <v>9999628</v>
      </c>
      <c r="F44" s="208">
        <v>-230640</v>
      </c>
    </row>
    <row r="45" spans="1:6" ht="12.75">
      <c r="A45" s="211" t="s">
        <v>68</v>
      </c>
      <c r="B45" s="208">
        <v>-225760</v>
      </c>
      <c r="C45" s="209">
        <v>-216928</v>
      </c>
      <c r="D45" s="208">
        <v>-8832</v>
      </c>
      <c r="E45" s="210">
        <v>1213534</v>
      </c>
      <c r="F45" s="208">
        <v>-1439294</v>
      </c>
    </row>
    <row r="46" spans="1:6" ht="12.75">
      <c r="A46" s="211" t="s">
        <v>69</v>
      </c>
      <c r="B46" s="208">
        <v>55666409</v>
      </c>
      <c r="C46" s="209">
        <v>55702035</v>
      </c>
      <c r="D46" s="208">
        <v>-35626</v>
      </c>
      <c r="E46" s="210">
        <v>42132422</v>
      </c>
      <c r="F46" s="208">
        <v>13533987</v>
      </c>
    </row>
    <row r="47" spans="1:6" ht="12.75">
      <c r="A47" s="211" t="s">
        <v>70</v>
      </c>
      <c r="B47" s="208">
        <v>4720267</v>
      </c>
      <c r="C47" s="209">
        <v>4769263</v>
      </c>
      <c r="D47" s="208">
        <v>-48996</v>
      </c>
      <c r="E47" s="210">
        <v>-7701276</v>
      </c>
      <c r="F47" s="208">
        <v>12421543</v>
      </c>
    </row>
    <row r="48" spans="1:6" ht="12.75">
      <c r="A48" s="211" t="s">
        <v>71</v>
      </c>
      <c r="B48" s="208">
        <v>-8996682</v>
      </c>
      <c r="C48" s="209">
        <v>-8988492</v>
      </c>
      <c r="D48" s="208">
        <v>-8190</v>
      </c>
      <c r="E48" s="210">
        <v>-5872111</v>
      </c>
      <c r="F48" s="208">
        <v>-3124571</v>
      </c>
    </row>
    <row r="49" spans="1:6" ht="12.75">
      <c r="A49" s="211" t="s">
        <v>72</v>
      </c>
      <c r="B49" s="208">
        <v>-29831959</v>
      </c>
      <c r="C49" s="209">
        <v>-29807870</v>
      </c>
      <c r="D49" s="208">
        <v>-24089</v>
      </c>
      <c r="E49" s="210">
        <v>-23679142</v>
      </c>
      <c r="F49" s="208">
        <v>-6152817</v>
      </c>
    </row>
    <row r="50" spans="1:6" ht="12.75">
      <c r="A50" s="211" t="s">
        <v>73</v>
      </c>
      <c r="B50" s="208">
        <v>-10048834</v>
      </c>
      <c r="C50" s="209">
        <v>-10044614</v>
      </c>
      <c r="D50" s="208">
        <v>-4220</v>
      </c>
      <c r="E50" s="210">
        <v>-13601402</v>
      </c>
      <c r="F50" s="208">
        <v>3552568</v>
      </c>
    </row>
    <row r="51" spans="1:6" ht="12.75">
      <c r="A51" s="211" t="s">
        <v>74</v>
      </c>
      <c r="B51" s="208">
        <v>1752111</v>
      </c>
      <c r="C51" s="209">
        <v>1758162</v>
      </c>
      <c r="D51" s="208">
        <v>-6051</v>
      </c>
      <c r="E51" s="210">
        <v>-1320503</v>
      </c>
      <c r="F51" s="208">
        <v>3072614</v>
      </c>
    </row>
    <row r="52" spans="1:6" ht="27" customHeight="1">
      <c r="A52" s="207" t="s">
        <v>922</v>
      </c>
      <c r="B52" s="208">
        <v>-1191423</v>
      </c>
      <c r="C52" s="209">
        <v>-1188193</v>
      </c>
      <c r="D52" s="208">
        <v>-3230</v>
      </c>
      <c r="E52" s="210">
        <v>-2485450</v>
      </c>
      <c r="F52" s="208">
        <v>1294027</v>
      </c>
    </row>
    <row r="53" spans="1:6" ht="12.75">
      <c r="A53" s="211" t="s">
        <v>75</v>
      </c>
      <c r="B53" s="208">
        <v>12752839</v>
      </c>
      <c r="C53" s="209">
        <v>12773061</v>
      </c>
      <c r="D53" s="208">
        <v>-20222</v>
      </c>
      <c r="E53" s="210">
        <v>10696337</v>
      </c>
      <c r="F53" s="208">
        <v>2056502</v>
      </c>
    </row>
    <row r="54" spans="1:6" ht="12.75">
      <c r="A54" s="211" t="s">
        <v>76</v>
      </c>
      <c r="B54" s="208">
        <v>656151</v>
      </c>
      <c r="C54" s="209">
        <v>663667</v>
      </c>
      <c r="D54" s="208">
        <v>-7516</v>
      </c>
      <c r="E54" s="210">
        <v>1758644</v>
      </c>
      <c r="F54" s="208">
        <v>-1102493</v>
      </c>
    </row>
    <row r="55" spans="1:6" ht="12.75">
      <c r="A55" s="211" t="s">
        <v>77</v>
      </c>
      <c r="B55" s="208">
        <v>-13953375</v>
      </c>
      <c r="C55" s="209">
        <v>-13808279</v>
      </c>
      <c r="D55" s="208">
        <v>-145096</v>
      </c>
      <c r="E55" s="210">
        <v>-5073361</v>
      </c>
      <c r="F55" s="208">
        <v>-8880014</v>
      </c>
    </row>
    <row r="56" spans="1:6" ht="12.75">
      <c r="A56" s="211" t="s">
        <v>78</v>
      </c>
      <c r="B56" s="208">
        <v>8396618</v>
      </c>
      <c r="C56" s="209">
        <v>8420021</v>
      </c>
      <c r="D56" s="208">
        <v>-23403</v>
      </c>
      <c r="E56" s="210">
        <v>13627375</v>
      </c>
      <c r="F56" s="208">
        <v>-5230757</v>
      </c>
    </row>
    <row r="57" spans="1:6" ht="12.75">
      <c r="A57" s="211" t="s">
        <v>79</v>
      </c>
      <c r="B57" s="208">
        <v>8591622</v>
      </c>
      <c r="C57" s="209">
        <v>8622266</v>
      </c>
      <c r="D57" s="208">
        <v>-30644</v>
      </c>
      <c r="E57" s="210">
        <v>13239457</v>
      </c>
      <c r="F57" s="208">
        <v>-4647835</v>
      </c>
    </row>
    <row r="58" spans="1:6" ht="12.75">
      <c r="A58" s="211" t="s">
        <v>80</v>
      </c>
      <c r="B58" s="208">
        <v>110675022</v>
      </c>
      <c r="C58" s="209">
        <v>110819674</v>
      </c>
      <c r="D58" s="208">
        <v>-144652</v>
      </c>
      <c r="E58" s="210">
        <v>105041682</v>
      </c>
      <c r="F58" s="208">
        <v>5633340</v>
      </c>
    </row>
    <row r="59" spans="1:6" ht="12.75">
      <c r="A59" s="211" t="s">
        <v>81</v>
      </c>
      <c r="B59" s="208">
        <v>15729410</v>
      </c>
      <c r="C59" s="209">
        <v>15742221</v>
      </c>
      <c r="D59" s="208">
        <v>-12811</v>
      </c>
      <c r="E59" s="210">
        <v>10237453</v>
      </c>
      <c r="F59" s="208">
        <v>5491957</v>
      </c>
    </row>
    <row r="60" spans="1:6" ht="12.75">
      <c r="A60" s="211" t="s">
        <v>82</v>
      </c>
      <c r="B60" s="208">
        <v>4878923</v>
      </c>
      <c r="C60" s="209">
        <v>4884376</v>
      </c>
      <c r="D60" s="208">
        <v>-5453</v>
      </c>
      <c r="E60" s="210">
        <v>-241355</v>
      </c>
      <c r="F60" s="208">
        <v>5120278</v>
      </c>
    </row>
    <row r="61" spans="1:6" ht="12.75">
      <c r="A61" s="211" t="s">
        <v>83</v>
      </c>
      <c r="B61" s="208">
        <v>12539508</v>
      </c>
      <c r="C61" s="209">
        <v>12549318</v>
      </c>
      <c r="D61" s="208">
        <v>-9810</v>
      </c>
      <c r="E61" s="210">
        <v>11935559</v>
      </c>
      <c r="F61" s="208">
        <v>603949</v>
      </c>
    </row>
    <row r="62" spans="1:6" ht="12.75">
      <c r="A62" s="211" t="s">
        <v>84</v>
      </c>
      <c r="B62" s="208">
        <v>-10056407</v>
      </c>
      <c r="C62" s="209">
        <v>-10055747</v>
      </c>
      <c r="D62" s="208">
        <v>-660</v>
      </c>
      <c r="E62" s="210">
        <v>-9008709</v>
      </c>
      <c r="F62" s="208">
        <v>-1047698</v>
      </c>
    </row>
    <row r="63" spans="1:6" ht="12.75">
      <c r="A63" s="211" t="s">
        <v>85</v>
      </c>
      <c r="B63" s="208">
        <v>-2617504</v>
      </c>
      <c r="C63" s="209">
        <v>-2609831</v>
      </c>
      <c r="D63" s="208">
        <v>-7673</v>
      </c>
      <c r="E63" s="210">
        <v>-3268179</v>
      </c>
      <c r="F63" s="208">
        <v>650675</v>
      </c>
    </row>
    <row r="64" spans="1:6" ht="12.75">
      <c r="A64" s="211" t="s">
        <v>86</v>
      </c>
      <c r="B64" s="208">
        <v>-5578328</v>
      </c>
      <c r="C64" s="209">
        <v>-5575714</v>
      </c>
      <c r="D64" s="208">
        <v>-2614</v>
      </c>
      <c r="E64" s="210">
        <v>-5812348</v>
      </c>
      <c r="F64" s="208">
        <v>234020</v>
      </c>
    </row>
    <row r="65" spans="1:6" ht="27" customHeight="1">
      <c r="A65" s="207" t="s">
        <v>923</v>
      </c>
      <c r="B65" s="208">
        <v>-2795099</v>
      </c>
      <c r="C65" s="209">
        <v>-2789568</v>
      </c>
      <c r="D65" s="208">
        <v>-5531</v>
      </c>
      <c r="E65" s="210">
        <v>-2819649</v>
      </c>
      <c r="F65" s="208">
        <v>24550</v>
      </c>
    </row>
    <row r="66" spans="1:6" ht="12.75">
      <c r="A66" s="211" t="s">
        <v>87</v>
      </c>
      <c r="B66" s="208">
        <v>7529630</v>
      </c>
      <c r="C66" s="209">
        <v>7447117</v>
      </c>
      <c r="D66" s="208">
        <v>82513</v>
      </c>
      <c r="E66" s="210">
        <v>5783899</v>
      </c>
      <c r="F66" s="208">
        <v>1745731</v>
      </c>
    </row>
    <row r="67" spans="1:6" ht="12.75">
      <c r="A67" s="211" t="s">
        <v>88</v>
      </c>
      <c r="B67" s="208">
        <v>-4999112</v>
      </c>
      <c r="C67" s="209">
        <v>-4978959</v>
      </c>
      <c r="D67" s="208">
        <v>-20153</v>
      </c>
      <c r="E67" s="210">
        <v>-5727700</v>
      </c>
      <c r="F67" s="208">
        <v>728588</v>
      </c>
    </row>
    <row r="68" spans="1:6" ht="12.75">
      <c r="A68" s="211" t="s">
        <v>89</v>
      </c>
      <c r="B68" s="208">
        <v>459382</v>
      </c>
      <c r="C68" s="209">
        <v>467552</v>
      </c>
      <c r="D68" s="208">
        <v>-8170</v>
      </c>
      <c r="E68" s="210">
        <v>2915821</v>
      </c>
      <c r="F68" s="208">
        <v>-2456439</v>
      </c>
    </row>
    <row r="69" spans="1:6" ht="12.75">
      <c r="A69" s="211" t="s">
        <v>90</v>
      </c>
      <c r="B69" s="208">
        <v>-29902150</v>
      </c>
      <c r="C69" s="209">
        <v>-29900139</v>
      </c>
      <c r="D69" s="208">
        <v>-2011</v>
      </c>
      <c r="E69" s="210">
        <v>-28138806</v>
      </c>
      <c r="F69" s="208">
        <v>-1763344</v>
      </c>
    </row>
    <row r="70" spans="1:6" ht="12.75">
      <c r="A70" s="211" t="s">
        <v>91</v>
      </c>
      <c r="B70" s="208">
        <v>35983109</v>
      </c>
      <c r="C70" s="209">
        <v>36111072</v>
      </c>
      <c r="D70" s="208">
        <v>-127963</v>
      </c>
      <c r="E70" s="210">
        <v>46974721</v>
      </c>
      <c r="F70" s="208">
        <v>-10991612</v>
      </c>
    </row>
    <row r="71" spans="1:6" ht="12.75">
      <c r="A71" s="211" t="s">
        <v>92</v>
      </c>
      <c r="B71" s="208">
        <v>-3166207</v>
      </c>
      <c r="C71" s="209">
        <v>-3159861</v>
      </c>
      <c r="D71" s="208">
        <v>-6346</v>
      </c>
      <c r="E71" s="210">
        <v>-2464334</v>
      </c>
      <c r="F71" s="208">
        <v>-701873</v>
      </c>
    </row>
    <row r="72" spans="1:6" ht="12.75">
      <c r="A72" s="211" t="s">
        <v>93</v>
      </c>
      <c r="B72" s="208">
        <v>16745743</v>
      </c>
      <c r="C72" s="209">
        <v>16771842</v>
      </c>
      <c r="D72" s="208">
        <v>-26099</v>
      </c>
      <c r="E72" s="210">
        <v>6816614</v>
      </c>
      <c r="F72" s="208">
        <v>9929129</v>
      </c>
    </row>
    <row r="73" spans="1:6" ht="12.75">
      <c r="A73" s="211" t="s">
        <v>94</v>
      </c>
      <c r="B73" s="208">
        <v>17006051</v>
      </c>
      <c r="C73" s="209">
        <v>17014644</v>
      </c>
      <c r="D73" s="208">
        <v>-8593</v>
      </c>
      <c r="E73" s="210">
        <v>10282580</v>
      </c>
      <c r="F73" s="208">
        <v>6723471</v>
      </c>
    </row>
    <row r="74" spans="1:6" ht="12.75">
      <c r="A74" s="211" t="s">
        <v>95</v>
      </c>
      <c r="B74" s="208">
        <v>8533243</v>
      </c>
      <c r="C74" s="209">
        <v>8549268</v>
      </c>
      <c r="D74" s="208">
        <v>-16025</v>
      </c>
      <c r="E74" s="210">
        <v>7769304</v>
      </c>
      <c r="F74" s="208">
        <v>763939</v>
      </c>
    </row>
    <row r="75" spans="1:6" ht="12.75">
      <c r="A75" s="211" t="s">
        <v>96</v>
      </c>
      <c r="B75" s="208">
        <v>2688424</v>
      </c>
      <c r="C75" s="209">
        <v>2698360</v>
      </c>
      <c r="D75" s="208">
        <v>-9936</v>
      </c>
      <c r="E75" s="210">
        <v>3798847</v>
      </c>
      <c r="F75" s="208">
        <v>-1110423</v>
      </c>
    </row>
    <row r="76" spans="1:6" ht="12.75">
      <c r="A76" s="211" t="s">
        <v>97</v>
      </c>
      <c r="B76" s="208">
        <v>-2115290</v>
      </c>
      <c r="C76" s="209">
        <v>-2095006</v>
      </c>
      <c r="D76" s="208">
        <v>-20284</v>
      </c>
      <c r="E76" s="210">
        <v>-2101480</v>
      </c>
      <c r="F76" s="208">
        <v>-13810</v>
      </c>
    </row>
    <row r="77" spans="1:6" ht="12.75">
      <c r="A77" s="211" t="s">
        <v>98</v>
      </c>
      <c r="B77" s="208">
        <v>16987162</v>
      </c>
      <c r="C77" s="209">
        <v>16850975</v>
      </c>
      <c r="D77" s="208">
        <v>136187</v>
      </c>
      <c r="E77" s="210">
        <v>16727964</v>
      </c>
      <c r="F77" s="208">
        <v>259198</v>
      </c>
    </row>
    <row r="78" spans="1:6" ht="27" customHeight="1">
      <c r="A78" s="207" t="s">
        <v>924</v>
      </c>
      <c r="B78" s="208">
        <v>813854</v>
      </c>
      <c r="C78" s="209">
        <v>824061</v>
      </c>
      <c r="D78" s="208">
        <v>-10207</v>
      </c>
      <c r="E78" s="210">
        <v>2158650</v>
      </c>
      <c r="F78" s="208">
        <v>-1344796</v>
      </c>
    </row>
    <row r="79" spans="1:6" ht="12.75">
      <c r="A79" s="211" t="s">
        <v>99</v>
      </c>
      <c r="B79" s="208">
        <v>-14256480</v>
      </c>
      <c r="C79" s="209">
        <v>-14250948</v>
      </c>
      <c r="D79" s="208">
        <v>-5532</v>
      </c>
      <c r="E79" s="210">
        <v>-14880957</v>
      </c>
      <c r="F79" s="208">
        <v>624477</v>
      </c>
    </row>
    <row r="80" spans="1:6" ht="12.75">
      <c r="A80" s="211" t="s">
        <v>100</v>
      </c>
      <c r="B80" s="208">
        <v>17775668</v>
      </c>
      <c r="C80" s="209">
        <v>17800553</v>
      </c>
      <c r="D80" s="208">
        <v>-24885</v>
      </c>
      <c r="E80" s="210">
        <v>21044530</v>
      </c>
      <c r="F80" s="208">
        <v>-3268862</v>
      </c>
    </row>
    <row r="81" spans="1:6" ht="12.75">
      <c r="A81" s="211" t="s">
        <v>101</v>
      </c>
      <c r="B81" s="208">
        <v>1024074</v>
      </c>
      <c r="C81" s="209">
        <v>1030604</v>
      </c>
      <c r="D81" s="208">
        <v>-6530</v>
      </c>
      <c r="E81" s="210">
        <v>1507049</v>
      </c>
      <c r="F81" s="208">
        <v>-482975</v>
      </c>
    </row>
    <row r="82" spans="1:6" ht="12.75">
      <c r="A82" s="211" t="s">
        <v>102</v>
      </c>
      <c r="B82" s="208">
        <v>10479632</v>
      </c>
      <c r="C82" s="209">
        <v>10489420</v>
      </c>
      <c r="D82" s="208">
        <v>-9788</v>
      </c>
      <c r="E82" s="210">
        <v>10129825</v>
      </c>
      <c r="F82" s="208">
        <v>349807</v>
      </c>
    </row>
    <row r="83" spans="1:6" ht="12.75">
      <c r="A83" s="211" t="s">
        <v>103</v>
      </c>
      <c r="B83" s="208">
        <v>-6200751</v>
      </c>
      <c r="C83" s="209">
        <v>-6193117</v>
      </c>
      <c r="D83" s="208">
        <v>-7634</v>
      </c>
      <c r="E83" s="210">
        <v>-4096204</v>
      </c>
      <c r="F83" s="208">
        <v>-2104547</v>
      </c>
    </row>
    <row r="84" spans="1:6" ht="12.75">
      <c r="A84" s="211" t="s">
        <v>104</v>
      </c>
      <c r="B84" s="208">
        <v>34567732</v>
      </c>
      <c r="C84" s="209">
        <v>34648671</v>
      </c>
      <c r="D84" s="208">
        <v>-80939</v>
      </c>
      <c r="E84" s="210">
        <v>37567702</v>
      </c>
      <c r="F84" s="208">
        <v>-2999970</v>
      </c>
    </row>
    <row r="85" spans="1:6" ht="12.75">
      <c r="A85" s="211" t="s">
        <v>105</v>
      </c>
      <c r="B85" s="208">
        <v>-21837379</v>
      </c>
      <c r="C85" s="209">
        <v>-21825682</v>
      </c>
      <c r="D85" s="208">
        <v>-11697</v>
      </c>
      <c r="E85" s="210">
        <v>-24265857</v>
      </c>
      <c r="F85" s="208">
        <v>2428478</v>
      </c>
    </row>
    <row r="86" spans="1:6" ht="27" customHeight="1">
      <c r="A86" s="207" t="s">
        <v>925</v>
      </c>
      <c r="B86" s="208">
        <v>14188881</v>
      </c>
      <c r="C86" s="209">
        <v>14202641</v>
      </c>
      <c r="D86" s="208">
        <v>-13760</v>
      </c>
      <c r="E86" s="210">
        <v>16113599</v>
      </c>
      <c r="F86" s="208">
        <v>-1924718</v>
      </c>
    </row>
    <row r="87" spans="1:6" ht="12.75">
      <c r="A87" s="211" t="s">
        <v>106</v>
      </c>
      <c r="B87" s="208">
        <v>11938193</v>
      </c>
      <c r="C87" s="209">
        <v>11948626</v>
      </c>
      <c r="D87" s="208">
        <v>-10433</v>
      </c>
      <c r="E87" s="210">
        <v>14737047</v>
      </c>
      <c r="F87" s="208">
        <v>-2798854</v>
      </c>
    </row>
    <row r="88" spans="1:6" ht="12.75">
      <c r="A88" s="211" t="s">
        <v>107</v>
      </c>
      <c r="B88" s="208">
        <v>29168945</v>
      </c>
      <c r="C88" s="209">
        <v>29189140</v>
      </c>
      <c r="D88" s="208">
        <v>-20195</v>
      </c>
      <c r="E88" s="210">
        <v>31523276</v>
      </c>
      <c r="F88" s="208">
        <v>-2354331</v>
      </c>
    </row>
    <row r="89" spans="1:6" ht="12.75">
      <c r="A89" s="211" t="s">
        <v>108</v>
      </c>
      <c r="B89" s="208">
        <v>2123049</v>
      </c>
      <c r="C89" s="209">
        <v>2128539</v>
      </c>
      <c r="D89" s="208">
        <v>-5490</v>
      </c>
      <c r="E89" s="210">
        <v>5175790</v>
      </c>
      <c r="F89" s="208">
        <v>-3052741</v>
      </c>
    </row>
    <row r="90" spans="1:6" ht="12.75">
      <c r="A90" s="211" t="s">
        <v>109</v>
      </c>
      <c r="B90" s="208">
        <v>137693950</v>
      </c>
      <c r="C90" s="209">
        <v>137786752</v>
      </c>
      <c r="D90" s="208">
        <v>-92802</v>
      </c>
      <c r="E90" s="210">
        <v>137221443</v>
      </c>
      <c r="F90" s="208">
        <v>472507</v>
      </c>
    </row>
    <row r="91" spans="1:6" ht="12.75">
      <c r="A91" s="211" t="s">
        <v>110</v>
      </c>
      <c r="B91" s="208">
        <v>10865024</v>
      </c>
      <c r="C91" s="209">
        <v>10879797</v>
      </c>
      <c r="D91" s="208">
        <v>-14773</v>
      </c>
      <c r="E91" s="210">
        <v>7776266</v>
      </c>
      <c r="F91" s="208">
        <v>3088758</v>
      </c>
    </row>
    <row r="92" spans="1:6" ht="12.75">
      <c r="A92" s="211" t="s">
        <v>111</v>
      </c>
      <c r="B92" s="208">
        <v>10636969</v>
      </c>
      <c r="C92" s="209">
        <v>10651797</v>
      </c>
      <c r="D92" s="208">
        <v>-14828</v>
      </c>
      <c r="E92" s="210">
        <v>9351391</v>
      </c>
      <c r="F92" s="208">
        <v>1285578</v>
      </c>
    </row>
    <row r="93" spans="1:6" ht="12.75">
      <c r="A93" s="211" t="s">
        <v>112</v>
      </c>
      <c r="B93" s="208">
        <v>28350076</v>
      </c>
      <c r="C93" s="209">
        <v>28370280</v>
      </c>
      <c r="D93" s="208">
        <v>-20204</v>
      </c>
      <c r="E93" s="210">
        <v>16025392</v>
      </c>
      <c r="F93" s="208">
        <v>12324684</v>
      </c>
    </row>
    <row r="94" spans="1:6" ht="12.75">
      <c r="A94" s="211" t="s">
        <v>113</v>
      </c>
      <c r="B94" s="208">
        <v>-8042287</v>
      </c>
      <c r="C94" s="209">
        <v>-8018600</v>
      </c>
      <c r="D94" s="208">
        <v>-23687</v>
      </c>
      <c r="E94" s="210">
        <v>-7810329</v>
      </c>
      <c r="F94" s="208">
        <v>-231958</v>
      </c>
    </row>
    <row r="95" spans="1:6" ht="12.75">
      <c r="A95" s="211" t="s">
        <v>114</v>
      </c>
      <c r="B95" s="208">
        <v>-2407694</v>
      </c>
      <c r="C95" s="209">
        <v>-2401140</v>
      </c>
      <c r="D95" s="208">
        <v>-6554</v>
      </c>
      <c r="E95" s="210">
        <v>-2153191</v>
      </c>
      <c r="F95" s="208">
        <v>-254503</v>
      </c>
    </row>
    <row r="96" spans="1:6" ht="12.75">
      <c r="A96" s="211" t="s">
        <v>115</v>
      </c>
      <c r="B96" s="208">
        <v>5289739</v>
      </c>
      <c r="C96" s="209">
        <v>5306190</v>
      </c>
      <c r="D96" s="208">
        <v>-16451</v>
      </c>
      <c r="E96" s="210">
        <v>5061959</v>
      </c>
      <c r="F96" s="208">
        <v>227780</v>
      </c>
    </row>
    <row r="97" spans="1:6" ht="12.75">
      <c r="A97" s="211" t="s">
        <v>116</v>
      </c>
      <c r="B97" s="208">
        <v>42996835</v>
      </c>
      <c r="C97" s="209">
        <v>43040115</v>
      </c>
      <c r="D97" s="208">
        <v>-43280</v>
      </c>
      <c r="E97" s="210">
        <v>42172427</v>
      </c>
      <c r="F97" s="208">
        <v>824408</v>
      </c>
    </row>
    <row r="98" spans="1:6" ht="27" customHeight="1">
      <c r="A98" s="207" t="s">
        <v>926</v>
      </c>
      <c r="B98" s="208">
        <v>-5999844</v>
      </c>
      <c r="C98" s="209">
        <v>-5952928</v>
      </c>
      <c r="D98" s="208">
        <v>-46916</v>
      </c>
      <c r="E98" s="210">
        <v>-1769255</v>
      </c>
      <c r="F98" s="208">
        <v>-4230589</v>
      </c>
    </row>
    <row r="99" spans="1:6" ht="27" customHeight="1">
      <c r="A99" s="207" t="s">
        <v>927</v>
      </c>
      <c r="B99" s="208">
        <v>50024991</v>
      </c>
      <c r="C99" s="209">
        <v>50062599</v>
      </c>
      <c r="D99" s="208">
        <v>-37608</v>
      </c>
      <c r="E99" s="210">
        <v>43455823</v>
      </c>
      <c r="F99" s="208">
        <v>6569168</v>
      </c>
    </row>
    <row r="100" spans="1:6" ht="12.75">
      <c r="A100" s="211" t="s">
        <v>117</v>
      </c>
      <c r="B100" s="208">
        <v>25959262</v>
      </c>
      <c r="C100" s="209">
        <v>26021210</v>
      </c>
      <c r="D100" s="208">
        <v>-61948</v>
      </c>
      <c r="E100" s="210">
        <v>40581367</v>
      </c>
      <c r="F100" s="208">
        <v>-14622105</v>
      </c>
    </row>
    <row r="101" spans="1:6" ht="12.75">
      <c r="A101" s="211" t="s">
        <v>118</v>
      </c>
      <c r="B101" s="208">
        <v>9058524</v>
      </c>
      <c r="C101" s="209">
        <v>9070635</v>
      </c>
      <c r="D101" s="208">
        <v>-12111</v>
      </c>
      <c r="E101" s="210">
        <v>11272466</v>
      </c>
      <c r="F101" s="208">
        <v>-2213942</v>
      </c>
    </row>
    <row r="102" spans="1:6" ht="12.75">
      <c r="A102" s="211" t="s">
        <v>119</v>
      </c>
      <c r="B102" s="208">
        <v>-2141962</v>
      </c>
      <c r="C102" s="209">
        <v>-2120208</v>
      </c>
      <c r="D102" s="208">
        <v>-21754</v>
      </c>
      <c r="E102" s="210">
        <v>291049</v>
      </c>
      <c r="F102" s="208">
        <v>-2433011</v>
      </c>
    </row>
    <row r="103" spans="1:6" ht="12.75">
      <c r="A103" s="211" t="s">
        <v>120</v>
      </c>
      <c r="B103" s="208">
        <v>-261248</v>
      </c>
      <c r="C103" s="209">
        <v>-248911</v>
      </c>
      <c r="D103" s="208">
        <v>-12337</v>
      </c>
      <c r="E103" s="210">
        <v>-3013774</v>
      </c>
      <c r="F103" s="208">
        <v>2752526</v>
      </c>
    </row>
    <row r="104" spans="1:6" ht="27" customHeight="1">
      <c r="A104" s="207" t="s">
        <v>121</v>
      </c>
      <c r="B104" s="208">
        <v>-18979111</v>
      </c>
      <c r="C104" s="209">
        <v>-18972045</v>
      </c>
      <c r="D104" s="208">
        <v>-7066</v>
      </c>
      <c r="E104" s="210">
        <v>-18470176</v>
      </c>
      <c r="F104" s="208">
        <v>-508935</v>
      </c>
    </row>
    <row r="105" spans="1:6" ht="12.75">
      <c r="A105" s="211" t="s">
        <v>122</v>
      </c>
      <c r="B105" s="208">
        <v>-13306518</v>
      </c>
      <c r="C105" s="209">
        <v>-13297958</v>
      </c>
      <c r="D105" s="208">
        <v>-8560</v>
      </c>
      <c r="E105" s="210">
        <v>-13889194</v>
      </c>
      <c r="F105" s="208">
        <v>582676</v>
      </c>
    </row>
    <row r="106" spans="1:6" ht="12.75">
      <c r="A106" s="211" t="s">
        <v>123</v>
      </c>
      <c r="B106" s="208">
        <v>-27333380</v>
      </c>
      <c r="C106" s="209">
        <v>-28526422</v>
      </c>
      <c r="D106" s="208">
        <v>1193042</v>
      </c>
      <c r="E106" s="210">
        <v>-29066848</v>
      </c>
      <c r="F106" s="208">
        <v>1733468</v>
      </c>
    </row>
    <row r="107" spans="1:6" ht="12.75">
      <c r="A107" s="211" t="s">
        <v>124</v>
      </c>
      <c r="B107" s="208">
        <v>-31790231</v>
      </c>
      <c r="C107" s="209">
        <v>-31785117</v>
      </c>
      <c r="D107" s="208">
        <v>-5114</v>
      </c>
      <c r="E107" s="210">
        <v>-30013336</v>
      </c>
      <c r="F107" s="208">
        <v>-1776895</v>
      </c>
    </row>
    <row r="108" spans="1:6" ht="12.75">
      <c r="A108" s="211" t="s">
        <v>125</v>
      </c>
      <c r="B108" s="208">
        <v>58087692</v>
      </c>
      <c r="C108" s="209">
        <v>58129895</v>
      </c>
      <c r="D108" s="208">
        <v>-42203</v>
      </c>
      <c r="E108" s="210">
        <v>58397394</v>
      </c>
      <c r="F108" s="208">
        <v>-309702</v>
      </c>
    </row>
    <row r="109" spans="1:6" ht="12.75">
      <c r="A109" s="211" t="s">
        <v>126</v>
      </c>
      <c r="B109" s="208">
        <v>-184889368</v>
      </c>
      <c r="C109" s="209">
        <v>-184810918</v>
      </c>
      <c r="D109" s="208">
        <v>-78450</v>
      </c>
      <c r="E109" s="210">
        <v>-191639358</v>
      </c>
      <c r="F109" s="208">
        <v>6749990</v>
      </c>
    </row>
    <row r="110" spans="1:6" ht="12.75">
      <c r="A110" s="211" t="s">
        <v>127</v>
      </c>
      <c r="B110" s="208">
        <v>53008376</v>
      </c>
      <c r="C110" s="209">
        <v>53062712</v>
      </c>
      <c r="D110" s="208">
        <v>-54336</v>
      </c>
      <c r="E110" s="210">
        <v>44183012</v>
      </c>
      <c r="F110" s="208">
        <v>8825364</v>
      </c>
    </row>
    <row r="111" spans="1:6" ht="12.75">
      <c r="A111" s="211" t="s">
        <v>128</v>
      </c>
      <c r="B111" s="208">
        <v>-18829268</v>
      </c>
      <c r="C111" s="209">
        <v>-18812148</v>
      </c>
      <c r="D111" s="208">
        <v>-17120</v>
      </c>
      <c r="E111" s="210">
        <v>-9864626</v>
      </c>
      <c r="F111" s="208">
        <v>-8964642</v>
      </c>
    </row>
    <row r="112" spans="1:6" ht="12.75">
      <c r="A112" s="211" t="s">
        <v>129</v>
      </c>
      <c r="B112" s="208">
        <v>-10969949</v>
      </c>
      <c r="C112" s="209">
        <v>-10957741</v>
      </c>
      <c r="D112" s="208">
        <v>-12208</v>
      </c>
      <c r="E112" s="210">
        <v>-15578986</v>
      </c>
      <c r="F112" s="208">
        <v>4609037</v>
      </c>
    </row>
    <row r="113" spans="1:6" ht="12.75">
      <c r="A113" s="211" t="s">
        <v>130</v>
      </c>
      <c r="B113" s="208">
        <v>-21867396</v>
      </c>
      <c r="C113" s="209">
        <v>-21858241</v>
      </c>
      <c r="D113" s="208">
        <v>-9155</v>
      </c>
      <c r="E113" s="210">
        <v>-19700181</v>
      </c>
      <c r="F113" s="208">
        <v>-2167215</v>
      </c>
    </row>
    <row r="114" spans="1:6" ht="12.75">
      <c r="A114" s="211" t="s">
        <v>131</v>
      </c>
      <c r="B114" s="208">
        <v>9163500</v>
      </c>
      <c r="C114" s="209">
        <v>9176399</v>
      </c>
      <c r="D114" s="208">
        <v>-12899</v>
      </c>
      <c r="E114" s="210">
        <v>-2757592</v>
      </c>
      <c r="F114" s="208">
        <v>11921092</v>
      </c>
    </row>
    <row r="115" spans="1:6" ht="12.75">
      <c r="A115" s="211" t="s">
        <v>132</v>
      </c>
      <c r="B115" s="208">
        <v>64187979</v>
      </c>
      <c r="C115" s="209">
        <v>64274521</v>
      </c>
      <c r="D115" s="208">
        <v>-86542</v>
      </c>
      <c r="E115" s="210">
        <v>46255298</v>
      </c>
      <c r="F115" s="208">
        <v>17932681</v>
      </c>
    </row>
    <row r="116" spans="1:6" ht="12.75">
      <c r="A116" s="211" t="s">
        <v>133</v>
      </c>
      <c r="B116" s="208">
        <v>-43521990</v>
      </c>
      <c r="C116" s="209">
        <v>-43505421</v>
      </c>
      <c r="D116" s="208">
        <v>-16569</v>
      </c>
      <c r="E116" s="210">
        <v>-39822742</v>
      </c>
      <c r="F116" s="208">
        <v>-3699248</v>
      </c>
    </row>
    <row r="117" spans="1:6" ht="12.75">
      <c r="A117" s="211" t="s">
        <v>134</v>
      </c>
      <c r="B117" s="208">
        <v>-9809302</v>
      </c>
      <c r="C117" s="209">
        <v>-9773847</v>
      </c>
      <c r="D117" s="208">
        <v>-35455</v>
      </c>
      <c r="E117" s="210">
        <v>-7754371</v>
      </c>
      <c r="F117" s="208">
        <v>-2054931</v>
      </c>
    </row>
    <row r="118" spans="1:6" ht="12.75">
      <c r="A118" s="211" t="s">
        <v>135</v>
      </c>
      <c r="B118" s="208">
        <v>-54799056</v>
      </c>
      <c r="C118" s="209">
        <v>-54786390</v>
      </c>
      <c r="D118" s="208">
        <v>-12666</v>
      </c>
      <c r="E118" s="210">
        <v>-50993553</v>
      </c>
      <c r="F118" s="208">
        <v>-3805503</v>
      </c>
    </row>
    <row r="119" spans="1:6" ht="12.75">
      <c r="A119" s="211" t="s">
        <v>136</v>
      </c>
      <c r="B119" s="208">
        <v>-5954219</v>
      </c>
      <c r="C119" s="209">
        <v>-5845144</v>
      </c>
      <c r="D119" s="208">
        <v>-109075</v>
      </c>
      <c r="E119" s="210">
        <v>-47986</v>
      </c>
      <c r="F119" s="208">
        <v>-5906233</v>
      </c>
    </row>
    <row r="120" spans="1:6" ht="12.75">
      <c r="A120" s="211" t="s">
        <v>137</v>
      </c>
      <c r="B120" s="208">
        <v>-177658506</v>
      </c>
      <c r="C120" s="209">
        <v>-177384885</v>
      </c>
      <c r="D120" s="208">
        <v>-273621</v>
      </c>
      <c r="E120" s="210">
        <v>-129714490</v>
      </c>
      <c r="F120" s="208">
        <v>-47944016</v>
      </c>
    </row>
    <row r="121" spans="1:6" ht="12.75">
      <c r="A121" s="211" t="s">
        <v>138</v>
      </c>
      <c r="B121" s="208">
        <v>-14325106</v>
      </c>
      <c r="C121" s="209">
        <v>-14319121</v>
      </c>
      <c r="D121" s="208">
        <v>-5985</v>
      </c>
      <c r="E121" s="210">
        <v>-11550177</v>
      </c>
      <c r="F121" s="208">
        <v>-2774929</v>
      </c>
    </row>
    <row r="122" spans="1:6" ht="12.75">
      <c r="A122" s="211" t="s">
        <v>139</v>
      </c>
      <c r="B122" s="208">
        <v>-14070710</v>
      </c>
      <c r="C122" s="209">
        <v>-14067180</v>
      </c>
      <c r="D122" s="208">
        <v>-3530</v>
      </c>
      <c r="E122" s="210">
        <v>-11986571</v>
      </c>
      <c r="F122" s="208">
        <v>-2084139</v>
      </c>
    </row>
    <row r="123" spans="1:6" ht="12.75">
      <c r="A123" s="211" t="s">
        <v>140</v>
      </c>
      <c r="B123" s="208">
        <v>-3220201</v>
      </c>
      <c r="C123" s="209">
        <v>-3206164</v>
      </c>
      <c r="D123" s="208">
        <v>-14037</v>
      </c>
      <c r="E123" s="210">
        <v>-4078068</v>
      </c>
      <c r="F123" s="208">
        <v>857867</v>
      </c>
    </row>
    <row r="124" spans="1:6" ht="12.75">
      <c r="A124" s="211" t="s">
        <v>141</v>
      </c>
      <c r="B124" s="208">
        <v>-11630930</v>
      </c>
      <c r="C124" s="209">
        <v>-11618827</v>
      </c>
      <c r="D124" s="208">
        <v>-12103</v>
      </c>
      <c r="E124" s="210">
        <v>-12512008</v>
      </c>
      <c r="F124" s="208">
        <v>881078</v>
      </c>
    </row>
    <row r="125" spans="1:6" ht="12.75">
      <c r="A125" s="211" t="s">
        <v>142</v>
      </c>
      <c r="B125" s="208">
        <v>-29158709</v>
      </c>
      <c r="C125" s="209">
        <v>-29152988</v>
      </c>
      <c r="D125" s="208">
        <v>-5721</v>
      </c>
      <c r="E125" s="210">
        <v>-27473883</v>
      </c>
      <c r="F125" s="208">
        <v>-1684826</v>
      </c>
    </row>
    <row r="126" spans="1:6" ht="12.75">
      <c r="A126" s="211" t="s">
        <v>143</v>
      </c>
      <c r="B126" s="208">
        <v>-46733513</v>
      </c>
      <c r="C126" s="209">
        <v>-46720638</v>
      </c>
      <c r="D126" s="208">
        <v>-12875</v>
      </c>
      <c r="E126" s="210">
        <v>-42399456</v>
      </c>
      <c r="F126" s="208">
        <v>-4334057</v>
      </c>
    </row>
    <row r="127" spans="1:6" ht="12.75">
      <c r="A127" s="211" t="s">
        <v>144</v>
      </c>
      <c r="B127" s="208">
        <v>3777253</v>
      </c>
      <c r="C127" s="209">
        <v>3784674</v>
      </c>
      <c r="D127" s="208">
        <v>-7421</v>
      </c>
      <c r="E127" s="210">
        <v>2476232</v>
      </c>
      <c r="F127" s="208">
        <v>1301021</v>
      </c>
    </row>
    <row r="128" spans="1:6" ht="12.75">
      <c r="A128" s="211" t="s">
        <v>145</v>
      </c>
      <c r="B128" s="208">
        <v>-33842135</v>
      </c>
      <c r="C128" s="209">
        <v>-33830309</v>
      </c>
      <c r="D128" s="208">
        <v>-11826</v>
      </c>
      <c r="E128" s="210">
        <v>-28228874</v>
      </c>
      <c r="F128" s="208">
        <v>-5613261</v>
      </c>
    </row>
    <row r="129" spans="1:6" ht="12.75">
      <c r="A129" s="211" t="s">
        <v>146</v>
      </c>
      <c r="B129" s="208">
        <v>-6629176</v>
      </c>
      <c r="C129" s="209">
        <v>-6623282</v>
      </c>
      <c r="D129" s="208">
        <v>-5894</v>
      </c>
      <c r="E129" s="210">
        <v>-12271851</v>
      </c>
      <c r="F129" s="208">
        <v>5642675</v>
      </c>
    </row>
    <row r="130" spans="1:6" ht="12.75">
      <c r="A130" s="211" t="s">
        <v>147</v>
      </c>
      <c r="B130" s="208">
        <v>-21729119</v>
      </c>
      <c r="C130" s="209">
        <v>-21695955</v>
      </c>
      <c r="D130" s="208">
        <v>-33164</v>
      </c>
      <c r="E130" s="210">
        <v>-24642588</v>
      </c>
      <c r="F130" s="208">
        <v>2913469</v>
      </c>
    </row>
    <row r="131" spans="1:6" ht="12.75">
      <c r="A131" s="211" t="s">
        <v>148</v>
      </c>
      <c r="B131" s="208">
        <v>-89231966</v>
      </c>
      <c r="C131" s="209">
        <v>-89222934</v>
      </c>
      <c r="D131" s="208">
        <v>-9032</v>
      </c>
      <c r="E131" s="210">
        <v>-81040539</v>
      </c>
      <c r="F131" s="208">
        <v>-8191427</v>
      </c>
    </row>
    <row r="132" spans="1:6" ht="12.75">
      <c r="A132" s="211" t="s">
        <v>149</v>
      </c>
      <c r="B132" s="208">
        <v>-16039454</v>
      </c>
      <c r="C132" s="209">
        <v>-16014916</v>
      </c>
      <c r="D132" s="208">
        <v>-24538</v>
      </c>
      <c r="E132" s="210">
        <v>-11348731</v>
      </c>
      <c r="F132" s="208">
        <v>-4690723</v>
      </c>
    </row>
    <row r="133" spans="1:6" ht="12.75">
      <c r="A133" s="211" t="s">
        <v>150</v>
      </c>
      <c r="B133" s="208">
        <v>-17667037</v>
      </c>
      <c r="C133" s="209">
        <v>-17654802</v>
      </c>
      <c r="D133" s="208">
        <v>-12235</v>
      </c>
      <c r="E133" s="210">
        <v>-18714818</v>
      </c>
      <c r="F133" s="208">
        <v>1047781</v>
      </c>
    </row>
    <row r="134" spans="1:6" ht="12.75">
      <c r="A134" s="211" t="s">
        <v>151</v>
      </c>
      <c r="B134" s="208">
        <v>-15577875</v>
      </c>
      <c r="C134" s="209">
        <v>-15546487</v>
      </c>
      <c r="D134" s="208">
        <v>-31388</v>
      </c>
      <c r="E134" s="210">
        <v>-21100361</v>
      </c>
      <c r="F134" s="208">
        <v>5522486</v>
      </c>
    </row>
    <row r="135" spans="1:6" ht="12.75">
      <c r="A135" s="211" t="s">
        <v>152</v>
      </c>
      <c r="B135" s="208">
        <v>-10276562</v>
      </c>
      <c r="C135" s="209">
        <v>-10271149</v>
      </c>
      <c r="D135" s="208">
        <v>-5413</v>
      </c>
      <c r="E135" s="210">
        <v>-10302664</v>
      </c>
      <c r="F135" s="208">
        <v>26102</v>
      </c>
    </row>
    <row r="136" spans="1:6" ht="12.75">
      <c r="A136" s="211" t="s">
        <v>153</v>
      </c>
      <c r="B136" s="208">
        <v>6939389</v>
      </c>
      <c r="C136" s="209">
        <v>6950384</v>
      </c>
      <c r="D136" s="208">
        <v>-10995</v>
      </c>
      <c r="E136" s="210">
        <v>3704764</v>
      </c>
      <c r="F136" s="208">
        <v>3234625</v>
      </c>
    </row>
    <row r="137" spans="1:6" ht="27" customHeight="1">
      <c r="A137" s="207" t="s">
        <v>928</v>
      </c>
      <c r="B137" s="208">
        <v>14468629</v>
      </c>
      <c r="C137" s="209">
        <v>14508751</v>
      </c>
      <c r="D137" s="208">
        <v>-40122</v>
      </c>
      <c r="E137" s="210">
        <v>9652875</v>
      </c>
      <c r="F137" s="208">
        <v>4815754</v>
      </c>
    </row>
    <row r="138" spans="1:6" ht="12.75">
      <c r="A138" s="211" t="s">
        <v>154</v>
      </c>
      <c r="B138" s="208">
        <v>2639067</v>
      </c>
      <c r="C138" s="209">
        <v>2740259</v>
      </c>
      <c r="D138" s="208">
        <v>-101192</v>
      </c>
      <c r="E138" s="210">
        <v>10679629</v>
      </c>
      <c r="F138" s="208">
        <v>-8040562</v>
      </c>
    </row>
    <row r="139" spans="1:6" ht="12.75">
      <c r="A139" s="211" t="s">
        <v>155</v>
      </c>
      <c r="B139" s="208">
        <v>-13075828</v>
      </c>
      <c r="C139" s="209">
        <v>-13070226</v>
      </c>
      <c r="D139" s="208">
        <v>-5602</v>
      </c>
      <c r="E139" s="210">
        <v>-16191183</v>
      </c>
      <c r="F139" s="208">
        <v>3115355</v>
      </c>
    </row>
    <row r="140" spans="1:6" ht="12.75">
      <c r="A140" s="211" t="s">
        <v>156</v>
      </c>
      <c r="B140" s="208">
        <v>-29453439</v>
      </c>
      <c r="C140" s="209">
        <v>-29408651</v>
      </c>
      <c r="D140" s="208">
        <v>-44788</v>
      </c>
      <c r="E140" s="210">
        <v>-28531516</v>
      </c>
      <c r="F140" s="208">
        <v>-921923</v>
      </c>
    </row>
    <row r="141" spans="1:6" ht="12.75">
      <c r="A141" s="211" t="s">
        <v>157</v>
      </c>
      <c r="B141" s="208">
        <v>-3851301</v>
      </c>
      <c r="C141" s="209">
        <v>-3833994</v>
      </c>
      <c r="D141" s="208">
        <v>-17307</v>
      </c>
      <c r="E141" s="210">
        <v>-7683538</v>
      </c>
      <c r="F141" s="208">
        <v>3832237</v>
      </c>
    </row>
    <row r="142" spans="1:6" ht="12.75">
      <c r="A142" s="211" t="s">
        <v>158</v>
      </c>
      <c r="B142" s="208">
        <v>-73356031</v>
      </c>
      <c r="C142" s="209">
        <v>-73318387</v>
      </c>
      <c r="D142" s="208">
        <v>-37644</v>
      </c>
      <c r="E142" s="210">
        <v>-71225049</v>
      </c>
      <c r="F142" s="208">
        <v>-2130982</v>
      </c>
    </row>
    <row r="143" spans="1:6" ht="27" customHeight="1">
      <c r="A143" s="207" t="s">
        <v>159</v>
      </c>
      <c r="B143" s="208">
        <v>6071841</v>
      </c>
      <c r="C143" s="209">
        <v>6096467</v>
      </c>
      <c r="D143" s="208">
        <v>-24626</v>
      </c>
      <c r="E143" s="210">
        <v>4417473</v>
      </c>
      <c r="F143" s="208">
        <v>1654368</v>
      </c>
    </row>
    <row r="144" spans="1:6" ht="12.75">
      <c r="A144" s="211" t="s">
        <v>160</v>
      </c>
      <c r="B144" s="208">
        <v>35877824</v>
      </c>
      <c r="C144" s="209">
        <v>35913985</v>
      </c>
      <c r="D144" s="208">
        <v>-36161</v>
      </c>
      <c r="E144" s="210">
        <v>34565496</v>
      </c>
      <c r="F144" s="208">
        <v>1312328</v>
      </c>
    </row>
    <row r="145" spans="1:6" ht="12.75">
      <c r="A145" s="211" t="s">
        <v>161</v>
      </c>
      <c r="B145" s="208">
        <v>-6469730</v>
      </c>
      <c r="C145" s="209">
        <v>-6462091</v>
      </c>
      <c r="D145" s="208">
        <v>-7639</v>
      </c>
      <c r="E145" s="210">
        <v>-5207951</v>
      </c>
      <c r="F145" s="208">
        <v>-1261779</v>
      </c>
    </row>
    <row r="146" spans="1:6" ht="12.75">
      <c r="A146" s="211" t="s">
        <v>162</v>
      </c>
      <c r="B146" s="208">
        <v>-6269185</v>
      </c>
      <c r="C146" s="209">
        <v>-6262774</v>
      </c>
      <c r="D146" s="208">
        <v>-6411</v>
      </c>
      <c r="E146" s="210">
        <v>-5778431</v>
      </c>
      <c r="F146" s="208">
        <v>-490754</v>
      </c>
    </row>
    <row r="147" spans="1:6" ht="12.75">
      <c r="A147" s="211" t="s">
        <v>163</v>
      </c>
      <c r="B147" s="208">
        <v>12756200</v>
      </c>
      <c r="C147" s="209">
        <v>12855297</v>
      </c>
      <c r="D147" s="208">
        <v>-99097</v>
      </c>
      <c r="E147" s="210">
        <v>21792370</v>
      </c>
      <c r="F147" s="208">
        <v>-9036170</v>
      </c>
    </row>
    <row r="148" spans="1:6" ht="12.75">
      <c r="A148" s="211" t="s">
        <v>164</v>
      </c>
      <c r="B148" s="208">
        <v>6408495</v>
      </c>
      <c r="C148" s="209">
        <v>6414344</v>
      </c>
      <c r="D148" s="208">
        <v>-5849</v>
      </c>
      <c r="E148" s="210">
        <v>5251879</v>
      </c>
      <c r="F148" s="208">
        <v>1156616</v>
      </c>
    </row>
    <row r="149" spans="1:6" ht="12.75">
      <c r="A149" s="211" t="s">
        <v>165</v>
      </c>
      <c r="B149" s="208">
        <v>1678990</v>
      </c>
      <c r="C149" s="209">
        <v>1682474</v>
      </c>
      <c r="D149" s="208">
        <v>-3484</v>
      </c>
      <c r="E149" s="210">
        <v>317859</v>
      </c>
      <c r="F149" s="208">
        <v>1361131</v>
      </c>
    </row>
    <row r="150" spans="1:6" ht="12.75">
      <c r="A150" s="211" t="s">
        <v>166</v>
      </c>
      <c r="B150" s="208">
        <v>10574104</v>
      </c>
      <c r="C150" s="209">
        <v>10598481</v>
      </c>
      <c r="D150" s="208">
        <v>-24377</v>
      </c>
      <c r="E150" s="210">
        <v>11316562</v>
      </c>
      <c r="F150" s="208">
        <v>-742458</v>
      </c>
    </row>
    <row r="151" spans="1:6" ht="12.75">
      <c r="A151" s="211" t="s">
        <v>167</v>
      </c>
      <c r="B151" s="208">
        <v>-5638432</v>
      </c>
      <c r="C151" s="209">
        <v>-5632959</v>
      </c>
      <c r="D151" s="208">
        <v>-5473</v>
      </c>
      <c r="E151" s="210">
        <v>-5689135</v>
      </c>
      <c r="F151" s="208">
        <v>50703</v>
      </c>
    </row>
    <row r="152" spans="1:6" ht="12.75">
      <c r="A152" s="211" t="s">
        <v>168</v>
      </c>
      <c r="B152" s="208">
        <v>8081386</v>
      </c>
      <c r="C152" s="209">
        <v>8087469</v>
      </c>
      <c r="D152" s="208">
        <v>-6083</v>
      </c>
      <c r="E152" s="210">
        <v>6603922</v>
      </c>
      <c r="F152" s="208">
        <v>1477464</v>
      </c>
    </row>
    <row r="153" spans="1:6" ht="12.75">
      <c r="A153" s="211" t="s">
        <v>169</v>
      </c>
      <c r="B153" s="208">
        <v>3107621</v>
      </c>
      <c r="C153" s="209">
        <v>3112401</v>
      </c>
      <c r="D153" s="208">
        <v>-4780</v>
      </c>
      <c r="E153" s="210">
        <v>3504955</v>
      </c>
      <c r="F153" s="208">
        <v>-397334</v>
      </c>
    </row>
    <row r="154" spans="1:6" ht="12.75">
      <c r="A154" s="211" t="s">
        <v>170</v>
      </c>
      <c r="B154" s="208">
        <v>150342351</v>
      </c>
      <c r="C154" s="209">
        <v>150827066</v>
      </c>
      <c r="D154" s="208">
        <v>-484715</v>
      </c>
      <c r="E154" s="210">
        <v>87103792</v>
      </c>
      <c r="F154" s="208">
        <v>63238559</v>
      </c>
    </row>
    <row r="155" spans="1:6" ht="12.75">
      <c r="A155" s="211" t="s">
        <v>171</v>
      </c>
      <c r="B155" s="208">
        <v>2196775</v>
      </c>
      <c r="C155" s="209">
        <v>2206503</v>
      </c>
      <c r="D155" s="208">
        <v>-9728</v>
      </c>
      <c r="E155" s="210">
        <v>-470027</v>
      </c>
      <c r="F155" s="208">
        <v>2666802</v>
      </c>
    </row>
    <row r="156" spans="1:6" ht="12.75">
      <c r="A156" s="211" t="s">
        <v>172</v>
      </c>
      <c r="B156" s="208">
        <v>-9722530</v>
      </c>
      <c r="C156" s="209">
        <v>-9716616</v>
      </c>
      <c r="D156" s="208">
        <v>-5914</v>
      </c>
      <c r="E156" s="210">
        <v>-4679421</v>
      </c>
      <c r="F156" s="208">
        <v>-5043109</v>
      </c>
    </row>
    <row r="157" spans="1:6" ht="12.75">
      <c r="A157" s="211" t="s">
        <v>173</v>
      </c>
      <c r="B157" s="208">
        <v>-793305</v>
      </c>
      <c r="C157" s="209">
        <v>-786683</v>
      </c>
      <c r="D157" s="208">
        <v>-6622</v>
      </c>
      <c r="E157" s="210">
        <v>-1216335</v>
      </c>
      <c r="F157" s="208">
        <v>423030</v>
      </c>
    </row>
    <row r="158" spans="1:6" ht="12.75">
      <c r="A158" s="211" t="s">
        <v>174</v>
      </c>
      <c r="B158" s="208">
        <v>4350911</v>
      </c>
      <c r="C158" s="209">
        <v>4371238</v>
      </c>
      <c r="D158" s="208">
        <v>-20327</v>
      </c>
      <c r="E158" s="210">
        <v>1185005</v>
      </c>
      <c r="F158" s="208">
        <v>3165906</v>
      </c>
    </row>
    <row r="159" spans="1:6" ht="12.75">
      <c r="A159" s="211" t="s">
        <v>175</v>
      </c>
      <c r="B159" s="208">
        <v>-10155853</v>
      </c>
      <c r="C159" s="209">
        <v>-10152844</v>
      </c>
      <c r="D159" s="208">
        <v>-3009</v>
      </c>
      <c r="E159" s="210">
        <v>-9595352</v>
      </c>
      <c r="F159" s="208">
        <v>-560501</v>
      </c>
    </row>
    <row r="160" spans="1:6" ht="12.75">
      <c r="A160" s="211" t="s">
        <v>176</v>
      </c>
      <c r="B160" s="208">
        <v>7066553</v>
      </c>
      <c r="C160" s="209">
        <v>7104427</v>
      </c>
      <c r="D160" s="208">
        <v>-37874</v>
      </c>
      <c r="E160" s="210">
        <v>7220476</v>
      </c>
      <c r="F160" s="208">
        <v>-153923</v>
      </c>
    </row>
    <row r="161" spans="1:6" ht="12.75">
      <c r="A161" s="211" t="s">
        <v>177</v>
      </c>
      <c r="B161" s="208">
        <v>-19488249</v>
      </c>
      <c r="C161" s="209">
        <v>-19465468</v>
      </c>
      <c r="D161" s="208">
        <v>-22781</v>
      </c>
      <c r="E161" s="210">
        <v>-14295210</v>
      </c>
      <c r="F161" s="208">
        <v>-5193039</v>
      </c>
    </row>
    <row r="162" spans="1:6" ht="12.75">
      <c r="A162" s="211" t="s">
        <v>178</v>
      </c>
      <c r="B162" s="208">
        <v>17868571</v>
      </c>
      <c r="C162" s="209">
        <v>17904234</v>
      </c>
      <c r="D162" s="208">
        <v>-35663</v>
      </c>
      <c r="E162" s="210">
        <v>16599088</v>
      </c>
      <c r="F162" s="208">
        <v>1269483</v>
      </c>
    </row>
    <row r="163" spans="1:6" ht="12.75">
      <c r="A163" s="211" t="s">
        <v>179</v>
      </c>
      <c r="B163" s="208">
        <v>-1196892</v>
      </c>
      <c r="C163" s="209">
        <v>-1185978</v>
      </c>
      <c r="D163" s="208">
        <v>-10914</v>
      </c>
      <c r="E163" s="210">
        <v>-531173</v>
      </c>
      <c r="F163" s="208">
        <v>-665719</v>
      </c>
    </row>
    <row r="164" spans="1:6" ht="12.75">
      <c r="A164" s="211" t="s">
        <v>180</v>
      </c>
      <c r="B164" s="208">
        <v>15241322</v>
      </c>
      <c r="C164" s="209">
        <v>15255663</v>
      </c>
      <c r="D164" s="208">
        <v>-14341</v>
      </c>
      <c r="E164" s="210">
        <v>16061227</v>
      </c>
      <c r="F164" s="208">
        <v>-819905</v>
      </c>
    </row>
    <row r="165" spans="1:6" ht="12.75">
      <c r="A165" s="211" t="s">
        <v>181</v>
      </c>
      <c r="B165" s="208">
        <v>16049060</v>
      </c>
      <c r="C165" s="209">
        <v>16074345</v>
      </c>
      <c r="D165" s="208">
        <v>-25285</v>
      </c>
      <c r="E165" s="210">
        <v>17067291</v>
      </c>
      <c r="F165" s="208">
        <v>-1018231</v>
      </c>
    </row>
    <row r="166" spans="1:6" ht="12.75">
      <c r="A166" s="211" t="s">
        <v>182</v>
      </c>
      <c r="B166" s="208">
        <v>32447169</v>
      </c>
      <c r="C166" s="209">
        <v>32478794</v>
      </c>
      <c r="D166" s="208">
        <v>-31625</v>
      </c>
      <c r="E166" s="210">
        <v>26662994</v>
      </c>
      <c r="F166" s="208">
        <v>5784175</v>
      </c>
    </row>
    <row r="167" spans="1:6" ht="12.75">
      <c r="A167" s="211" t="s">
        <v>183</v>
      </c>
      <c r="B167" s="208">
        <v>26060830</v>
      </c>
      <c r="C167" s="209">
        <v>26077246</v>
      </c>
      <c r="D167" s="208">
        <v>-16416</v>
      </c>
      <c r="E167" s="210">
        <v>22888502</v>
      </c>
      <c r="F167" s="208">
        <v>3172328</v>
      </c>
    </row>
    <row r="168" spans="1:6" ht="12.75">
      <c r="A168" s="211" t="s">
        <v>184</v>
      </c>
      <c r="B168" s="208">
        <v>1659203</v>
      </c>
      <c r="C168" s="209">
        <v>1668185</v>
      </c>
      <c r="D168" s="208">
        <v>-8982</v>
      </c>
      <c r="E168" s="210">
        <v>1020363</v>
      </c>
      <c r="F168" s="208">
        <v>638840</v>
      </c>
    </row>
    <row r="169" spans="1:6" ht="12.75">
      <c r="A169" s="211" t="s">
        <v>185</v>
      </c>
      <c r="B169" s="208">
        <v>18166275</v>
      </c>
      <c r="C169" s="209">
        <v>18213816</v>
      </c>
      <c r="D169" s="208">
        <v>-47541</v>
      </c>
      <c r="E169" s="210">
        <v>26496002</v>
      </c>
      <c r="F169" s="208">
        <v>-8329727</v>
      </c>
    </row>
    <row r="170" spans="1:6" ht="12.75">
      <c r="A170" s="211" t="s">
        <v>186</v>
      </c>
      <c r="B170" s="208">
        <v>-1353469</v>
      </c>
      <c r="C170" s="209">
        <v>-1395403</v>
      </c>
      <c r="D170" s="208">
        <v>41934</v>
      </c>
      <c r="E170" s="210">
        <v>-4103643</v>
      </c>
      <c r="F170" s="208">
        <v>2750174</v>
      </c>
    </row>
    <row r="171" spans="1:6" ht="12.75">
      <c r="A171" s="211" t="s">
        <v>187</v>
      </c>
      <c r="B171" s="208">
        <v>15083603</v>
      </c>
      <c r="C171" s="209">
        <v>15105204</v>
      </c>
      <c r="D171" s="208">
        <v>-21601</v>
      </c>
      <c r="E171" s="210">
        <v>11020426</v>
      </c>
      <c r="F171" s="208">
        <v>4063177</v>
      </c>
    </row>
    <row r="172" spans="1:6" ht="12.75">
      <c r="A172" s="211" t="s">
        <v>188</v>
      </c>
      <c r="B172" s="208">
        <v>-7224296</v>
      </c>
      <c r="C172" s="209">
        <v>-7212007</v>
      </c>
      <c r="D172" s="208">
        <v>-12289</v>
      </c>
      <c r="E172" s="210">
        <v>-8005424</v>
      </c>
      <c r="F172" s="208">
        <v>781128</v>
      </c>
    </row>
    <row r="173" spans="1:6" ht="12.75">
      <c r="A173" s="211" t="s">
        <v>189</v>
      </c>
      <c r="B173" s="208">
        <v>43211775</v>
      </c>
      <c r="C173" s="209">
        <v>43264749</v>
      </c>
      <c r="D173" s="208">
        <v>-52974</v>
      </c>
      <c r="E173" s="210">
        <v>37587777</v>
      </c>
      <c r="F173" s="208">
        <v>5623998</v>
      </c>
    </row>
    <row r="174" spans="1:6" ht="12.75">
      <c r="A174" s="211" t="s">
        <v>190</v>
      </c>
      <c r="B174" s="208">
        <v>-6797655</v>
      </c>
      <c r="C174" s="209">
        <v>-6791531</v>
      </c>
      <c r="D174" s="208">
        <v>-6124</v>
      </c>
      <c r="E174" s="210">
        <v>-3595711</v>
      </c>
      <c r="F174" s="208">
        <v>-3201944</v>
      </c>
    </row>
    <row r="175" spans="1:6" ht="12.75">
      <c r="A175" s="211" t="s">
        <v>191</v>
      </c>
      <c r="B175" s="208">
        <v>2433432</v>
      </c>
      <c r="C175" s="209">
        <v>2449466</v>
      </c>
      <c r="D175" s="208">
        <v>-16034</v>
      </c>
      <c r="E175" s="210">
        <v>1409034</v>
      </c>
      <c r="F175" s="208">
        <v>1024398</v>
      </c>
    </row>
    <row r="176" spans="1:6" ht="12.75">
      <c r="A176" s="211" t="s">
        <v>192</v>
      </c>
      <c r="B176" s="208">
        <v>-8692395</v>
      </c>
      <c r="C176" s="209">
        <v>-8681260</v>
      </c>
      <c r="D176" s="208">
        <v>-11135</v>
      </c>
      <c r="E176" s="210">
        <v>-8812102</v>
      </c>
      <c r="F176" s="208">
        <v>119707</v>
      </c>
    </row>
    <row r="177" spans="1:6" ht="12.75">
      <c r="A177" s="211" t="s">
        <v>193</v>
      </c>
      <c r="B177" s="208">
        <v>-3240985</v>
      </c>
      <c r="C177" s="209">
        <v>-3233825</v>
      </c>
      <c r="D177" s="208">
        <v>-7160</v>
      </c>
      <c r="E177" s="210">
        <v>1085836</v>
      </c>
      <c r="F177" s="208">
        <v>-4326821</v>
      </c>
    </row>
    <row r="178" spans="1:6" ht="12.75">
      <c r="A178" s="211" t="s">
        <v>194</v>
      </c>
      <c r="B178" s="208">
        <v>-5875494</v>
      </c>
      <c r="C178" s="209">
        <v>-5865167</v>
      </c>
      <c r="D178" s="208">
        <v>-10327</v>
      </c>
      <c r="E178" s="210">
        <v>-7453295</v>
      </c>
      <c r="F178" s="208">
        <v>1577801</v>
      </c>
    </row>
    <row r="179" spans="1:6" ht="12.75">
      <c r="A179" s="211" t="s">
        <v>195</v>
      </c>
      <c r="B179" s="208">
        <v>975531</v>
      </c>
      <c r="C179" s="209">
        <v>984449</v>
      </c>
      <c r="D179" s="208">
        <v>-8918</v>
      </c>
      <c r="E179" s="210">
        <v>2555612</v>
      </c>
      <c r="F179" s="208">
        <v>-1580081</v>
      </c>
    </row>
    <row r="180" spans="1:6" ht="12.75">
      <c r="A180" s="211" t="s">
        <v>196</v>
      </c>
      <c r="B180" s="208">
        <v>-1816839</v>
      </c>
      <c r="C180" s="209">
        <v>-1808564</v>
      </c>
      <c r="D180" s="208">
        <v>-8275</v>
      </c>
      <c r="E180" s="210">
        <v>-1021303</v>
      </c>
      <c r="F180" s="208">
        <v>-795536</v>
      </c>
    </row>
    <row r="181" spans="1:6" ht="12.75">
      <c r="A181" s="211" t="s">
        <v>197</v>
      </c>
      <c r="B181" s="208">
        <v>-351808</v>
      </c>
      <c r="C181" s="209">
        <v>-338865</v>
      </c>
      <c r="D181" s="208">
        <v>-12943</v>
      </c>
      <c r="E181" s="210">
        <v>833885</v>
      </c>
      <c r="F181" s="208">
        <v>-1185693</v>
      </c>
    </row>
    <row r="182" spans="1:6" ht="12.75">
      <c r="A182" s="211" t="s">
        <v>198</v>
      </c>
      <c r="B182" s="208">
        <v>8703767</v>
      </c>
      <c r="C182" s="209">
        <v>8716577</v>
      </c>
      <c r="D182" s="208">
        <v>-12810</v>
      </c>
      <c r="E182" s="210">
        <v>7287084</v>
      </c>
      <c r="F182" s="208">
        <v>1416683</v>
      </c>
    </row>
    <row r="183" spans="1:6" ht="12.75">
      <c r="A183" s="211" t="s">
        <v>199</v>
      </c>
      <c r="B183" s="208">
        <v>4133465</v>
      </c>
      <c r="C183" s="209">
        <v>4176414</v>
      </c>
      <c r="D183" s="208">
        <v>-42949</v>
      </c>
      <c r="E183" s="210">
        <v>5477220</v>
      </c>
      <c r="F183" s="208">
        <v>-1343755</v>
      </c>
    </row>
    <row r="184" spans="1:6" ht="12.75">
      <c r="A184" s="211" t="s">
        <v>200</v>
      </c>
      <c r="B184" s="208">
        <v>25461921</v>
      </c>
      <c r="C184" s="209">
        <v>25473143</v>
      </c>
      <c r="D184" s="208">
        <v>-11222</v>
      </c>
      <c r="E184" s="210">
        <v>22180644</v>
      </c>
      <c r="F184" s="208">
        <v>3281277</v>
      </c>
    </row>
    <row r="185" spans="1:6" ht="12.75">
      <c r="A185" s="211" t="s">
        <v>201</v>
      </c>
      <c r="B185" s="208">
        <v>56381938</v>
      </c>
      <c r="C185" s="209">
        <v>56440201</v>
      </c>
      <c r="D185" s="208">
        <v>-58263</v>
      </c>
      <c r="E185" s="210">
        <v>51601611</v>
      </c>
      <c r="F185" s="208">
        <v>4780327</v>
      </c>
    </row>
    <row r="186" spans="1:6" ht="12.75">
      <c r="A186" s="211" t="s">
        <v>202</v>
      </c>
      <c r="B186" s="208">
        <v>17614513</v>
      </c>
      <c r="C186" s="209">
        <v>17516677</v>
      </c>
      <c r="D186" s="208">
        <v>97836</v>
      </c>
      <c r="E186" s="210">
        <v>17549389</v>
      </c>
      <c r="F186" s="208">
        <v>65124</v>
      </c>
    </row>
    <row r="187" spans="1:6" ht="12.75">
      <c r="A187" s="211" t="s">
        <v>203</v>
      </c>
      <c r="B187" s="208">
        <v>-1470980</v>
      </c>
      <c r="C187" s="209">
        <v>-1458765</v>
      </c>
      <c r="D187" s="208">
        <v>-12215</v>
      </c>
      <c r="E187" s="210">
        <v>-387633</v>
      </c>
      <c r="F187" s="208">
        <v>-1083347</v>
      </c>
    </row>
    <row r="188" spans="1:6" ht="12.75">
      <c r="A188" s="211" t="s">
        <v>204</v>
      </c>
      <c r="B188" s="208">
        <v>-3578226</v>
      </c>
      <c r="C188" s="209">
        <v>-3571418</v>
      </c>
      <c r="D188" s="208">
        <v>-6808</v>
      </c>
      <c r="E188" s="210">
        <v>-2471768</v>
      </c>
      <c r="F188" s="208">
        <v>-1106458</v>
      </c>
    </row>
    <row r="189" spans="1:6" ht="12.75">
      <c r="A189" s="211" t="s">
        <v>205</v>
      </c>
      <c r="B189" s="208">
        <v>43238430</v>
      </c>
      <c r="C189" s="209">
        <v>43280187</v>
      </c>
      <c r="D189" s="208">
        <v>-41757</v>
      </c>
      <c r="E189" s="210">
        <v>40742894</v>
      </c>
      <c r="F189" s="208">
        <v>2495536</v>
      </c>
    </row>
    <row r="190" spans="1:6" ht="12.75">
      <c r="A190" s="211" t="s">
        <v>206</v>
      </c>
      <c r="B190" s="208">
        <v>26840525</v>
      </c>
      <c r="C190" s="209">
        <v>26858919</v>
      </c>
      <c r="D190" s="208">
        <v>-18394</v>
      </c>
      <c r="E190" s="210">
        <v>26715781</v>
      </c>
      <c r="F190" s="208">
        <v>124744</v>
      </c>
    </row>
    <row r="191" spans="1:6" ht="12.75">
      <c r="A191" s="211" t="s">
        <v>207</v>
      </c>
      <c r="B191" s="208">
        <v>5428984</v>
      </c>
      <c r="C191" s="209">
        <v>5437045</v>
      </c>
      <c r="D191" s="208">
        <v>-8061</v>
      </c>
      <c r="E191" s="210">
        <v>5745194</v>
      </c>
      <c r="F191" s="208">
        <v>-316210</v>
      </c>
    </row>
    <row r="192" spans="1:6" ht="27" customHeight="1">
      <c r="A192" s="207" t="s">
        <v>929</v>
      </c>
      <c r="B192" s="208">
        <v>-989453</v>
      </c>
      <c r="C192" s="209">
        <v>-963529</v>
      </c>
      <c r="D192" s="208">
        <v>-25924</v>
      </c>
      <c r="E192" s="210">
        <v>-7468634</v>
      </c>
      <c r="F192" s="208">
        <v>6479181</v>
      </c>
    </row>
    <row r="193" spans="1:6" ht="12.75">
      <c r="A193" s="211" t="s">
        <v>208</v>
      </c>
      <c r="B193" s="208">
        <v>-5850732</v>
      </c>
      <c r="C193" s="209">
        <v>-5843162</v>
      </c>
      <c r="D193" s="208">
        <v>-7570</v>
      </c>
      <c r="E193" s="210">
        <v>-6141855</v>
      </c>
      <c r="F193" s="208">
        <v>291123</v>
      </c>
    </row>
    <row r="194" spans="1:6" ht="12.75">
      <c r="A194" s="211" t="s">
        <v>209</v>
      </c>
      <c r="B194" s="208">
        <v>1400912</v>
      </c>
      <c r="C194" s="209">
        <v>1409015</v>
      </c>
      <c r="D194" s="208">
        <v>-8103</v>
      </c>
      <c r="E194" s="210">
        <v>1727743</v>
      </c>
      <c r="F194" s="208">
        <v>-326831</v>
      </c>
    </row>
    <row r="195" spans="1:6" ht="12.75">
      <c r="A195" s="211" t="s">
        <v>210</v>
      </c>
      <c r="B195" s="208">
        <v>8215016</v>
      </c>
      <c r="C195" s="209">
        <v>8226915</v>
      </c>
      <c r="D195" s="208">
        <v>-11899</v>
      </c>
      <c r="E195" s="210">
        <v>6250776</v>
      </c>
      <c r="F195" s="208">
        <v>1964240</v>
      </c>
    </row>
    <row r="196" spans="1:6" ht="12.75">
      <c r="A196" s="211" t="s">
        <v>211</v>
      </c>
      <c r="B196" s="208">
        <v>-1088517</v>
      </c>
      <c r="C196" s="209">
        <v>-1080978</v>
      </c>
      <c r="D196" s="208">
        <v>-7539</v>
      </c>
      <c r="E196" s="210">
        <v>332224</v>
      </c>
      <c r="F196" s="208">
        <v>-1420741</v>
      </c>
    </row>
    <row r="197" spans="1:6" ht="12.75">
      <c r="A197" s="211" t="s">
        <v>212</v>
      </c>
      <c r="B197" s="208">
        <v>4291669</v>
      </c>
      <c r="C197" s="213">
        <v>4301706</v>
      </c>
      <c r="D197" s="214">
        <v>-10037</v>
      </c>
      <c r="E197" s="215">
        <v>6282997</v>
      </c>
      <c r="F197" s="214">
        <v>-1991328</v>
      </c>
    </row>
    <row r="198" spans="1:6" ht="12.75">
      <c r="A198" s="211" t="s">
        <v>213</v>
      </c>
      <c r="B198" s="208">
        <v>-507037</v>
      </c>
      <c r="C198" s="209">
        <v>-491340</v>
      </c>
      <c r="D198" s="208">
        <v>-15697</v>
      </c>
      <c r="E198" s="210">
        <v>-1018093</v>
      </c>
      <c r="F198" s="208">
        <v>511056</v>
      </c>
    </row>
    <row r="199" spans="1:6" ht="12.75">
      <c r="A199" s="211" t="s">
        <v>214</v>
      </c>
      <c r="B199" s="208">
        <v>-50175709</v>
      </c>
      <c r="C199" s="209">
        <v>-50104704</v>
      </c>
      <c r="D199" s="208">
        <v>-71005</v>
      </c>
      <c r="E199" s="210">
        <v>-49797038</v>
      </c>
      <c r="F199" s="208">
        <v>-378671</v>
      </c>
    </row>
    <row r="200" spans="1:6" ht="12.75">
      <c r="A200" s="211" t="s">
        <v>215</v>
      </c>
      <c r="B200" s="208">
        <v>-5616926</v>
      </c>
      <c r="C200" s="209">
        <v>-5607424</v>
      </c>
      <c r="D200" s="208">
        <v>-9502</v>
      </c>
      <c r="E200" s="210">
        <v>-4682463</v>
      </c>
      <c r="F200" s="208">
        <v>-934463</v>
      </c>
    </row>
    <row r="201" spans="1:6" ht="12.75">
      <c r="A201" s="211" t="s">
        <v>216</v>
      </c>
      <c r="B201" s="208">
        <v>-7555491</v>
      </c>
      <c r="C201" s="209">
        <v>-7535636</v>
      </c>
      <c r="D201" s="208">
        <v>-19855</v>
      </c>
      <c r="E201" s="210">
        <v>-15362932</v>
      </c>
      <c r="F201" s="208">
        <v>7807441</v>
      </c>
    </row>
    <row r="202" spans="1:6" ht="12.75">
      <c r="A202" s="211" t="s">
        <v>217</v>
      </c>
      <c r="B202" s="208">
        <v>1833392</v>
      </c>
      <c r="C202" s="209">
        <v>1836728</v>
      </c>
      <c r="D202" s="208">
        <v>-3336</v>
      </c>
      <c r="E202" s="210">
        <v>798647</v>
      </c>
      <c r="F202" s="208">
        <v>1034745</v>
      </c>
    </row>
    <row r="203" spans="1:6" ht="12.75">
      <c r="A203" s="211" t="s">
        <v>218</v>
      </c>
      <c r="B203" s="208">
        <v>-2782675</v>
      </c>
      <c r="C203" s="209">
        <v>-2782356</v>
      </c>
      <c r="D203" s="208">
        <v>-319</v>
      </c>
      <c r="E203" s="210">
        <v>-2395510</v>
      </c>
      <c r="F203" s="208">
        <v>-387165</v>
      </c>
    </row>
    <row r="204" spans="1:6" ht="12.75">
      <c r="A204" s="211" t="s">
        <v>219</v>
      </c>
      <c r="B204" s="208">
        <v>6355850</v>
      </c>
      <c r="C204" s="209">
        <v>6365495</v>
      </c>
      <c r="D204" s="208">
        <v>-9645</v>
      </c>
      <c r="E204" s="210">
        <v>5949527</v>
      </c>
      <c r="F204" s="208">
        <v>406323</v>
      </c>
    </row>
    <row r="205" spans="1:6" ht="12.75">
      <c r="A205" s="211" t="s">
        <v>220</v>
      </c>
      <c r="B205" s="208">
        <v>2283025</v>
      </c>
      <c r="C205" s="209">
        <v>2298250</v>
      </c>
      <c r="D205" s="208">
        <v>-15225</v>
      </c>
      <c r="E205" s="210">
        <v>3845796</v>
      </c>
      <c r="F205" s="208">
        <v>-1562771</v>
      </c>
    </row>
    <row r="206" spans="1:6" ht="12.75">
      <c r="A206" s="211" t="s">
        <v>221</v>
      </c>
      <c r="B206" s="208">
        <v>14084882</v>
      </c>
      <c r="C206" s="209">
        <v>14099208</v>
      </c>
      <c r="D206" s="208">
        <v>-14326</v>
      </c>
      <c r="E206" s="210">
        <v>12739031</v>
      </c>
      <c r="F206" s="208">
        <v>1345851</v>
      </c>
    </row>
    <row r="207" spans="1:6" ht="12.75">
      <c r="A207" s="211" t="s">
        <v>222</v>
      </c>
      <c r="B207" s="208">
        <v>-7110958</v>
      </c>
      <c r="C207" s="209">
        <v>-7105528</v>
      </c>
      <c r="D207" s="208">
        <v>-5430</v>
      </c>
      <c r="E207" s="210">
        <v>-3634909</v>
      </c>
      <c r="F207" s="208">
        <v>-3476049</v>
      </c>
    </row>
    <row r="208" spans="1:6" ht="27" customHeight="1">
      <c r="A208" s="207" t="s">
        <v>930</v>
      </c>
      <c r="B208" s="208">
        <v>9521519</v>
      </c>
      <c r="C208" s="209">
        <v>9533111</v>
      </c>
      <c r="D208" s="208">
        <v>-11592</v>
      </c>
      <c r="E208" s="210">
        <v>11030822</v>
      </c>
      <c r="F208" s="208">
        <v>-1509303</v>
      </c>
    </row>
    <row r="209" spans="1:6" ht="12.75">
      <c r="A209" s="211" t="s">
        <v>223</v>
      </c>
      <c r="B209" s="208">
        <v>-232905</v>
      </c>
      <c r="C209" s="209">
        <v>-225543</v>
      </c>
      <c r="D209" s="208">
        <v>-7362</v>
      </c>
      <c r="E209" s="210">
        <v>-990944</v>
      </c>
      <c r="F209" s="208">
        <v>758039</v>
      </c>
    </row>
    <row r="210" spans="1:6" ht="12.75">
      <c r="A210" s="211" t="s">
        <v>224</v>
      </c>
      <c r="B210" s="208">
        <v>-6399694</v>
      </c>
      <c r="C210" s="209">
        <v>-6390650</v>
      </c>
      <c r="D210" s="208">
        <v>-9044</v>
      </c>
      <c r="E210" s="210">
        <v>-6025165</v>
      </c>
      <c r="F210" s="208">
        <v>-374529</v>
      </c>
    </row>
    <row r="211" spans="1:6" ht="12.75">
      <c r="A211" s="211" t="s">
        <v>225</v>
      </c>
      <c r="B211" s="208">
        <v>-466766</v>
      </c>
      <c r="C211" s="209">
        <v>-459374</v>
      </c>
      <c r="D211" s="208">
        <v>-7392</v>
      </c>
      <c r="E211" s="210">
        <v>255888</v>
      </c>
      <c r="F211" s="208">
        <v>-722654</v>
      </c>
    </row>
    <row r="212" spans="1:6" ht="12.75">
      <c r="A212" s="211" t="s">
        <v>226</v>
      </c>
      <c r="B212" s="208">
        <v>-11423758</v>
      </c>
      <c r="C212" s="209">
        <v>-11401539</v>
      </c>
      <c r="D212" s="208">
        <v>-22219</v>
      </c>
      <c r="E212" s="210">
        <v>-9220180</v>
      </c>
      <c r="F212" s="208">
        <v>-2203578</v>
      </c>
    </row>
    <row r="213" spans="1:6" ht="12.75">
      <c r="A213" s="211" t="s">
        <v>227</v>
      </c>
      <c r="B213" s="208">
        <v>18433492</v>
      </c>
      <c r="C213" s="209">
        <v>18454378</v>
      </c>
      <c r="D213" s="208">
        <v>-20886</v>
      </c>
      <c r="E213" s="210">
        <v>14278654</v>
      </c>
      <c r="F213" s="208">
        <v>4154838</v>
      </c>
    </row>
    <row r="214" spans="1:6" ht="12.75">
      <c r="A214" s="211" t="s">
        <v>228</v>
      </c>
      <c r="B214" s="208">
        <v>5810044</v>
      </c>
      <c r="C214" s="209">
        <v>5815781</v>
      </c>
      <c r="D214" s="208">
        <v>-5737</v>
      </c>
      <c r="E214" s="210">
        <v>4138946</v>
      </c>
      <c r="F214" s="208">
        <v>1671098</v>
      </c>
    </row>
    <row r="215" spans="1:6" ht="12.75">
      <c r="A215" s="211" t="s">
        <v>229</v>
      </c>
      <c r="B215" s="208">
        <v>2262292</v>
      </c>
      <c r="C215" s="209">
        <v>2269614</v>
      </c>
      <c r="D215" s="208">
        <v>-7322</v>
      </c>
      <c r="E215" s="210">
        <v>1589617</v>
      </c>
      <c r="F215" s="208">
        <v>672675</v>
      </c>
    </row>
    <row r="216" spans="1:6" ht="12.75">
      <c r="A216" s="211" t="s">
        <v>230</v>
      </c>
      <c r="B216" s="208">
        <v>39400863</v>
      </c>
      <c r="C216" s="209">
        <v>39428868</v>
      </c>
      <c r="D216" s="208">
        <v>-28005</v>
      </c>
      <c r="E216" s="210">
        <v>30144198</v>
      </c>
      <c r="F216" s="208">
        <v>9256665</v>
      </c>
    </row>
    <row r="217" spans="1:6" ht="12.75">
      <c r="A217" s="211" t="s">
        <v>231</v>
      </c>
      <c r="B217" s="208">
        <v>-385210</v>
      </c>
      <c r="C217" s="209">
        <v>-404443</v>
      </c>
      <c r="D217" s="208">
        <v>19233</v>
      </c>
      <c r="E217" s="210">
        <v>1034921</v>
      </c>
      <c r="F217" s="208">
        <v>-1420131</v>
      </c>
    </row>
    <row r="218" spans="1:6" ht="12.75">
      <c r="A218" s="211" t="s">
        <v>232</v>
      </c>
      <c r="B218" s="208">
        <v>8615283</v>
      </c>
      <c r="C218" s="209">
        <v>8626861</v>
      </c>
      <c r="D218" s="208">
        <v>-11578</v>
      </c>
      <c r="E218" s="210">
        <v>9723862</v>
      </c>
      <c r="F218" s="208">
        <v>-1108579</v>
      </c>
    </row>
    <row r="219" spans="1:6" ht="12.75">
      <c r="A219" s="211" t="s">
        <v>233</v>
      </c>
      <c r="B219" s="208">
        <v>191925335</v>
      </c>
      <c r="C219" s="209">
        <v>192067203</v>
      </c>
      <c r="D219" s="208">
        <v>-141868</v>
      </c>
      <c r="E219" s="210">
        <v>168403029</v>
      </c>
      <c r="F219" s="208">
        <v>23522306</v>
      </c>
    </row>
    <row r="220" spans="1:6" ht="27" customHeight="1">
      <c r="A220" s="207" t="s">
        <v>931</v>
      </c>
      <c r="B220" s="208">
        <v>-6888146</v>
      </c>
      <c r="C220" s="209">
        <v>-6878282</v>
      </c>
      <c r="D220" s="208">
        <v>-9864</v>
      </c>
      <c r="E220" s="210">
        <v>-6064260</v>
      </c>
      <c r="F220" s="208">
        <v>-823886</v>
      </c>
    </row>
    <row r="221" spans="1:6" ht="12.75">
      <c r="A221" s="211" t="s">
        <v>234</v>
      </c>
      <c r="B221" s="208">
        <v>-4044702</v>
      </c>
      <c r="C221" s="209">
        <v>-4031109</v>
      </c>
      <c r="D221" s="208">
        <v>-13593</v>
      </c>
      <c r="E221" s="210">
        <v>1899953</v>
      </c>
      <c r="F221" s="208">
        <v>-5944655</v>
      </c>
    </row>
    <row r="222" spans="1:6" ht="12.75">
      <c r="A222" s="211" t="s">
        <v>235</v>
      </c>
      <c r="B222" s="208">
        <v>36392955</v>
      </c>
      <c r="C222" s="209">
        <v>36413885</v>
      </c>
      <c r="D222" s="208">
        <v>-20930</v>
      </c>
      <c r="E222" s="210">
        <v>36744127</v>
      </c>
      <c r="F222" s="208">
        <v>-351172</v>
      </c>
    </row>
    <row r="223" spans="1:6" ht="12.75">
      <c r="A223" s="211" t="s">
        <v>236</v>
      </c>
      <c r="B223" s="208">
        <v>24197191</v>
      </c>
      <c r="C223" s="209">
        <v>24146794</v>
      </c>
      <c r="D223" s="208">
        <v>50397</v>
      </c>
      <c r="E223" s="210">
        <v>24396603</v>
      </c>
      <c r="F223" s="208">
        <v>-199412</v>
      </c>
    </row>
    <row r="224" spans="1:6" ht="12.75">
      <c r="A224" s="211" t="s">
        <v>237</v>
      </c>
      <c r="B224" s="208">
        <v>16062339</v>
      </c>
      <c r="C224" s="209">
        <v>16090223</v>
      </c>
      <c r="D224" s="208">
        <v>-27884</v>
      </c>
      <c r="E224" s="210">
        <v>15611566</v>
      </c>
      <c r="F224" s="208">
        <v>450773</v>
      </c>
    </row>
    <row r="225" spans="1:6" ht="12.75">
      <c r="A225" s="211" t="s">
        <v>238</v>
      </c>
      <c r="B225" s="208">
        <v>-3635289</v>
      </c>
      <c r="C225" s="209">
        <v>-3631381</v>
      </c>
      <c r="D225" s="208">
        <v>-3908</v>
      </c>
      <c r="E225" s="210">
        <v>-2345451</v>
      </c>
      <c r="F225" s="208">
        <v>-1289838</v>
      </c>
    </row>
    <row r="226" spans="1:6" ht="12.75">
      <c r="A226" s="211" t="s">
        <v>239</v>
      </c>
      <c r="B226" s="208">
        <v>7017199</v>
      </c>
      <c r="C226" s="209">
        <v>7041464</v>
      </c>
      <c r="D226" s="208">
        <v>-24265</v>
      </c>
      <c r="E226" s="210">
        <v>2628183</v>
      </c>
      <c r="F226" s="208">
        <v>4389016</v>
      </c>
    </row>
    <row r="227" spans="1:6" ht="12.75">
      <c r="A227" s="211" t="s">
        <v>240</v>
      </c>
      <c r="B227" s="208">
        <v>-9382018</v>
      </c>
      <c r="C227" s="209">
        <v>-9380828</v>
      </c>
      <c r="D227" s="208">
        <v>-1190</v>
      </c>
      <c r="E227" s="210">
        <v>-10736840</v>
      </c>
      <c r="F227" s="208">
        <v>1354822</v>
      </c>
    </row>
    <row r="228" spans="1:6" ht="12.75">
      <c r="A228" s="211" t="s">
        <v>241</v>
      </c>
      <c r="B228" s="208">
        <v>-3773074</v>
      </c>
      <c r="C228" s="209">
        <v>-3765928</v>
      </c>
      <c r="D228" s="208">
        <v>-7146</v>
      </c>
      <c r="E228" s="210">
        <v>-4740579</v>
      </c>
      <c r="F228" s="208">
        <v>967505</v>
      </c>
    </row>
    <row r="229" spans="1:6" ht="12.75">
      <c r="A229" s="211" t="s">
        <v>242</v>
      </c>
      <c r="B229" s="208">
        <v>-88432970</v>
      </c>
      <c r="C229" s="209">
        <v>-88339022</v>
      </c>
      <c r="D229" s="208">
        <v>-93948</v>
      </c>
      <c r="E229" s="210">
        <v>-92069715</v>
      </c>
      <c r="F229" s="208">
        <v>3636745</v>
      </c>
    </row>
    <row r="230" spans="1:6" ht="27" customHeight="1">
      <c r="A230" s="207" t="s">
        <v>932</v>
      </c>
      <c r="B230" s="208">
        <v>-21179333</v>
      </c>
      <c r="C230" s="209">
        <v>-21162947</v>
      </c>
      <c r="D230" s="208">
        <v>-16386</v>
      </c>
      <c r="E230" s="210">
        <v>-17072517</v>
      </c>
      <c r="F230" s="208">
        <v>-4106816</v>
      </c>
    </row>
    <row r="231" spans="1:6" ht="12.75">
      <c r="A231" s="211" t="s">
        <v>243</v>
      </c>
      <c r="B231" s="208">
        <v>69299269</v>
      </c>
      <c r="C231" s="209">
        <v>69336351</v>
      </c>
      <c r="D231" s="208">
        <v>-37082</v>
      </c>
      <c r="E231" s="210">
        <v>62074150</v>
      </c>
      <c r="F231" s="208">
        <v>7225119</v>
      </c>
    </row>
    <row r="232" spans="1:6" ht="12.75">
      <c r="A232" s="211" t="s">
        <v>244</v>
      </c>
      <c r="B232" s="208">
        <v>3181270</v>
      </c>
      <c r="C232" s="209">
        <v>3231749</v>
      </c>
      <c r="D232" s="208">
        <v>-50479</v>
      </c>
      <c r="E232" s="210">
        <v>2787322</v>
      </c>
      <c r="F232" s="208">
        <v>393948</v>
      </c>
    </row>
    <row r="233" spans="1:6" ht="12.75">
      <c r="A233" s="211" t="s">
        <v>245</v>
      </c>
      <c r="B233" s="208">
        <v>1149748</v>
      </c>
      <c r="C233" s="209">
        <v>1156742</v>
      </c>
      <c r="D233" s="208">
        <v>-6994</v>
      </c>
      <c r="E233" s="210">
        <v>-3253092</v>
      </c>
      <c r="F233" s="208">
        <v>4402840</v>
      </c>
    </row>
    <row r="234" spans="1:6" ht="12.75">
      <c r="A234" s="211" t="s">
        <v>246</v>
      </c>
      <c r="B234" s="208">
        <v>35163639</v>
      </c>
      <c r="C234" s="209">
        <v>35184564</v>
      </c>
      <c r="D234" s="208">
        <v>-20925</v>
      </c>
      <c r="E234" s="210">
        <v>42333642</v>
      </c>
      <c r="F234" s="208">
        <v>-7170003</v>
      </c>
    </row>
    <row r="235" spans="1:6" ht="12.75">
      <c r="A235" s="211" t="s">
        <v>247</v>
      </c>
      <c r="B235" s="208">
        <v>-17773473</v>
      </c>
      <c r="C235" s="209">
        <v>-17765231</v>
      </c>
      <c r="D235" s="208">
        <v>-8242</v>
      </c>
      <c r="E235" s="210">
        <v>-14324798</v>
      </c>
      <c r="F235" s="208">
        <v>-3448675</v>
      </c>
    </row>
    <row r="236" spans="1:6" ht="12.75">
      <c r="A236" s="211" t="s">
        <v>248</v>
      </c>
      <c r="B236" s="208">
        <v>1552210</v>
      </c>
      <c r="C236" s="209">
        <v>1574799</v>
      </c>
      <c r="D236" s="208">
        <v>-22589</v>
      </c>
      <c r="E236" s="210">
        <v>11807698</v>
      </c>
      <c r="F236" s="208">
        <v>-10255488</v>
      </c>
    </row>
    <row r="237" spans="1:6" ht="12.75">
      <c r="A237" s="211" t="s">
        <v>249</v>
      </c>
      <c r="B237" s="208">
        <v>2003153</v>
      </c>
      <c r="C237" s="209">
        <v>2012365</v>
      </c>
      <c r="D237" s="208">
        <v>-9212</v>
      </c>
      <c r="E237" s="210">
        <v>-1192928</v>
      </c>
      <c r="F237" s="208">
        <v>3196081</v>
      </c>
    </row>
    <row r="238" spans="1:6" ht="12.75">
      <c r="A238" s="211" t="s">
        <v>250</v>
      </c>
      <c r="B238" s="208">
        <v>14175368</v>
      </c>
      <c r="C238" s="209">
        <v>14196747</v>
      </c>
      <c r="D238" s="208">
        <v>-21379</v>
      </c>
      <c r="E238" s="210">
        <v>16680063</v>
      </c>
      <c r="F238" s="208">
        <v>-2504695</v>
      </c>
    </row>
    <row r="239" spans="1:6" ht="12.75">
      <c r="A239" s="211" t="s">
        <v>251</v>
      </c>
      <c r="B239" s="208">
        <v>-4894133</v>
      </c>
      <c r="C239" s="209">
        <v>-4889633</v>
      </c>
      <c r="D239" s="208">
        <v>-4500</v>
      </c>
      <c r="E239" s="210">
        <v>-7964964</v>
      </c>
      <c r="F239" s="208">
        <v>3070831</v>
      </c>
    </row>
    <row r="240" spans="1:6" ht="12.75">
      <c r="A240" s="211" t="s">
        <v>252</v>
      </c>
      <c r="B240" s="208">
        <v>6782552</v>
      </c>
      <c r="C240" s="209">
        <v>6793716</v>
      </c>
      <c r="D240" s="208">
        <v>-11164</v>
      </c>
      <c r="E240" s="210">
        <v>6509176</v>
      </c>
      <c r="F240" s="208">
        <v>273376</v>
      </c>
    </row>
    <row r="241" spans="1:6" ht="12.75">
      <c r="A241" s="211" t="s">
        <v>253</v>
      </c>
      <c r="B241" s="208">
        <v>-13906654</v>
      </c>
      <c r="C241" s="209">
        <v>-13900276</v>
      </c>
      <c r="D241" s="208">
        <v>-6378</v>
      </c>
      <c r="E241" s="210">
        <v>-11431925</v>
      </c>
      <c r="F241" s="208">
        <v>-2474729</v>
      </c>
    </row>
    <row r="242" spans="1:6" ht="12.75">
      <c r="A242" s="211" t="s">
        <v>254</v>
      </c>
      <c r="B242" s="208">
        <v>-1435433</v>
      </c>
      <c r="C242" s="209">
        <v>-1425263</v>
      </c>
      <c r="D242" s="208">
        <v>-10170</v>
      </c>
      <c r="E242" s="210">
        <v>-1986888</v>
      </c>
      <c r="F242" s="208">
        <v>551455</v>
      </c>
    </row>
    <row r="243" spans="1:6" ht="12.75">
      <c r="A243" s="211" t="s">
        <v>255</v>
      </c>
      <c r="B243" s="208">
        <v>-14701697</v>
      </c>
      <c r="C243" s="209">
        <v>-14700165</v>
      </c>
      <c r="D243" s="208">
        <v>-1532</v>
      </c>
      <c r="E243" s="210">
        <v>-10616656</v>
      </c>
      <c r="F243" s="208">
        <v>-4085041</v>
      </c>
    </row>
    <row r="244" spans="1:6" ht="12.75">
      <c r="A244" s="211" t="s">
        <v>256</v>
      </c>
      <c r="B244" s="208">
        <v>-8085265</v>
      </c>
      <c r="C244" s="209">
        <v>-8080489</v>
      </c>
      <c r="D244" s="208">
        <v>-4776</v>
      </c>
      <c r="E244" s="210">
        <v>-10674246</v>
      </c>
      <c r="F244" s="208">
        <v>2588981</v>
      </c>
    </row>
    <row r="245" spans="1:6" ht="27" customHeight="1">
      <c r="A245" s="207" t="s">
        <v>933</v>
      </c>
      <c r="B245" s="208">
        <v>13457064</v>
      </c>
      <c r="C245" s="209">
        <v>13487448</v>
      </c>
      <c r="D245" s="208">
        <v>-30384</v>
      </c>
      <c r="E245" s="210">
        <v>18367864</v>
      </c>
      <c r="F245" s="208">
        <v>-4910800</v>
      </c>
    </row>
    <row r="246" spans="1:6" ht="12.75">
      <c r="A246" s="211" t="s">
        <v>257</v>
      </c>
      <c r="B246" s="208">
        <v>-11177313</v>
      </c>
      <c r="C246" s="209">
        <v>-11095861</v>
      </c>
      <c r="D246" s="208">
        <v>-81452</v>
      </c>
      <c r="E246" s="210">
        <v>-19722505</v>
      </c>
      <c r="F246" s="208">
        <v>8545192</v>
      </c>
    </row>
    <row r="247" spans="1:6" ht="12.75">
      <c r="A247" s="211" t="s">
        <v>258</v>
      </c>
      <c r="B247" s="208">
        <v>12706363</v>
      </c>
      <c r="C247" s="209">
        <v>12716572</v>
      </c>
      <c r="D247" s="208">
        <v>-10209</v>
      </c>
      <c r="E247" s="210">
        <v>8285496</v>
      </c>
      <c r="F247" s="208">
        <v>4420867</v>
      </c>
    </row>
    <row r="248" spans="1:6" ht="12.75">
      <c r="A248" s="211" t="s">
        <v>259</v>
      </c>
      <c r="B248" s="208">
        <v>54685839</v>
      </c>
      <c r="C248" s="209">
        <v>54728208</v>
      </c>
      <c r="D248" s="208">
        <v>-42369</v>
      </c>
      <c r="E248" s="210">
        <v>51825331</v>
      </c>
      <c r="F248" s="208">
        <v>2860508</v>
      </c>
    </row>
    <row r="249" spans="1:6" ht="12.75">
      <c r="A249" s="211" t="s">
        <v>260</v>
      </c>
      <c r="B249" s="208">
        <v>10801918</v>
      </c>
      <c r="C249" s="209">
        <v>10822614</v>
      </c>
      <c r="D249" s="208">
        <v>-20696</v>
      </c>
      <c r="E249" s="210">
        <v>8795360</v>
      </c>
      <c r="F249" s="208">
        <v>2006558</v>
      </c>
    </row>
    <row r="250" spans="1:6" ht="12.75">
      <c r="A250" s="211" t="s">
        <v>261</v>
      </c>
      <c r="B250" s="208">
        <v>-3447723</v>
      </c>
      <c r="C250" s="209">
        <v>-3441088</v>
      </c>
      <c r="D250" s="208">
        <v>-6635</v>
      </c>
      <c r="E250" s="210">
        <v>-4739866</v>
      </c>
      <c r="F250" s="208">
        <v>1292143</v>
      </c>
    </row>
    <row r="251" spans="1:6" ht="12.75">
      <c r="A251" s="211" t="s">
        <v>262</v>
      </c>
      <c r="B251" s="208">
        <v>6669706</v>
      </c>
      <c r="C251" s="209">
        <v>6674981</v>
      </c>
      <c r="D251" s="208">
        <v>-5275</v>
      </c>
      <c r="E251" s="210">
        <v>-157372</v>
      </c>
      <c r="F251" s="208">
        <v>6827078</v>
      </c>
    </row>
    <row r="252" spans="1:6" ht="12.75">
      <c r="A252" s="211" t="s">
        <v>263</v>
      </c>
      <c r="B252" s="208">
        <v>48506</v>
      </c>
      <c r="C252" s="209">
        <v>60555</v>
      </c>
      <c r="D252" s="208">
        <v>-12049</v>
      </c>
      <c r="E252" s="210">
        <v>-5072882</v>
      </c>
      <c r="F252" s="208">
        <v>5121388</v>
      </c>
    </row>
    <row r="253" spans="1:6" ht="12.75">
      <c r="A253" s="211" t="s">
        <v>264</v>
      </c>
      <c r="B253" s="208">
        <v>-12099904</v>
      </c>
      <c r="C253" s="209">
        <v>-12234796</v>
      </c>
      <c r="D253" s="208">
        <v>134892</v>
      </c>
      <c r="E253" s="210">
        <v>-8490012</v>
      </c>
      <c r="F253" s="208">
        <v>-3609892</v>
      </c>
    </row>
    <row r="254" spans="1:6" ht="12.75">
      <c r="A254" s="211" t="s">
        <v>265</v>
      </c>
      <c r="B254" s="208">
        <v>43991813</v>
      </c>
      <c r="C254" s="209">
        <v>44025796</v>
      </c>
      <c r="D254" s="208">
        <v>-33983</v>
      </c>
      <c r="E254" s="210">
        <v>42707012</v>
      </c>
      <c r="F254" s="208">
        <v>1284801</v>
      </c>
    </row>
    <row r="255" spans="1:6" ht="27" customHeight="1">
      <c r="A255" s="207" t="s">
        <v>934</v>
      </c>
      <c r="B255" s="208">
        <v>50240677</v>
      </c>
      <c r="C255" s="209">
        <v>50269122</v>
      </c>
      <c r="D255" s="208">
        <v>-28445</v>
      </c>
      <c r="E255" s="210">
        <v>46258049</v>
      </c>
      <c r="F255" s="208">
        <v>3982628</v>
      </c>
    </row>
    <row r="256" spans="1:6" ht="12.75">
      <c r="A256" s="211" t="s">
        <v>266</v>
      </c>
      <c r="B256" s="208">
        <v>39479209</v>
      </c>
      <c r="C256" s="209">
        <v>39506390</v>
      </c>
      <c r="D256" s="208">
        <v>-27181</v>
      </c>
      <c r="E256" s="210">
        <v>32038414</v>
      </c>
      <c r="F256" s="208">
        <v>7440795</v>
      </c>
    </row>
    <row r="257" spans="1:6" ht="12.75">
      <c r="A257" s="211" t="s">
        <v>267</v>
      </c>
      <c r="B257" s="208">
        <v>26091428</v>
      </c>
      <c r="C257" s="209">
        <v>26113347</v>
      </c>
      <c r="D257" s="208">
        <v>-21919</v>
      </c>
      <c r="E257" s="210">
        <v>27859527</v>
      </c>
      <c r="F257" s="208">
        <v>-1768099</v>
      </c>
    </row>
    <row r="258" spans="1:6" ht="12.75">
      <c r="A258" s="211" t="s">
        <v>268</v>
      </c>
      <c r="B258" s="208">
        <v>-19235711</v>
      </c>
      <c r="C258" s="209">
        <v>-19158365</v>
      </c>
      <c r="D258" s="208">
        <v>-77346</v>
      </c>
      <c r="E258" s="210">
        <v>-21090102</v>
      </c>
      <c r="F258" s="208">
        <v>1854391</v>
      </c>
    </row>
    <row r="259" spans="1:6" ht="12.75">
      <c r="A259" s="211" t="s">
        <v>269</v>
      </c>
      <c r="B259" s="208">
        <v>-12844584</v>
      </c>
      <c r="C259" s="209">
        <v>-12833609</v>
      </c>
      <c r="D259" s="208">
        <v>-10975</v>
      </c>
      <c r="E259" s="210">
        <v>-10554199</v>
      </c>
      <c r="F259" s="208">
        <v>-2290385</v>
      </c>
    </row>
    <row r="260" spans="1:6" ht="12.75">
      <c r="A260" s="211" t="s">
        <v>270</v>
      </c>
      <c r="B260" s="208">
        <v>3530163</v>
      </c>
      <c r="C260" s="209">
        <v>3539259</v>
      </c>
      <c r="D260" s="208">
        <v>-9096</v>
      </c>
      <c r="E260" s="210">
        <v>2324749</v>
      </c>
      <c r="F260" s="208">
        <v>1205414</v>
      </c>
    </row>
    <row r="261" spans="1:6" ht="12.75">
      <c r="A261" s="211" t="s">
        <v>271</v>
      </c>
      <c r="B261" s="208">
        <v>22581938</v>
      </c>
      <c r="C261" s="209">
        <v>22636295</v>
      </c>
      <c r="D261" s="208">
        <v>-54357</v>
      </c>
      <c r="E261" s="210">
        <v>20891356</v>
      </c>
      <c r="F261" s="208">
        <v>1690582</v>
      </c>
    </row>
    <row r="262" spans="1:6" ht="27" customHeight="1">
      <c r="A262" s="207" t="s">
        <v>272</v>
      </c>
      <c r="B262" s="208">
        <v>19236003</v>
      </c>
      <c r="C262" s="209">
        <v>19246435</v>
      </c>
      <c r="D262" s="208">
        <v>-10432</v>
      </c>
      <c r="E262" s="210">
        <v>14623685</v>
      </c>
      <c r="F262" s="208">
        <v>4612318</v>
      </c>
    </row>
    <row r="263" spans="1:6" ht="12.75">
      <c r="A263" s="211" t="s">
        <v>273</v>
      </c>
      <c r="B263" s="208">
        <v>12655374</v>
      </c>
      <c r="C263" s="209">
        <v>12664534</v>
      </c>
      <c r="D263" s="208">
        <v>-9160</v>
      </c>
      <c r="E263" s="210">
        <v>14270314</v>
      </c>
      <c r="F263" s="208">
        <v>-1614940</v>
      </c>
    </row>
    <row r="264" spans="1:6" ht="12.75">
      <c r="A264" s="211" t="s">
        <v>274</v>
      </c>
      <c r="B264" s="208">
        <v>9765563</v>
      </c>
      <c r="C264" s="209">
        <v>9778187</v>
      </c>
      <c r="D264" s="208">
        <v>-12624</v>
      </c>
      <c r="E264" s="210">
        <v>5529088</v>
      </c>
      <c r="F264" s="208">
        <v>4236475</v>
      </c>
    </row>
    <row r="265" spans="1:6" ht="12.75">
      <c r="A265" s="211" t="s">
        <v>275</v>
      </c>
      <c r="B265" s="208">
        <v>17269808</v>
      </c>
      <c r="C265" s="209">
        <v>17287085</v>
      </c>
      <c r="D265" s="208">
        <v>-17277</v>
      </c>
      <c r="E265" s="210">
        <v>16756165</v>
      </c>
      <c r="F265" s="208">
        <v>513643</v>
      </c>
    </row>
    <row r="266" spans="1:6" ht="12.75">
      <c r="A266" s="211" t="s">
        <v>276</v>
      </c>
      <c r="B266" s="208">
        <v>-15210963</v>
      </c>
      <c r="C266" s="209">
        <v>-15208620</v>
      </c>
      <c r="D266" s="208">
        <v>-2343</v>
      </c>
      <c r="E266" s="210">
        <v>-13655935</v>
      </c>
      <c r="F266" s="208">
        <v>-1555028</v>
      </c>
    </row>
    <row r="267" spans="1:6" ht="12.75">
      <c r="A267" s="211" t="s">
        <v>277</v>
      </c>
      <c r="B267" s="208">
        <v>10721852</v>
      </c>
      <c r="C267" s="209">
        <v>10737891</v>
      </c>
      <c r="D267" s="208">
        <v>-16039</v>
      </c>
      <c r="E267" s="210">
        <v>10320201</v>
      </c>
      <c r="F267" s="208">
        <v>401651</v>
      </c>
    </row>
    <row r="268" spans="1:6" ht="12.75">
      <c r="A268" s="211" t="s">
        <v>278</v>
      </c>
      <c r="B268" s="208">
        <v>-17546906</v>
      </c>
      <c r="C268" s="209">
        <v>-17539208</v>
      </c>
      <c r="D268" s="208">
        <v>-7698</v>
      </c>
      <c r="E268" s="210">
        <v>-13321304</v>
      </c>
      <c r="F268" s="208">
        <v>-4225602</v>
      </c>
    </row>
    <row r="269" spans="1:6" ht="12.75">
      <c r="A269" s="211" t="s">
        <v>279</v>
      </c>
      <c r="B269" s="208">
        <v>258497128</v>
      </c>
      <c r="C269" s="209">
        <v>258612008</v>
      </c>
      <c r="D269" s="208">
        <v>-114880</v>
      </c>
      <c r="E269" s="210">
        <v>238340360</v>
      </c>
      <c r="F269" s="208">
        <v>20156768</v>
      </c>
    </row>
    <row r="270" spans="1:6" ht="27" customHeight="1">
      <c r="A270" s="207" t="s">
        <v>935</v>
      </c>
      <c r="B270" s="208">
        <v>-6923146</v>
      </c>
      <c r="C270" s="209">
        <v>-6922882</v>
      </c>
      <c r="D270" s="208">
        <v>-264</v>
      </c>
      <c r="E270" s="210">
        <v>-6917367</v>
      </c>
      <c r="F270" s="208">
        <v>-5779</v>
      </c>
    </row>
    <row r="271" spans="1:6" ht="12.75">
      <c r="A271" s="211" t="s">
        <v>280</v>
      </c>
      <c r="B271" s="208">
        <v>3922683</v>
      </c>
      <c r="C271" s="209">
        <v>3926454</v>
      </c>
      <c r="D271" s="208">
        <v>-3771</v>
      </c>
      <c r="E271" s="210">
        <v>1103499</v>
      </c>
      <c r="F271" s="208">
        <v>2819184</v>
      </c>
    </row>
    <row r="272" spans="1:6" ht="12.75">
      <c r="A272" s="211" t="s">
        <v>281</v>
      </c>
      <c r="B272" s="208">
        <v>52077928</v>
      </c>
      <c r="C272" s="209">
        <v>52102363</v>
      </c>
      <c r="D272" s="208">
        <v>-24435</v>
      </c>
      <c r="E272" s="210">
        <v>46440082</v>
      </c>
      <c r="F272" s="208">
        <v>5637846</v>
      </c>
    </row>
    <row r="273" spans="1:6" ht="12.75">
      <c r="A273" s="211" t="s">
        <v>282</v>
      </c>
      <c r="B273" s="208">
        <v>-8409429</v>
      </c>
      <c r="C273" s="209">
        <v>-8408452</v>
      </c>
      <c r="D273" s="208">
        <v>-977</v>
      </c>
      <c r="E273" s="210">
        <v>-5609725</v>
      </c>
      <c r="F273" s="208">
        <v>-2799704</v>
      </c>
    </row>
    <row r="274" spans="1:6" ht="12.75">
      <c r="A274" s="211" t="s">
        <v>283</v>
      </c>
      <c r="B274" s="208">
        <v>7110866</v>
      </c>
      <c r="C274" s="209">
        <v>7117698</v>
      </c>
      <c r="D274" s="208">
        <v>-6832</v>
      </c>
      <c r="E274" s="210">
        <v>5472455</v>
      </c>
      <c r="F274" s="208">
        <v>1638411</v>
      </c>
    </row>
    <row r="275" spans="1:6" ht="12.75">
      <c r="A275" s="211" t="s">
        <v>284</v>
      </c>
      <c r="B275" s="208">
        <v>4239238</v>
      </c>
      <c r="C275" s="209">
        <v>4243292</v>
      </c>
      <c r="D275" s="208">
        <v>-4054</v>
      </c>
      <c r="E275" s="210">
        <v>2623222</v>
      </c>
      <c r="F275" s="208">
        <v>1616016</v>
      </c>
    </row>
    <row r="276" spans="1:6" ht="12.75">
      <c r="A276" s="211" t="s">
        <v>285</v>
      </c>
      <c r="B276" s="208">
        <v>-5492988</v>
      </c>
      <c r="C276" s="209">
        <v>-5490170</v>
      </c>
      <c r="D276" s="208">
        <v>-2818</v>
      </c>
      <c r="E276" s="210">
        <v>-4240213</v>
      </c>
      <c r="F276" s="208">
        <v>-1252775</v>
      </c>
    </row>
    <row r="277" spans="1:6" ht="12.75">
      <c r="A277" s="211" t="s">
        <v>286</v>
      </c>
      <c r="B277" s="208">
        <v>184126442</v>
      </c>
      <c r="C277" s="209">
        <v>183670089</v>
      </c>
      <c r="D277" s="208">
        <v>456353</v>
      </c>
      <c r="E277" s="210">
        <v>194127664</v>
      </c>
      <c r="F277" s="208">
        <v>-10001222</v>
      </c>
    </row>
    <row r="278" spans="1:6" ht="12.75">
      <c r="A278" s="211" t="s">
        <v>287</v>
      </c>
      <c r="B278" s="208">
        <v>-3408351</v>
      </c>
      <c r="C278" s="209">
        <v>-3406912</v>
      </c>
      <c r="D278" s="208">
        <v>-1439</v>
      </c>
      <c r="E278" s="210">
        <v>-3499421</v>
      </c>
      <c r="F278" s="208">
        <v>91070</v>
      </c>
    </row>
    <row r="279" spans="1:6" ht="12.75">
      <c r="A279" s="211" t="s">
        <v>288</v>
      </c>
      <c r="B279" s="208">
        <v>3710258</v>
      </c>
      <c r="C279" s="209">
        <v>3716743</v>
      </c>
      <c r="D279" s="208">
        <v>-6485</v>
      </c>
      <c r="E279" s="210">
        <v>4828126</v>
      </c>
      <c r="F279" s="208">
        <v>-1117868</v>
      </c>
    </row>
    <row r="280" spans="1:6" ht="12.75">
      <c r="A280" s="211" t="s">
        <v>289</v>
      </c>
      <c r="B280" s="208">
        <v>115223719</v>
      </c>
      <c r="C280" s="209">
        <v>115345699</v>
      </c>
      <c r="D280" s="208">
        <v>-121980</v>
      </c>
      <c r="E280" s="210">
        <v>112964376</v>
      </c>
      <c r="F280" s="208">
        <v>2259343</v>
      </c>
    </row>
    <row r="281" spans="1:6" ht="12.75">
      <c r="A281" s="211" t="s">
        <v>290</v>
      </c>
      <c r="B281" s="208">
        <v>16704551</v>
      </c>
      <c r="C281" s="209">
        <v>16713046</v>
      </c>
      <c r="D281" s="208">
        <v>-8495</v>
      </c>
      <c r="E281" s="210">
        <v>15630372</v>
      </c>
      <c r="F281" s="208">
        <v>1074179</v>
      </c>
    </row>
    <row r="282" spans="1:6" ht="12.75">
      <c r="A282" s="211" t="s">
        <v>291</v>
      </c>
      <c r="B282" s="208">
        <v>277732</v>
      </c>
      <c r="C282" s="209">
        <v>279807</v>
      </c>
      <c r="D282" s="208">
        <v>-2075</v>
      </c>
      <c r="E282" s="210">
        <v>-866004</v>
      </c>
      <c r="F282" s="208">
        <v>1143736</v>
      </c>
    </row>
    <row r="283" spans="1:6" ht="12.75">
      <c r="A283" s="211" t="s">
        <v>292</v>
      </c>
      <c r="B283" s="208">
        <v>32170367</v>
      </c>
      <c r="C283" s="209">
        <v>32185926</v>
      </c>
      <c r="D283" s="208">
        <v>-15559</v>
      </c>
      <c r="E283" s="210">
        <v>34975441</v>
      </c>
      <c r="F283" s="208">
        <v>-2805074</v>
      </c>
    </row>
    <row r="284" spans="1:6" ht="12.75">
      <c r="A284" s="211" t="s">
        <v>293</v>
      </c>
      <c r="B284" s="208">
        <v>3004889</v>
      </c>
      <c r="C284" s="209">
        <v>3008279</v>
      </c>
      <c r="D284" s="208">
        <v>-3390</v>
      </c>
      <c r="E284" s="210">
        <v>4284555</v>
      </c>
      <c r="F284" s="208">
        <v>-1279666</v>
      </c>
    </row>
    <row r="285" spans="1:6" ht="27" customHeight="1">
      <c r="A285" s="207" t="s">
        <v>936</v>
      </c>
      <c r="B285" s="208">
        <v>-6821011</v>
      </c>
      <c r="C285" s="209">
        <v>-6820554</v>
      </c>
      <c r="D285" s="208">
        <v>-457</v>
      </c>
      <c r="E285" s="210">
        <v>-7724731</v>
      </c>
      <c r="F285" s="208">
        <v>903720</v>
      </c>
    </row>
    <row r="286" spans="1:6" ht="12.75">
      <c r="A286" s="211" t="s">
        <v>294</v>
      </c>
      <c r="B286" s="208">
        <v>4162638</v>
      </c>
      <c r="C286" s="209">
        <v>4168997</v>
      </c>
      <c r="D286" s="208">
        <v>-6359</v>
      </c>
      <c r="E286" s="210">
        <v>5199150</v>
      </c>
      <c r="F286" s="208">
        <v>-1036512</v>
      </c>
    </row>
    <row r="287" spans="1:6" ht="12.75">
      <c r="A287" s="211" t="s">
        <v>295</v>
      </c>
      <c r="B287" s="208">
        <v>65755327</v>
      </c>
      <c r="C287" s="209">
        <v>65790283</v>
      </c>
      <c r="D287" s="208">
        <v>-34956</v>
      </c>
      <c r="E287" s="210">
        <v>69031316</v>
      </c>
      <c r="F287" s="208">
        <v>-3275989</v>
      </c>
    </row>
    <row r="288" spans="1:6" ht="12.75">
      <c r="A288" s="211" t="s">
        <v>296</v>
      </c>
      <c r="B288" s="208">
        <v>8077506</v>
      </c>
      <c r="C288" s="209">
        <v>8094741</v>
      </c>
      <c r="D288" s="208">
        <v>-17235</v>
      </c>
      <c r="E288" s="210">
        <v>9586180</v>
      </c>
      <c r="F288" s="208">
        <v>-1508674</v>
      </c>
    </row>
    <row r="289" spans="1:6" ht="12.75">
      <c r="A289" s="211" t="s">
        <v>297</v>
      </c>
      <c r="B289" s="208">
        <v>18388102</v>
      </c>
      <c r="C289" s="209">
        <v>18398444</v>
      </c>
      <c r="D289" s="208">
        <v>-10342</v>
      </c>
      <c r="E289" s="210">
        <v>17674469</v>
      </c>
      <c r="F289" s="208">
        <v>713633</v>
      </c>
    </row>
    <row r="290" spans="1:6" ht="12.75">
      <c r="A290" s="211" t="s">
        <v>298</v>
      </c>
      <c r="B290" s="208">
        <v>-7300017</v>
      </c>
      <c r="C290" s="209">
        <v>-7296477</v>
      </c>
      <c r="D290" s="208">
        <v>-3540</v>
      </c>
      <c r="E290" s="210">
        <v>-6819307</v>
      </c>
      <c r="F290" s="208">
        <v>-480710</v>
      </c>
    </row>
    <row r="291" spans="1:6" ht="12.75">
      <c r="A291" s="211" t="s">
        <v>299</v>
      </c>
      <c r="B291" s="208">
        <v>18963017</v>
      </c>
      <c r="C291" s="209">
        <v>18979341</v>
      </c>
      <c r="D291" s="208">
        <v>-16324</v>
      </c>
      <c r="E291" s="210">
        <v>17283980</v>
      </c>
      <c r="F291" s="208">
        <v>1679037</v>
      </c>
    </row>
    <row r="292" spans="1:6" ht="12.75">
      <c r="A292" s="211" t="s">
        <v>300</v>
      </c>
      <c r="B292" s="208">
        <v>118537</v>
      </c>
      <c r="C292" s="209">
        <v>-5192549</v>
      </c>
      <c r="D292" s="208">
        <v>5311086</v>
      </c>
      <c r="E292" s="210">
        <v>-2544262</v>
      </c>
      <c r="F292" s="208">
        <v>2662799</v>
      </c>
    </row>
    <row r="293" spans="1:6" ht="12.75">
      <c r="A293" s="211" t="s">
        <v>301</v>
      </c>
      <c r="B293" s="208">
        <v>31647417</v>
      </c>
      <c r="C293" s="209">
        <v>31714409</v>
      </c>
      <c r="D293" s="208">
        <v>-66992</v>
      </c>
      <c r="E293" s="210">
        <v>35727388</v>
      </c>
      <c r="F293" s="208">
        <v>-4079971</v>
      </c>
    </row>
    <row r="294" spans="1:6" ht="12.75">
      <c r="A294" s="211" t="s">
        <v>302</v>
      </c>
      <c r="B294" s="208">
        <v>10478195</v>
      </c>
      <c r="C294" s="209">
        <v>10485483</v>
      </c>
      <c r="D294" s="208">
        <v>-7288</v>
      </c>
      <c r="E294" s="210">
        <v>9023998</v>
      </c>
      <c r="F294" s="208">
        <v>1454197</v>
      </c>
    </row>
    <row r="295" spans="1:6" ht="12.75">
      <c r="A295" s="211" t="s">
        <v>303</v>
      </c>
      <c r="B295" s="208">
        <v>22023774</v>
      </c>
      <c r="C295" s="209">
        <v>22064941</v>
      </c>
      <c r="D295" s="208">
        <v>-41167</v>
      </c>
      <c r="E295" s="210">
        <v>16946708</v>
      </c>
      <c r="F295" s="208">
        <v>5077066</v>
      </c>
    </row>
    <row r="296" spans="1:6" ht="12.75">
      <c r="A296" s="211" t="s">
        <v>304</v>
      </c>
      <c r="B296" s="208">
        <v>16942133</v>
      </c>
      <c r="C296" s="209">
        <v>16952163</v>
      </c>
      <c r="D296" s="208">
        <v>-10030</v>
      </c>
      <c r="E296" s="210">
        <v>13948123</v>
      </c>
      <c r="F296" s="208">
        <v>2994010</v>
      </c>
    </row>
    <row r="297" spans="1:6" ht="12.75">
      <c r="A297" s="211" t="s">
        <v>305</v>
      </c>
      <c r="B297" s="208">
        <v>7255618</v>
      </c>
      <c r="C297" s="209">
        <v>7259883</v>
      </c>
      <c r="D297" s="208">
        <v>-4265</v>
      </c>
      <c r="E297" s="210">
        <v>7048179</v>
      </c>
      <c r="F297" s="208">
        <v>207439</v>
      </c>
    </row>
    <row r="298" spans="1:6" ht="12.75">
      <c r="A298" s="216" t="s">
        <v>306</v>
      </c>
      <c r="B298" s="208">
        <v>11288698</v>
      </c>
      <c r="C298" s="209">
        <v>11295096</v>
      </c>
      <c r="D298" s="208">
        <v>-6398</v>
      </c>
      <c r="E298" s="210">
        <v>10489213</v>
      </c>
      <c r="F298" s="208">
        <v>799485</v>
      </c>
    </row>
    <row r="299" spans="1:6" ht="3" customHeight="1" thickBot="1">
      <c r="A299" s="217"/>
      <c r="B299" s="218"/>
      <c r="C299" s="219"/>
      <c r="D299" s="220"/>
      <c r="E299" s="221"/>
      <c r="F299" s="222"/>
    </row>
    <row r="300" spans="2:6" ht="12.75">
      <c r="B300" s="208"/>
      <c r="C300" s="209"/>
      <c r="D300" s="223"/>
      <c r="E300" s="224"/>
      <c r="F300" s="225"/>
    </row>
    <row r="301" spans="2:6" ht="12.75" hidden="1">
      <c r="B301" s="208"/>
      <c r="C301" s="209"/>
      <c r="D301" s="223"/>
      <c r="E301" s="224"/>
      <c r="F301" s="225"/>
    </row>
    <row r="302" spans="2:6" ht="12.75" hidden="1">
      <c r="B302" s="208"/>
      <c r="C302" s="209"/>
      <c r="D302" s="223"/>
      <c r="E302" s="224"/>
      <c r="F302" s="225"/>
    </row>
    <row r="303" spans="2:6" ht="12.75" hidden="1">
      <c r="B303" s="208"/>
      <c r="C303" s="209"/>
      <c r="D303" s="223"/>
      <c r="E303" s="224"/>
      <c r="F303" s="225"/>
    </row>
    <row r="304" spans="2:6" ht="12.75" hidden="1">
      <c r="B304" s="208"/>
      <c r="C304" s="209"/>
      <c r="D304" s="223"/>
      <c r="E304" s="224"/>
      <c r="F304" s="225"/>
    </row>
    <row r="305" spans="2:6" ht="12.75" hidden="1">
      <c r="B305" s="208"/>
      <c r="C305" s="209"/>
      <c r="D305" s="223"/>
      <c r="E305" s="224"/>
      <c r="F305" s="225"/>
    </row>
    <row r="306" spans="2:6" ht="12.75" hidden="1">
      <c r="B306" s="208"/>
      <c r="C306" s="209"/>
      <c r="D306" s="223"/>
      <c r="E306" s="224"/>
      <c r="F306" s="225"/>
    </row>
    <row r="307" spans="2:6" ht="12.75" hidden="1">
      <c r="B307" s="208"/>
      <c r="C307" s="209"/>
      <c r="D307" s="223"/>
      <c r="E307" s="224"/>
      <c r="F307" s="225"/>
    </row>
    <row r="308" spans="2:6" ht="12.75" hidden="1">
      <c r="B308" s="208"/>
      <c r="C308" s="209"/>
      <c r="D308" s="223"/>
      <c r="E308" s="224"/>
      <c r="F308" s="225"/>
    </row>
    <row r="309" spans="2:6" ht="12.75" hidden="1">
      <c r="B309" s="208"/>
      <c r="C309" s="209"/>
      <c r="D309" s="223"/>
      <c r="E309" s="224"/>
      <c r="F309" s="225"/>
    </row>
    <row r="310" spans="2:6" ht="12.75" hidden="1">
      <c r="B310" s="208"/>
      <c r="C310" s="209"/>
      <c r="D310" s="223"/>
      <c r="E310" s="224"/>
      <c r="F310" s="225"/>
    </row>
    <row r="311" spans="2:6" ht="12.75" hidden="1">
      <c r="B311" s="208"/>
      <c r="C311" s="209"/>
      <c r="D311" s="223"/>
      <c r="E311" s="224"/>
      <c r="F311" s="225"/>
    </row>
    <row r="312" spans="2:6" ht="12.75" hidden="1">
      <c r="B312" s="208"/>
      <c r="C312" s="209"/>
      <c r="D312" s="223"/>
      <c r="E312" s="224"/>
      <c r="F312" s="225"/>
    </row>
    <row r="313" spans="2:6" ht="12.75" hidden="1">
      <c r="B313" s="208"/>
      <c r="C313" s="209"/>
      <c r="D313" s="223"/>
      <c r="E313" s="224"/>
      <c r="F313" s="225"/>
    </row>
    <row r="314" spans="2:6" ht="12.75" hidden="1">
      <c r="B314" s="208"/>
      <c r="C314" s="209"/>
      <c r="D314" s="223"/>
      <c r="E314" s="224"/>
      <c r="F314" s="225"/>
    </row>
    <row r="315" spans="2:6" ht="12.75" hidden="1">
      <c r="B315" s="208"/>
      <c r="C315" s="209"/>
      <c r="D315" s="223"/>
      <c r="E315" s="224"/>
      <c r="F315" s="225"/>
    </row>
    <row r="316" spans="2:6" ht="12.75" hidden="1">
      <c r="B316" s="208"/>
      <c r="C316" s="209"/>
      <c r="D316" s="223"/>
      <c r="E316" s="224"/>
      <c r="F316" s="225"/>
    </row>
    <row r="317" spans="2:6" ht="12.75" hidden="1">
      <c r="B317" s="208"/>
      <c r="C317" s="209"/>
      <c r="D317" s="223"/>
      <c r="E317" s="224"/>
      <c r="F317" s="225"/>
    </row>
    <row r="318" spans="2:6" ht="12.75" hidden="1">
      <c r="B318" s="208"/>
      <c r="C318" s="209"/>
      <c r="D318" s="223"/>
      <c r="E318" s="224"/>
      <c r="F318" s="225"/>
    </row>
    <row r="319" spans="2:6" ht="12.75" hidden="1">
      <c r="B319" s="208"/>
      <c r="C319" s="209"/>
      <c r="D319" s="223"/>
      <c r="E319" s="224"/>
      <c r="F319" s="225"/>
    </row>
    <row r="320" spans="2:6" ht="12.75" hidden="1">
      <c r="B320" s="208"/>
      <c r="C320" s="209"/>
      <c r="D320" s="223"/>
      <c r="E320" s="224"/>
      <c r="F320" s="225"/>
    </row>
    <row r="321" spans="2:6" ht="12.75" hidden="1">
      <c r="B321" s="208"/>
      <c r="C321" s="209"/>
      <c r="D321" s="223"/>
      <c r="E321" s="224"/>
      <c r="F321" s="225"/>
    </row>
    <row r="322" spans="2:6" ht="12.75" hidden="1">
      <c r="B322" s="208"/>
      <c r="C322" s="209"/>
      <c r="D322" s="223"/>
      <c r="E322" s="224"/>
      <c r="F322" s="225"/>
    </row>
    <row r="323" spans="2:6" ht="12.75" hidden="1">
      <c r="B323" s="208"/>
      <c r="C323" s="209"/>
      <c r="D323" s="223"/>
      <c r="E323" s="224"/>
      <c r="F323" s="225"/>
    </row>
    <row r="324" spans="2:6" ht="12.75" hidden="1">
      <c r="B324" s="208"/>
      <c r="C324" s="209"/>
      <c r="D324" s="223"/>
      <c r="E324" s="224"/>
      <c r="F324" s="225"/>
    </row>
    <row r="325" spans="2:6" ht="12.75" hidden="1">
      <c r="B325" s="208"/>
      <c r="C325" s="209"/>
      <c r="D325" s="223"/>
      <c r="E325" s="224"/>
      <c r="F325" s="225"/>
    </row>
    <row r="326" spans="2:6" ht="12.75" hidden="1">
      <c r="B326" s="208"/>
      <c r="C326" s="209"/>
      <c r="D326" s="223"/>
      <c r="E326" s="224"/>
      <c r="F326" s="225"/>
    </row>
    <row r="327" spans="2:6" ht="12.75" hidden="1">
      <c r="B327" s="208"/>
      <c r="C327" s="209"/>
      <c r="D327" s="223"/>
      <c r="E327" s="224"/>
      <c r="F327" s="225"/>
    </row>
    <row r="328" spans="2:6" ht="12.75" hidden="1">
      <c r="B328" s="208"/>
      <c r="C328" s="209"/>
      <c r="D328" s="223"/>
      <c r="E328" s="224"/>
      <c r="F328" s="225"/>
    </row>
    <row r="329" spans="2:6" ht="12.75" hidden="1">
      <c r="B329" s="208"/>
      <c r="C329" s="209"/>
      <c r="D329" s="223"/>
      <c r="E329" s="224"/>
      <c r="F329" s="225"/>
    </row>
    <row r="330" spans="2:6" ht="12.75" hidden="1">
      <c r="B330" s="208"/>
      <c r="C330" s="209"/>
      <c r="D330" s="223"/>
      <c r="E330" s="224"/>
      <c r="F330" s="225"/>
    </row>
    <row r="331" spans="2:6" ht="12.75" hidden="1">
      <c r="B331" s="208"/>
      <c r="C331" s="209"/>
      <c r="D331" s="223"/>
      <c r="E331" s="224"/>
      <c r="F331" s="225"/>
    </row>
    <row r="332" spans="2:6" ht="12.75" hidden="1">
      <c r="B332" s="208"/>
      <c r="C332" s="209"/>
      <c r="D332" s="223"/>
      <c r="E332" s="224"/>
      <c r="F332" s="225"/>
    </row>
    <row r="333" spans="2:6" ht="12.75" hidden="1">
      <c r="B333" s="208"/>
      <c r="C333" s="209"/>
      <c r="D333" s="223"/>
      <c r="E333" s="224"/>
      <c r="F333" s="225"/>
    </row>
    <row r="334" spans="2:6" ht="12.75" hidden="1">
      <c r="B334" s="208"/>
      <c r="C334" s="209"/>
      <c r="D334" s="223"/>
      <c r="E334" s="224"/>
      <c r="F334" s="225"/>
    </row>
    <row r="335" spans="2:6" ht="12.75" hidden="1">
      <c r="B335" s="208"/>
      <c r="C335" s="209"/>
      <c r="D335" s="223"/>
      <c r="E335" s="224"/>
      <c r="F335" s="225"/>
    </row>
    <row r="336" spans="2:6" ht="12.75" hidden="1">
      <c r="B336" s="208"/>
      <c r="C336" s="209"/>
      <c r="D336" s="223"/>
      <c r="E336" s="224"/>
      <c r="F336" s="225"/>
    </row>
    <row r="337" spans="2:6" ht="12.75" hidden="1">
      <c r="B337" s="208"/>
      <c r="C337" s="209"/>
      <c r="D337" s="223"/>
      <c r="E337" s="224"/>
      <c r="F337" s="225"/>
    </row>
    <row r="338" spans="2:6" ht="12.75" hidden="1">
      <c r="B338" s="208"/>
      <c r="C338" s="209"/>
      <c r="D338" s="223"/>
      <c r="E338" s="224"/>
      <c r="F338" s="225"/>
    </row>
    <row r="339" spans="2:6" ht="12.75" hidden="1">
      <c r="B339" s="208"/>
      <c r="C339" s="209"/>
      <c r="D339" s="223"/>
      <c r="E339" s="224"/>
      <c r="F339" s="225"/>
    </row>
    <row r="340" spans="2:6" ht="12.75" hidden="1">
      <c r="B340" s="208"/>
      <c r="C340" s="209"/>
      <c r="D340" s="223"/>
      <c r="E340" s="224"/>
      <c r="F340" s="225"/>
    </row>
    <row r="341" spans="2:6" ht="12.75" hidden="1">
      <c r="B341" s="208"/>
      <c r="C341" s="209"/>
      <c r="D341" s="223"/>
      <c r="E341" s="224"/>
      <c r="F341" s="225"/>
    </row>
    <row r="342" spans="2:6" ht="12.75" hidden="1">
      <c r="B342" s="208"/>
      <c r="C342" s="209"/>
      <c r="D342" s="223"/>
      <c r="E342" s="224"/>
      <c r="F342" s="225"/>
    </row>
    <row r="343" spans="2:6" ht="12.75" hidden="1">
      <c r="B343" s="208"/>
      <c r="C343" s="209"/>
      <c r="D343" s="223"/>
      <c r="E343" s="224"/>
      <c r="F343" s="225"/>
    </row>
    <row r="344" spans="2:6" ht="12.75" hidden="1">
      <c r="B344" s="208"/>
      <c r="C344" s="209"/>
      <c r="D344" s="223"/>
      <c r="E344" s="224"/>
      <c r="F344" s="225"/>
    </row>
    <row r="345" spans="2:6" ht="12.75" hidden="1">
      <c r="B345" s="208"/>
      <c r="C345" s="209"/>
      <c r="D345" s="223"/>
      <c r="E345" s="224"/>
      <c r="F345" s="225"/>
    </row>
    <row r="346" spans="2:6" ht="12.75" hidden="1">
      <c r="B346" s="208"/>
      <c r="C346" s="209"/>
      <c r="D346" s="223"/>
      <c r="E346" s="224"/>
      <c r="F346" s="225"/>
    </row>
    <row r="347" spans="2:6" ht="12.75" hidden="1">
      <c r="B347" s="208"/>
      <c r="C347" s="209"/>
      <c r="D347" s="223"/>
      <c r="E347" s="224"/>
      <c r="F347" s="225"/>
    </row>
    <row r="348" spans="2:6" ht="12.75" hidden="1">
      <c r="B348" s="208"/>
      <c r="C348" s="209"/>
      <c r="D348" s="223"/>
      <c r="E348" s="224"/>
      <c r="F348" s="225"/>
    </row>
    <row r="349" spans="2:6" ht="12.75" hidden="1">
      <c r="B349" s="208"/>
      <c r="C349" s="209"/>
      <c r="D349" s="223"/>
      <c r="E349" s="224"/>
      <c r="F349" s="225"/>
    </row>
    <row r="350" spans="2:6" ht="12.75" hidden="1">
      <c r="B350" s="208"/>
      <c r="C350" s="209"/>
      <c r="D350" s="223"/>
      <c r="E350" s="224"/>
      <c r="F350" s="225"/>
    </row>
    <row r="351" spans="2:6" ht="12.75" hidden="1">
      <c r="B351" s="208"/>
      <c r="C351" s="209"/>
      <c r="D351" s="223"/>
      <c r="E351" s="224"/>
      <c r="F351" s="225"/>
    </row>
    <row r="352" spans="2:6" ht="12.75" hidden="1">
      <c r="B352" s="208"/>
      <c r="C352" s="209"/>
      <c r="D352" s="223"/>
      <c r="E352" s="224"/>
      <c r="F352" s="225"/>
    </row>
    <row r="353" spans="2:6" ht="12.75" hidden="1">
      <c r="B353" s="208"/>
      <c r="C353" s="209"/>
      <c r="D353" s="223"/>
      <c r="E353" s="224"/>
      <c r="F353" s="225"/>
    </row>
    <row r="354" spans="2:6" ht="12.75" hidden="1">
      <c r="B354" s="208"/>
      <c r="C354" s="209"/>
      <c r="D354" s="223"/>
      <c r="E354" s="224"/>
      <c r="F354" s="225"/>
    </row>
    <row r="355" spans="2:6" ht="12.75" hidden="1">
      <c r="B355" s="208"/>
      <c r="C355" s="209"/>
      <c r="D355" s="223"/>
      <c r="E355" s="224"/>
      <c r="F355" s="225"/>
    </row>
    <row r="356" spans="2:6" ht="12.75" hidden="1">
      <c r="B356" s="208"/>
      <c r="C356" s="209"/>
      <c r="D356" s="223"/>
      <c r="E356" s="224"/>
      <c r="F356" s="225"/>
    </row>
    <row r="357" spans="2:6" ht="12.75" hidden="1">
      <c r="B357" s="208"/>
      <c r="C357" s="209"/>
      <c r="D357" s="223"/>
      <c r="E357" s="224"/>
      <c r="F357" s="225"/>
    </row>
    <row r="358" spans="2:6" ht="12.75" hidden="1">
      <c r="B358" s="208"/>
      <c r="C358" s="209"/>
      <c r="D358" s="223"/>
      <c r="E358" s="224"/>
      <c r="F358" s="225"/>
    </row>
    <row r="359" spans="2:6" ht="12.75" hidden="1">
      <c r="B359" s="208"/>
      <c r="C359" s="209"/>
      <c r="D359" s="223"/>
      <c r="E359" s="224"/>
      <c r="F359" s="225"/>
    </row>
    <row r="360" spans="2:6" ht="12.75" hidden="1">
      <c r="B360" s="208"/>
      <c r="C360" s="209"/>
      <c r="D360" s="223"/>
      <c r="E360" s="224"/>
      <c r="F360" s="225"/>
    </row>
    <row r="361" spans="2:6" ht="12.75" hidden="1">
      <c r="B361" s="208"/>
      <c r="C361" s="209"/>
      <c r="D361" s="223"/>
      <c r="E361" s="224"/>
      <c r="F361" s="225"/>
    </row>
    <row r="362" spans="2:6" ht="12.75" hidden="1">
      <c r="B362" s="208"/>
      <c r="C362" s="209"/>
      <c r="D362" s="223"/>
      <c r="E362" s="224"/>
      <c r="F362" s="225"/>
    </row>
    <row r="363" spans="2:6" ht="12.75" hidden="1">
      <c r="B363" s="208"/>
      <c r="C363" s="209"/>
      <c r="D363" s="223"/>
      <c r="E363" s="224"/>
      <c r="F363" s="225"/>
    </row>
    <row r="364" spans="2:6" ht="12.75" hidden="1">
      <c r="B364" s="208"/>
      <c r="C364" s="209"/>
      <c r="D364" s="223"/>
      <c r="E364" s="224"/>
      <c r="F364" s="225"/>
    </row>
    <row r="365" spans="2:6" ht="12.75" hidden="1">
      <c r="B365" s="208"/>
      <c r="C365" s="209"/>
      <c r="D365" s="223"/>
      <c r="E365" s="224"/>
      <c r="F365" s="225"/>
    </row>
    <row r="366" spans="2:6" ht="12.75" hidden="1">
      <c r="B366" s="208"/>
      <c r="C366" s="209"/>
      <c r="D366" s="223"/>
      <c r="E366" s="224"/>
      <c r="F366" s="225"/>
    </row>
    <row r="367" spans="2:6" ht="12.75" hidden="1">
      <c r="B367" s="208"/>
      <c r="C367" s="209"/>
      <c r="D367" s="223"/>
      <c r="E367" s="224"/>
      <c r="F367" s="225"/>
    </row>
    <row r="368" spans="2:6" ht="12.75" hidden="1">
      <c r="B368" s="208"/>
      <c r="C368" s="209"/>
      <c r="D368" s="223"/>
      <c r="E368" s="224"/>
      <c r="F368" s="225"/>
    </row>
    <row r="369" spans="2:6" ht="12.75" hidden="1">
      <c r="B369" s="208"/>
      <c r="C369" s="209"/>
      <c r="D369" s="223"/>
      <c r="E369" s="224"/>
      <c r="F369" s="225"/>
    </row>
    <row r="370" spans="2:6" ht="12.75" hidden="1">
      <c r="B370" s="208"/>
      <c r="C370" s="209"/>
      <c r="D370" s="223"/>
      <c r="E370" s="224"/>
      <c r="F370" s="225"/>
    </row>
    <row r="371" spans="2:6" ht="12.75" hidden="1">
      <c r="B371" s="208"/>
      <c r="C371" s="209"/>
      <c r="D371" s="223"/>
      <c r="E371" s="224"/>
      <c r="F371" s="225"/>
    </row>
    <row r="372" spans="2:6" ht="12.75" hidden="1">
      <c r="B372" s="208"/>
      <c r="C372" s="209"/>
      <c r="D372" s="223"/>
      <c r="E372" s="224"/>
      <c r="F372" s="225"/>
    </row>
    <row r="373" spans="2:6" ht="12.75" hidden="1">
      <c r="B373" s="208"/>
      <c r="C373" s="209"/>
      <c r="D373" s="223"/>
      <c r="E373" s="224"/>
      <c r="F373" s="225"/>
    </row>
    <row r="374" spans="2:6" ht="12.75" hidden="1">
      <c r="B374" s="208"/>
      <c r="C374" s="209"/>
      <c r="D374" s="223"/>
      <c r="E374" s="224"/>
      <c r="F374" s="225"/>
    </row>
    <row r="375" spans="2:6" ht="12.75" hidden="1">
      <c r="B375" s="208"/>
      <c r="C375" s="209"/>
      <c r="D375" s="223"/>
      <c r="E375" s="224"/>
      <c r="F375" s="225"/>
    </row>
    <row r="376" spans="2:6" ht="12.75" hidden="1">
      <c r="B376" s="208"/>
      <c r="C376" s="209"/>
      <c r="D376" s="223"/>
      <c r="E376" s="224"/>
      <c r="F376" s="225"/>
    </row>
    <row r="377" spans="2:6" ht="12.75" hidden="1">
      <c r="B377" s="208"/>
      <c r="C377" s="209"/>
      <c r="D377" s="223"/>
      <c r="E377" s="224"/>
      <c r="F377" s="225"/>
    </row>
    <row r="378" spans="2:6" ht="12.75" hidden="1">
      <c r="B378" s="208"/>
      <c r="C378" s="209"/>
      <c r="D378" s="223"/>
      <c r="E378" s="224"/>
      <c r="F378" s="225"/>
    </row>
    <row r="379" spans="2:6" ht="12.75" hidden="1">
      <c r="B379" s="208"/>
      <c r="C379" s="209"/>
      <c r="D379" s="223"/>
      <c r="E379" s="224"/>
      <c r="F379" s="225"/>
    </row>
    <row r="380" spans="2:6" ht="12.75" hidden="1">
      <c r="B380" s="208"/>
      <c r="C380" s="209"/>
      <c r="D380" s="223"/>
      <c r="E380" s="224"/>
      <c r="F380" s="225"/>
    </row>
    <row r="381" spans="2:6" ht="12.75" hidden="1">
      <c r="B381" s="208"/>
      <c r="C381" s="209"/>
      <c r="D381" s="223"/>
      <c r="E381" s="224"/>
      <c r="F381" s="225"/>
    </row>
    <row r="382" spans="2:6" ht="12.75" hidden="1">
      <c r="B382" s="208"/>
      <c r="C382" s="209"/>
      <c r="D382" s="223"/>
      <c r="E382" s="224"/>
      <c r="F382" s="225"/>
    </row>
    <row r="383" spans="2:6" ht="12.75" hidden="1">
      <c r="B383" s="208"/>
      <c r="C383" s="209"/>
      <c r="D383" s="223"/>
      <c r="E383" s="224"/>
      <c r="F383" s="225"/>
    </row>
    <row r="384" spans="2:6" ht="12.75" hidden="1">
      <c r="B384" s="208"/>
      <c r="C384" s="209"/>
      <c r="D384" s="223"/>
      <c r="E384" s="224"/>
      <c r="F384" s="225"/>
    </row>
    <row r="385" spans="2:6" ht="12.75" hidden="1">
      <c r="B385" s="208"/>
      <c r="C385" s="209"/>
      <c r="D385" s="223"/>
      <c r="E385" s="224"/>
      <c r="F385" s="225"/>
    </row>
    <row r="386" spans="2:6" ht="12.75" hidden="1">
      <c r="B386" s="208"/>
      <c r="C386" s="209"/>
      <c r="D386" s="223"/>
      <c r="E386" s="224"/>
      <c r="F386" s="225"/>
    </row>
    <row r="387" spans="2:6" ht="12.75" hidden="1">
      <c r="B387" s="208"/>
      <c r="C387" s="209"/>
      <c r="D387" s="223"/>
      <c r="E387" s="224"/>
      <c r="F387" s="225"/>
    </row>
    <row r="388" spans="2:6" ht="12.75" hidden="1">
      <c r="B388" s="208"/>
      <c r="C388" s="209"/>
      <c r="D388" s="223"/>
      <c r="E388" s="224"/>
      <c r="F388" s="225"/>
    </row>
    <row r="389" spans="2:6" ht="12.75" hidden="1">
      <c r="B389" s="208"/>
      <c r="C389" s="209"/>
      <c r="D389" s="223"/>
      <c r="E389" s="224"/>
      <c r="F389" s="225"/>
    </row>
    <row r="390" spans="2:6" ht="12.75" hidden="1">
      <c r="B390" s="208"/>
      <c r="C390" s="209"/>
      <c r="D390" s="223"/>
      <c r="E390" s="224"/>
      <c r="F390" s="225"/>
    </row>
    <row r="391" spans="2:6" ht="12.75" hidden="1">
      <c r="B391" s="208"/>
      <c r="C391" s="209"/>
      <c r="D391" s="223"/>
      <c r="E391" s="224"/>
      <c r="F391" s="225"/>
    </row>
    <row r="392" spans="2:6" ht="12.75" hidden="1">
      <c r="B392" s="208"/>
      <c r="C392" s="209"/>
      <c r="D392" s="223"/>
      <c r="E392" s="224"/>
      <c r="F392" s="225"/>
    </row>
    <row r="393" spans="2:6" ht="12.75" hidden="1">
      <c r="B393" s="208"/>
      <c r="C393" s="209"/>
      <c r="D393" s="223"/>
      <c r="E393" s="224"/>
      <c r="F393" s="225"/>
    </row>
    <row r="394" spans="2:6" ht="12.75" hidden="1">
      <c r="B394" s="208"/>
      <c r="C394" s="209"/>
      <c r="D394" s="223"/>
      <c r="E394" s="224"/>
      <c r="F394" s="225"/>
    </row>
    <row r="395" spans="2:6" ht="12.75" hidden="1">
      <c r="B395" s="208"/>
      <c r="C395" s="209"/>
      <c r="D395" s="223"/>
      <c r="E395" s="224"/>
      <c r="F395" s="225"/>
    </row>
    <row r="396" spans="2:6" ht="12.75" hidden="1">
      <c r="B396" s="208"/>
      <c r="C396" s="209"/>
      <c r="D396" s="223"/>
      <c r="E396" s="224"/>
      <c r="F396" s="225"/>
    </row>
    <row r="397" spans="2:6" ht="12.75" hidden="1">
      <c r="B397" s="208"/>
      <c r="C397" s="209"/>
      <c r="D397" s="223"/>
      <c r="E397" s="224"/>
      <c r="F397" s="225"/>
    </row>
    <row r="398" spans="2:6" ht="12.75" hidden="1">
      <c r="B398" s="208"/>
      <c r="C398" s="209"/>
      <c r="D398" s="223"/>
      <c r="E398" s="224"/>
      <c r="F398" s="225"/>
    </row>
    <row r="399" spans="2:6" ht="12.75" hidden="1">
      <c r="B399" s="208"/>
      <c r="C399" s="209"/>
      <c r="D399" s="223"/>
      <c r="E399" s="224"/>
      <c r="F399" s="225"/>
    </row>
    <row r="400" spans="2:6" ht="12.75" hidden="1">
      <c r="B400" s="208"/>
      <c r="C400" s="209"/>
      <c r="D400" s="223"/>
      <c r="E400" s="224"/>
      <c r="F400" s="225"/>
    </row>
    <row r="401" spans="2:6" ht="12.75" hidden="1">
      <c r="B401" s="208"/>
      <c r="C401" s="209"/>
      <c r="D401" s="223"/>
      <c r="E401" s="224"/>
      <c r="F401" s="225"/>
    </row>
    <row r="402" spans="2:6" ht="12.75" hidden="1">
      <c r="B402" s="208"/>
      <c r="C402" s="209"/>
      <c r="D402" s="223"/>
      <c r="E402" s="224"/>
      <c r="F402" s="225"/>
    </row>
    <row r="403" spans="2:6" ht="12.75" hidden="1">
      <c r="B403" s="208"/>
      <c r="C403" s="209"/>
      <c r="D403" s="223"/>
      <c r="E403" s="224"/>
      <c r="F403" s="225"/>
    </row>
    <row r="404" spans="2:6" ht="12.75" hidden="1">
      <c r="B404" s="208"/>
      <c r="C404" s="209"/>
      <c r="D404" s="223"/>
      <c r="E404" s="224"/>
      <c r="F404" s="225"/>
    </row>
    <row r="405" spans="2:6" ht="12.75" hidden="1">
      <c r="B405" s="208"/>
      <c r="C405" s="209"/>
      <c r="D405" s="223"/>
      <c r="E405" s="224"/>
      <c r="F405" s="225"/>
    </row>
    <row r="406" spans="2:6" ht="12.75" hidden="1">
      <c r="B406" s="208"/>
      <c r="C406" s="209"/>
      <c r="D406" s="223"/>
      <c r="E406" s="224"/>
      <c r="F406" s="225"/>
    </row>
    <row r="407" spans="2:6" ht="12.75" hidden="1">
      <c r="B407" s="208"/>
      <c r="C407" s="209"/>
      <c r="D407" s="223"/>
      <c r="E407" s="224"/>
      <c r="F407" s="225"/>
    </row>
    <row r="408" spans="2:6" ht="12.75" hidden="1">
      <c r="B408" s="208"/>
      <c r="C408" s="209"/>
      <c r="D408" s="223"/>
      <c r="E408" s="224"/>
      <c r="F408" s="225"/>
    </row>
    <row r="409" spans="2:6" ht="12.75" hidden="1">
      <c r="B409" s="208"/>
      <c r="C409" s="209"/>
      <c r="D409" s="223"/>
      <c r="E409" s="224"/>
      <c r="F409" s="225"/>
    </row>
    <row r="410" spans="2:6" ht="12.75" hidden="1">
      <c r="B410" s="208"/>
      <c r="C410" s="209"/>
      <c r="D410" s="223"/>
      <c r="E410" s="224"/>
      <c r="F410" s="225"/>
    </row>
    <row r="411" spans="2:6" ht="12.75" hidden="1">
      <c r="B411" s="208"/>
      <c r="C411" s="209"/>
      <c r="D411" s="223"/>
      <c r="E411" s="224"/>
      <c r="F411" s="225"/>
    </row>
    <row r="412" spans="2:6" ht="12.75" hidden="1">
      <c r="B412" s="208"/>
      <c r="C412" s="209"/>
      <c r="D412" s="223"/>
      <c r="E412" s="224"/>
      <c r="F412" s="225"/>
    </row>
    <row r="413" spans="2:6" ht="12.75" hidden="1">
      <c r="B413" s="208"/>
      <c r="C413" s="209"/>
      <c r="D413" s="223"/>
      <c r="E413" s="224"/>
      <c r="F413" s="225"/>
    </row>
    <row r="414" spans="2:6" ht="12.75" hidden="1">
      <c r="B414" s="208"/>
      <c r="C414" s="209"/>
      <c r="D414" s="223"/>
      <c r="E414" s="224"/>
      <c r="F414" s="225"/>
    </row>
    <row r="415" spans="2:6" ht="12.75" hidden="1">
      <c r="B415" s="208"/>
      <c r="C415" s="209"/>
      <c r="D415" s="223"/>
      <c r="E415" s="224"/>
      <c r="F415" s="225"/>
    </row>
    <row r="416" spans="2:6" ht="12.75" hidden="1">
      <c r="B416" s="208"/>
      <c r="C416" s="209"/>
      <c r="D416" s="223"/>
      <c r="E416" s="224"/>
      <c r="F416" s="225"/>
    </row>
    <row r="417" spans="2:6" ht="12.75" hidden="1">
      <c r="B417" s="208"/>
      <c r="C417" s="209"/>
      <c r="D417" s="223"/>
      <c r="E417" s="224"/>
      <c r="F417" s="225"/>
    </row>
    <row r="418" spans="2:6" ht="12.75" hidden="1">
      <c r="B418" s="208"/>
      <c r="C418" s="209"/>
      <c r="D418" s="223"/>
      <c r="E418" s="224"/>
      <c r="F418" s="225"/>
    </row>
    <row r="419" spans="2:6" ht="12.75" hidden="1">
      <c r="B419" s="208"/>
      <c r="C419" s="209"/>
      <c r="D419" s="223"/>
      <c r="E419" s="224"/>
      <c r="F419" s="225"/>
    </row>
    <row r="420" spans="2:6" ht="12.75" hidden="1">
      <c r="B420" s="208"/>
      <c r="C420" s="209"/>
      <c r="D420" s="223"/>
      <c r="E420" s="224"/>
      <c r="F420" s="225"/>
    </row>
    <row r="421" spans="2:6" ht="12.75" hidden="1">
      <c r="B421" s="208"/>
      <c r="C421" s="209"/>
      <c r="D421" s="223"/>
      <c r="E421" s="224"/>
      <c r="F421" s="225"/>
    </row>
    <row r="422" spans="2:6" ht="12.75" hidden="1">
      <c r="B422" s="208"/>
      <c r="C422" s="209"/>
      <c r="D422" s="223"/>
      <c r="E422" s="224"/>
      <c r="F422" s="225"/>
    </row>
    <row r="423" spans="2:6" ht="12.75" hidden="1">
      <c r="B423" s="208"/>
      <c r="C423" s="209"/>
      <c r="D423" s="223"/>
      <c r="E423" s="224"/>
      <c r="F423" s="225"/>
    </row>
    <row r="424" spans="2:6" ht="12.75" hidden="1">
      <c r="B424" s="208"/>
      <c r="C424" s="209"/>
      <c r="D424" s="223"/>
      <c r="E424" s="224"/>
      <c r="F424" s="225"/>
    </row>
    <row r="425" spans="2:6" ht="12.75" hidden="1">
      <c r="B425" s="208"/>
      <c r="C425" s="209"/>
      <c r="D425" s="223"/>
      <c r="E425" s="224"/>
      <c r="F425" s="225"/>
    </row>
    <row r="426" spans="2:6" ht="12.75" hidden="1">
      <c r="B426" s="208"/>
      <c r="C426" s="209"/>
      <c r="D426" s="223"/>
      <c r="E426" s="224"/>
      <c r="F426" s="225"/>
    </row>
    <row r="427" spans="2:6" ht="12.75" hidden="1">
      <c r="B427" s="208"/>
      <c r="C427" s="209"/>
      <c r="D427" s="223"/>
      <c r="E427" s="224"/>
      <c r="F427" s="225"/>
    </row>
    <row r="428" spans="2:6" ht="12.75" hidden="1">
      <c r="B428" s="208"/>
      <c r="C428" s="209"/>
      <c r="D428" s="223"/>
      <c r="E428" s="224"/>
      <c r="F428" s="225"/>
    </row>
    <row r="429" spans="2:6" ht="12.75" hidden="1">
      <c r="B429" s="208"/>
      <c r="C429" s="209"/>
      <c r="D429" s="223"/>
      <c r="E429" s="224"/>
      <c r="F429" s="225"/>
    </row>
    <row r="430" spans="2:6" ht="12.75" hidden="1">
      <c r="B430" s="208"/>
      <c r="C430" s="209"/>
      <c r="D430" s="223"/>
      <c r="E430" s="224"/>
      <c r="F430" s="225"/>
    </row>
    <row r="431" spans="2:6" ht="12.75" hidden="1">
      <c r="B431" s="208"/>
      <c r="C431" s="209"/>
      <c r="D431" s="223"/>
      <c r="E431" s="224"/>
      <c r="F431" s="225"/>
    </row>
    <row r="432" spans="2:6" ht="12.75" hidden="1">
      <c r="B432" s="208"/>
      <c r="C432" s="209"/>
      <c r="D432" s="223"/>
      <c r="E432" s="224"/>
      <c r="F432" s="225"/>
    </row>
    <row r="433" spans="2:6" ht="12.75" hidden="1">
      <c r="B433" s="208"/>
      <c r="C433" s="209"/>
      <c r="D433" s="223"/>
      <c r="E433" s="224"/>
      <c r="F433" s="225"/>
    </row>
    <row r="434" spans="2:6" ht="12.75" hidden="1">
      <c r="B434" s="208"/>
      <c r="C434" s="209"/>
      <c r="D434" s="223"/>
      <c r="E434" s="224"/>
      <c r="F434" s="225"/>
    </row>
    <row r="435" spans="2:6" ht="12.75" hidden="1">
      <c r="B435" s="208"/>
      <c r="C435" s="209"/>
      <c r="D435" s="223"/>
      <c r="E435" s="224"/>
      <c r="F435" s="225"/>
    </row>
    <row r="436" spans="2:6" ht="12.75" hidden="1">
      <c r="B436" s="208"/>
      <c r="C436" s="209"/>
      <c r="D436" s="223"/>
      <c r="E436" s="224"/>
      <c r="F436" s="225"/>
    </row>
    <row r="437" spans="2:6" ht="12.75" hidden="1">
      <c r="B437" s="208"/>
      <c r="C437" s="209"/>
      <c r="D437" s="223"/>
      <c r="E437" s="224"/>
      <c r="F437" s="225"/>
    </row>
    <row r="438" spans="2:6" ht="12.75" hidden="1">
      <c r="B438" s="208"/>
      <c r="C438" s="209"/>
      <c r="D438" s="223"/>
      <c r="E438" s="224"/>
      <c r="F438" s="225"/>
    </row>
    <row r="439" spans="2:6" ht="12.75" hidden="1">
      <c r="B439" s="208"/>
      <c r="C439" s="209"/>
      <c r="D439" s="223"/>
      <c r="E439" s="224"/>
      <c r="F439" s="225"/>
    </row>
    <row r="440" spans="2:6" ht="12.75" hidden="1">
      <c r="B440" s="208"/>
      <c r="C440" s="209"/>
      <c r="D440" s="223"/>
      <c r="E440" s="224"/>
      <c r="F440" s="225"/>
    </row>
    <row r="441" spans="2:6" ht="12.75" hidden="1">
      <c r="B441" s="208"/>
      <c r="C441" s="209"/>
      <c r="D441" s="223"/>
      <c r="E441" s="224"/>
      <c r="F441" s="225"/>
    </row>
    <row r="442" spans="2:6" ht="12.75" hidden="1">
      <c r="B442" s="208"/>
      <c r="C442" s="209"/>
      <c r="D442" s="223"/>
      <c r="E442" s="224"/>
      <c r="F442" s="225"/>
    </row>
    <row r="443" spans="2:6" ht="12.75" hidden="1">
      <c r="B443" s="208"/>
      <c r="C443" s="209"/>
      <c r="D443" s="223"/>
      <c r="E443" s="224"/>
      <c r="F443" s="225"/>
    </row>
    <row r="444" spans="2:6" ht="12.75" hidden="1">
      <c r="B444" s="208"/>
      <c r="C444" s="209"/>
      <c r="D444" s="223"/>
      <c r="E444" s="224"/>
      <c r="F444" s="225"/>
    </row>
    <row r="445" spans="2:6" ht="12.75" hidden="1">
      <c r="B445" s="208"/>
      <c r="C445" s="209"/>
      <c r="D445" s="223"/>
      <c r="E445" s="224"/>
      <c r="F445" s="225"/>
    </row>
    <row r="446" spans="2:6" ht="12.75" hidden="1">
      <c r="B446" s="208"/>
      <c r="C446" s="209"/>
      <c r="D446" s="223"/>
      <c r="E446" s="224"/>
      <c r="F446" s="225"/>
    </row>
    <row r="447" spans="2:6" ht="12.75" hidden="1">
      <c r="B447" s="208"/>
      <c r="C447" s="209"/>
      <c r="D447" s="223"/>
      <c r="E447" s="224"/>
      <c r="F447" s="225"/>
    </row>
    <row r="448" spans="2:6" ht="12.75" hidden="1">
      <c r="B448" s="208"/>
      <c r="C448" s="209"/>
      <c r="D448" s="223"/>
      <c r="E448" s="224"/>
      <c r="F448" s="225"/>
    </row>
    <row r="449" spans="2:6" ht="12.75" hidden="1">
      <c r="B449" s="208"/>
      <c r="C449" s="209"/>
      <c r="D449" s="223"/>
      <c r="E449" s="224"/>
      <c r="F449" s="225"/>
    </row>
    <row r="450" spans="2:6" ht="12.75" hidden="1">
      <c r="B450" s="208"/>
      <c r="C450" s="209"/>
      <c r="D450" s="223"/>
      <c r="E450" s="224"/>
      <c r="F450" s="225"/>
    </row>
    <row r="451" spans="2:6" ht="12.75" hidden="1">
      <c r="B451" s="208"/>
      <c r="C451" s="209"/>
      <c r="D451" s="223"/>
      <c r="E451" s="224"/>
      <c r="F451" s="225"/>
    </row>
    <row r="452" spans="2:6" ht="12.75" hidden="1">
      <c r="B452" s="208"/>
      <c r="C452" s="209"/>
      <c r="D452" s="223"/>
      <c r="E452" s="224"/>
      <c r="F452" s="225"/>
    </row>
    <row r="453" spans="2:6" ht="12.75" hidden="1">
      <c r="B453" s="208"/>
      <c r="C453" s="209"/>
      <c r="D453" s="223"/>
      <c r="E453" s="224"/>
      <c r="F453" s="225"/>
    </row>
    <row r="454" spans="2:6" ht="12.75" hidden="1">
      <c r="B454" s="208"/>
      <c r="C454" s="209"/>
      <c r="D454" s="223"/>
      <c r="E454" s="224"/>
      <c r="F454" s="225"/>
    </row>
    <row r="455" spans="2:6" ht="12.75" hidden="1">
      <c r="B455" s="208"/>
      <c r="C455" s="209"/>
      <c r="D455" s="223"/>
      <c r="E455" s="224"/>
      <c r="F455" s="225"/>
    </row>
    <row r="456" spans="2:6" ht="12.75" hidden="1">
      <c r="B456" s="208"/>
      <c r="C456" s="209"/>
      <c r="D456" s="223"/>
      <c r="E456" s="224"/>
      <c r="F456" s="225"/>
    </row>
    <row r="457" spans="2:6" ht="12.75" hidden="1">
      <c r="B457" s="208"/>
      <c r="C457" s="209"/>
      <c r="D457" s="223"/>
      <c r="E457" s="224"/>
      <c r="F457" s="225"/>
    </row>
    <row r="458" spans="2:6" ht="12.75" hidden="1">
      <c r="B458" s="208"/>
      <c r="C458" s="209"/>
      <c r="D458" s="223"/>
      <c r="E458" s="224"/>
      <c r="F458" s="225"/>
    </row>
    <row r="459" spans="2:6" ht="12.75" hidden="1">
      <c r="B459" s="208"/>
      <c r="C459" s="209"/>
      <c r="D459" s="223"/>
      <c r="E459" s="224"/>
      <c r="F459" s="225"/>
    </row>
    <row r="460" spans="2:6" ht="12.75" hidden="1">
      <c r="B460" s="208"/>
      <c r="C460" s="209"/>
      <c r="D460" s="223"/>
      <c r="E460" s="224"/>
      <c r="F460" s="225"/>
    </row>
    <row r="461" spans="2:6" ht="12.75" hidden="1">
      <c r="B461" s="208"/>
      <c r="C461" s="209"/>
      <c r="D461" s="223"/>
      <c r="E461" s="224"/>
      <c r="F461" s="225"/>
    </row>
    <row r="462" spans="2:6" ht="12.75" hidden="1">
      <c r="B462" s="208"/>
      <c r="C462" s="209"/>
      <c r="D462" s="223"/>
      <c r="E462" s="224"/>
      <c r="F462" s="225"/>
    </row>
    <row r="463" spans="2:6" ht="12.75" hidden="1">
      <c r="B463" s="208"/>
      <c r="C463" s="209"/>
      <c r="D463" s="223"/>
      <c r="E463" s="224"/>
      <c r="F463" s="225"/>
    </row>
    <row r="464" spans="2:6" ht="12.75" hidden="1">
      <c r="B464" s="208"/>
      <c r="C464" s="209"/>
      <c r="D464" s="223"/>
      <c r="E464" s="224"/>
      <c r="F464" s="225"/>
    </row>
    <row r="465" spans="2:6" ht="12.75" hidden="1">
      <c r="B465" s="208"/>
      <c r="C465" s="209"/>
      <c r="D465" s="223"/>
      <c r="E465" s="224"/>
      <c r="F465" s="225"/>
    </row>
    <row r="466" spans="2:6" ht="12.75" hidden="1">
      <c r="B466" s="208"/>
      <c r="C466" s="209"/>
      <c r="D466" s="223"/>
      <c r="E466" s="224"/>
      <c r="F466" s="225"/>
    </row>
    <row r="467" spans="2:6" ht="12.75" hidden="1">
      <c r="B467" s="208"/>
      <c r="C467" s="209"/>
      <c r="D467" s="223"/>
      <c r="E467" s="224"/>
      <c r="F467" s="225"/>
    </row>
    <row r="468" spans="2:6" ht="12.75" hidden="1">
      <c r="B468" s="208"/>
      <c r="C468" s="209"/>
      <c r="D468" s="223"/>
      <c r="E468" s="224"/>
      <c r="F468" s="225"/>
    </row>
    <row r="469" spans="2:6" ht="12.75" hidden="1">
      <c r="B469" s="208"/>
      <c r="C469" s="209"/>
      <c r="D469" s="223"/>
      <c r="E469" s="224"/>
      <c r="F469" s="225"/>
    </row>
    <row r="470" spans="2:6" ht="12.75" hidden="1">
      <c r="B470" s="208"/>
      <c r="C470" s="209"/>
      <c r="D470" s="223"/>
      <c r="E470" s="224"/>
      <c r="F470" s="225"/>
    </row>
    <row r="471" spans="2:6" ht="12.75" hidden="1">
      <c r="B471" s="208"/>
      <c r="C471" s="209"/>
      <c r="D471" s="223"/>
      <c r="E471" s="224"/>
      <c r="F471" s="225"/>
    </row>
    <row r="472" spans="2:6" ht="12.75" hidden="1">
      <c r="B472" s="208"/>
      <c r="C472" s="209"/>
      <c r="D472" s="223"/>
      <c r="E472" s="224"/>
      <c r="F472" s="225"/>
    </row>
    <row r="473" spans="2:6" ht="12.75" hidden="1">
      <c r="B473" s="208"/>
      <c r="C473" s="209"/>
      <c r="D473" s="223"/>
      <c r="E473" s="224"/>
      <c r="F473" s="225"/>
    </row>
    <row r="474" spans="2:6" ht="12.75" hidden="1">
      <c r="B474" s="208"/>
      <c r="C474" s="209"/>
      <c r="D474" s="223"/>
      <c r="E474" s="224"/>
      <c r="F474" s="225"/>
    </row>
    <row r="475" spans="2:6" ht="12.75" hidden="1">
      <c r="B475" s="208"/>
      <c r="C475" s="209"/>
      <c r="D475" s="223"/>
      <c r="E475" s="224"/>
      <c r="F475" s="225"/>
    </row>
    <row r="476" spans="2:6" ht="12.75" hidden="1">
      <c r="B476" s="208"/>
      <c r="C476" s="209"/>
      <c r="D476" s="223"/>
      <c r="E476" s="224"/>
      <c r="F476" s="225"/>
    </row>
    <row r="477" spans="2:6" ht="12.75" hidden="1">
      <c r="B477" s="208"/>
      <c r="C477" s="209"/>
      <c r="D477" s="223"/>
      <c r="E477" s="224"/>
      <c r="F477" s="225"/>
    </row>
    <row r="478" spans="2:6" ht="12.75" hidden="1">
      <c r="B478" s="208"/>
      <c r="C478" s="209"/>
      <c r="D478" s="223"/>
      <c r="E478" s="224"/>
      <c r="F478" s="225"/>
    </row>
    <row r="479" spans="2:6" ht="12.75" hidden="1">
      <c r="B479" s="208"/>
      <c r="C479" s="209"/>
      <c r="D479" s="223"/>
      <c r="E479" s="224"/>
      <c r="F479" s="225"/>
    </row>
    <row r="480" spans="2:6" ht="12.75" hidden="1">
      <c r="B480" s="208"/>
      <c r="C480" s="209"/>
      <c r="D480" s="223"/>
      <c r="E480" s="224"/>
      <c r="F480" s="225"/>
    </row>
    <row r="481" spans="2:6" ht="12.75" hidden="1">
      <c r="B481" s="208"/>
      <c r="C481" s="209"/>
      <c r="D481" s="223"/>
      <c r="E481" s="224"/>
      <c r="F481" s="225"/>
    </row>
    <row r="482" spans="2:6" ht="12.75" hidden="1">
      <c r="B482" s="208"/>
      <c r="C482" s="209"/>
      <c r="D482" s="223"/>
      <c r="E482" s="224"/>
      <c r="F482" s="225"/>
    </row>
    <row r="483" spans="2:6" ht="12.75" hidden="1">
      <c r="B483" s="208"/>
      <c r="C483" s="209"/>
      <c r="D483" s="223"/>
      <c r="E483" s="224"/>
      <c r="F483" s="225"/>
    </row>
    <row r="484" spans="2:6" ht="12.75" hidden="1">
      <c r="B484" s="208"/>
      <c r="C484" s="209"/>
      <c r="D484" s="223"/>
      <c r="E484" s="224"/>
      <c r="F484" s="225"/>
    </row>
    <row r="485" spans="2:6" ht="12.75" hidden="1">
      <c r="B485" s="208"/>
      <c r="C485" s="209"/>
      <c r="D485" s="223"/>
      <c r="E485" s="224"/>
      <c r="F485" s="225"/>
    </row>
    <row r="486" spans="2:6" ht="12.75" hidden="1">
      <c r="B486" s="208"/>
      <c r="C486" s="209"/>
      <c r="D486" s="223"/>
      <c r="E486" s="224"/>
      <c r="F486" s="225"/>
    </row>
    <row r="487" spans="2:6" ht="12.75" hidden="1">
      <c r="B487" s="208"/>
      <c r="C487" s="209"/>
      <c r="D487" s="223"/>
      <c r="E487" s="224"/>
      <c r="F487" s="225"/>
    </row>
    <row r="488" spans="2:6" ht="12.75" hidden="1">
      <c r="B488" s="208"/>
      <c r="C488" s="209"/>
      <c r="D488" s="223"/>
      <c r="E488" s="224"/>
      <c r="F488" s="225"/>
    </row>
    <row r="489" spans="2:6" ht="12.75" hidden="1">
      <c r="B489" s="208"/>
      <c r="C489" s="209"/>
      <c r="D489" s="223"/>
      <c r="E489" s="224"/>
      <c r="F489" s="225"/>
    </row>
    <row r="490" spans="2:6" ht="12.75" hidden="1">
      <c r="B490" s="208"/>
      <c r="C490" s="209"/>
      <c r="D490" s="223"/>
      <c r="E490" s="224"/>
      <c r="F490" s="225"/>
    </row>
    <row r="491" spans="2:6" ht="12.75" hidden="1">
      <c r="B491" s="208"/>
      <c r="C491" s="209"/>
      <c r="D491" s="223"/>
      <c r="E491" s="224"/>
      <c r="F491" s="225"/>
    </row>
    <row r="492" spans="2:6" ht="12.75" hidden="1">
      <c r="B492" s="208"/>
      <c r="C492" s="209"/>
      <c r="D492" s="223"/>
      <c r="E492" s="224"/>
      <c r="F492" s="225"/>
    </row>
    <row r="493" spans="2:6" ht="12.75" hidden="1">
      <c r="B493" s="208"/>
      <c r="C493" s="209"/>
      <c r="D493" s="223"/>
      <c r="E493" s="224"/>
      <c r="F493" s="225"/>
    </row>
    <row r="494" spans="2:6" ht="12.75" hidden="1">
      <c r="B494" s="208"/>
      <c r="C494" s="209"/>
      <c r="D494" s="223"/>
      <c r="E494" s="224"/>
      <c r="F494" s="225"/>
    </row>
    <row r="495" spans="2:6" ht="12.75" hidden="1">
      <c r="B495" s="208"/>
      <c r="C495" s="209"/>
      <c r="D495" s="223"/>
      <c r="E495" s="224"/>
      <c r="F495" s="225"/>
    </row>
    <row r="496" spans="2:6" ht="12.75" hidden="1">
      <c r="B496" s="208"/>
      <c r="C496" s="209"/>
      <c r="D496" s="223"/>
      <c r="E496" s="224"/>
      <c r="F496" s="225"/>
    </row>
    <row r="497" spans="2:6" ht="12.75" hidden="1">
      <c r="B497" s="208"/>
      <c r="C497" s="209"/>
      <c r="D497" s="223"/>
      <c r="E497" s="224"/>
      <c r="F497" s="225"/>
    </row>
    <row r="498" spans="2:6" ht="12.75" hidden="1">
      <c r="B498" s="208"/>
      <c r="C498" s="209"/>
      <c r="D498" s="223"/>
      <c r="E498" s="224"/>
      <c r="F498" s="225"/>
    </row>
    <row r="499" spans="2:6" ht="12.75" hidden="1">
      <c r="B499" s="208"/>
      <c r="C499" s="209"/>
      <c r="D499" s="223"/>
      <c r="E499" s="224"/>
      <c r="F499" s="225"/>
    </row>
    <row r="500" spans="2:6" ht="12.75" hidden="1">
      <c r="B500" s="208"/>
      <c r="C500" s="209"/>
      <c r="D500" s="223"/>
      <c r="E500" s="224"/>
      <c r="F500" s="225"/>
    </row>
    <row r="501" spans="2:6" ht="12.75" hidden="1">
      <c r="B501" s="208"/>
      <c r="C501" s="209"/>
      <c r="D501" s="223"/>
      <c r="E501" s="224"/>
      <c r="F501" s="225"/>
    </row>
    <row r="502" spans="2:6" ht="12.75" hidden="1">
      <c r="B502" s="208"/>
      <c r="C502" s="209"/>
      <c r="D502" s="223"/>
      <c r="E502" s="224"/>
      <c r="F502" s="225"/>
    </row>
    <row r="503" spans="2:6" ht="12.75" hidden="1">
      <c r="B503" s="208"/>
      <c r="C503" s="209"/>
      <c r="D503" s="223"/>
      <c r="E503" s="224"/>
      <c r="F503" s="225"/>
    </row>
    <row r="504" spans="2:6" ht="12.75" hidden="1">
      <c r="B504" s="208"/>
      <c r="C504" s="209"/>
      <c r="D504" s="223"/>
      <c r="E504" s="224"/>
      <c r="F504" s="225"/>
    </row>
    <row r="505" spans="2:6" ht="12.75" hidden="1">
      <c r="B505" s="208"/>
      <c r="C505" s="209"/>
      <c r="D505" s="223"/>
      <c r="E505" s="224"/>
      <c r="F505" s="225"/>
    </row>
    <row r="506" spans="2:6" ht="12.75" hidden="1">
      <c r="B506" s="208"/>
      <c r="C506" s="209"/>
      <c r="D506" s="223"/>
      <c r="E506" s="224"/>
      <c r="F506" s="225"/>
    </row>
    <row r="507" spans="2:6" ht="12.75" hidden="1">
      <c r="B507" s="208"/>
      <c r="C507" s="209"/>
      <c r="D507" s="223"/>
      <c r="E507" s="224"/>
      <c r="F507" s="225"/>
    </row>
    <row r="508" spans="2:6" ht="12.75" hidden="1">
      <c r="B508" s="208"/>
      <c r="C508" s="209"/>
      <c r="D508" s="223"/>
      <c r="E508" s="224"/>
      <c r="F508" s="225"/>
    </row>
    <row r="509" spans="2:6" ht="12.75" hidden="1">
      <c r="B509" s="208"/>
      <c r="C509" s="209"/>
      <c r="D509" s="223"/>
      <c r="E509" s="224"/>
      <c r="F509" s="225"/>
    </row>
    <row r="510" spans="2:6" ht="12.75" hidden="1">
      <c r="B510" s="208"/>
      <c r="C510" s="209"/>
      <c r="D510" s="223"/>
      <c r="E510" s="224"/>
      <c r="F510" s="225"/>
    </row>
    <row r="511" spans="2:6" ht="12.75" hidden="1">
      <c r="B511" s="208"/>
      <c r="C511" s="209"/>
      <c r="D511" s="223"/>
      <c r="E511" s="224"/>
      <c r="F511" s="225"/>
    </row>
    <row r="512" spans="2:6" ht="12.75" hidden="1">
      <c r="B512" s="208"/>
      <c r="C512" s="209"/>
      <c r="D512" s="223"/>
      <c r="E512" s="224"/>
      <c r="F512" s="225"/>
    </row>
    <row r="513" spans="2:6" ht="12.75" hidden="1">
      <c r="B513" s="208"/>
      <c r="C513" s="209"/>
      <c r="D513" s="223"/>
      <c r="E513" s="224"/>
      <c r="F513" s="225"/>
    </row>
    <row r="514" spans="2:6" ht="12.75" hidden="1">
      <c r="B514" s="208"/>
      <c r="C514" s="209"/>
      <c r="D514" s="223"/>
      <c r="E514" s="224"/>
      <c r="F514" s="225"/>
    </row>
    <row r="515" spans="2:6" ht="12.75" hidden="1">
      <c r="B515" s="208"/>
      <c r="C515" s="209"/>
      <c r="D515" s="223"/>
      <c r="E515" s="224"/>
      <c r="F515" s="225"/>
    </row>
    <row r="516" spans="2:6" ht="12.75" hidden="1">
      <c r="B516" s="208"/>
      <c r="C516" s="209"/>
      <c r="D516" s="223"/>
      <c r="E516" s="224"/>
      <c r="F516" s="225"/>
    </row>
    <row r="517" spans="2:6" ht="12.75" hidden="1">
      <c r="B517" s="208"/>
      <c r="C517" s="209"/>
      <c r="D517" s="223"/>
      <c r="E517" s="224"/>
      <c r="F517" s="225"/>
    </row>
    <row r="518" spans="2:6" ht="12.75" hidden="1">
      <c r="B518" s="208"/>
      <c r="C518" s="209"/>
      <c r="D518" s="223"/>
      <c r="E518" s="224"/>
      <c r="F518" s="225"/>
    </row>
    <row r="519" spans="2:6" ht="12.75" hidden="1">
      <c r="B519" s="208"/>
      <c r="C519" s="209"/>
      <c r="D519" s="223"/>
      <c r="E519" s="224"/>
      <c r="F519" s="225"/>
    </row>
    <row r="520" spans="2:6" ht="12.75" hidden="1">
      <c r="B520" s="208"/>
      <c r="C520" s="209"/>
      <c r="D520" s="223"/>
      <c r="E520" s="224"/>
      <c r="F520" s="225"/>
    </row>
    <row r="521" spans="2:6" ht="12.75" hidden="1">
      <c r="B521" s="208"/>
      <c r="C521" s="209"/>
      <c r="D521" s="223"/>
      <c r="E521" s="224"/>
      <c r="F521" s="225"/>
    </row>
    <row r="522" spans="2:6" ht="12.75" hidden="1">
      <c r="B522" s="208"/>
      <c r="C522" s="209"/>
      <c r="D522" s="223"/>
      <c r="E522" s="224"/>
      <c r="F522" s="225"/>
    </row>
    <row r="523" spans="2:6" ht="12.75" hidden="1">
      <c r="B523" s="208"/>
      <c r="C523" s="209"/>
      <c r="D523" s="223"/>
      <c r="E523" s="224"/>
      <c r="F523" s="225"/>
    </row>
    <row r="524" spans="2:6" ht="12.75" hidden="1">
      <c r="B524" s="208"/>
      <c r="C524" s="209"/>
      <c r="D524" s="223"/>
      <c r="E524" s="224"/>
      <c r="F524" s="225"/>
    </row>
    <row r="525" spans="2:6" ht="12.75" hidden="1">
      <c r="B525" s="208"/>
      <c r="C525" s="209"/>
      <c r="D525" s="223"/>
      <c r="E525" s="224"/>
      <c r="F525" s="225"/>
    </row>
    <row r="526" spans="2:6" ht="12.75" hidden="1">
      <c r="B526" s="208"/>
      <c r="C526" s="209"/>
      <c r="D526" s="223"/>
      <c r="E526" s="224"/>
      <c r="F526" s="225"/>
    </row>
    <row r="527" spans="2:6" ht="12.75" hidden="1">
      <c r="B527" s="208"/>
      <c r="C527" s="209"/>
      <c r="D527" s="223"/>
      <c r="E527" s="224"/>
      <c r="F527" s="225"/>
    </row>
    <row r="528" spans="2:6" ht="12.75" hidden="1">
      <c r="B528" s="208"/>
      <c r="C528" s="209"/>
      <c r="D528" s="223"/>
      <c r="E528" s="224"/>
      <c r="F528" s="225"/>
    </row>
    <row r="529" spans="2:6" ht="12.75" hidden="1">
      <c r="B529" s="208"/>
      <c r="C529" s="209"/>
      <c r="D529" s="223"/>
      <c r="E529" s="224"/>
      <c r="F529" s="225"/>
    </row>
    <row r="530" spans="2:6" ht="12.75" hidden="1">
      <c r="B530" s="208"/>
      <c r="C530" s="209"/>
      <c r="D530" s="223"/>
      <c r="E530" s="224"/>
      <c r="F530" s="225"/>
    </row>
    <row r="531" spans="2:6" ht="12.75" hidden="1">
      <c r="B531" s="208"/>
      <c r="C531" s="209"/>
      <c r="D531" s="223"/>
      <c r="E531" s="224"/>
      <c r="F531" s="225"/>
    </row>
    <row r="532" spans="2:6" ht="12.75" hidden="1">
      <c r="B532" s="208"/>
      <c r="C532" s="209"/>
      <c r="D532" s="223"/>
      <c r="E532" s="224"/>
      <c r="F532" s="225"/>
    </row>
    <row r="533" spans="2:6" ht="12.75" hidden="1">
      <c r="B533" s="208"/>
      <c r="C533" s="209"/>
      <c r="D533" s="223"/>
      <c r="E533" s="224"/>
      <c r="F533" s="225"/>
    </row>
    <row r="534" spans="2:6" ht="12.75" hidden="1">
      <c r="B534" s="208"/>
      <c r="C534" s="209"/>
      <c r="D534" s="223"/>
      <c r="E534" s="224"/>
      <c r="F534" s="225"/>
    </row>
    <row r="535" spans="2:6" ht="12.75" hidden="1">
      <c r="B535" s="208"/>
      <c r="C535" s="209"/>
      <c r="D535" s="223"/>
      <c r="E535" s="224"/>
      <c r="F535" s="225"/>
    </row>
    <row r="536" spans="2:6" ht="12.75" hidden="1">
      <c r="B536" s="208"/>
      <c r="C536" s="209"/>
      <c r="D536" s="223"/>
      <c r="E536" s="224"/>
      <c r="F536" s="225"/>
    </row>
    <row r="537" spans="2:6" ht="12.75" hidden="1">
      <c r="B537" s="208"/>
      <c r="C537" s="209"/>
      <c r="D537" s="223"/>
      <c r="E537" s="224"/>
      <c r="F537" s="225"/>
    </row>
    <row r="538" spans="2:6" ht="12.75" hidden="1">
      <c r="B538" s="208"/>
      <c r="C538" s="209"/>
      <c r="D538" s="223"/>
      <c r="E538" s="224"/>
      <c r="F538" s="225"/>
    </row>
    <row r="539" spans="2:6" ht="12.75" hidden="1">
      <c r="B539" s="208"/>
      <c r="C539" s="209"/>
      <c r="D539" s="223"/>
      <c r="E539" s="224"/>
      <c r="F539" s="225"/>
    </row>
    <row r="540" spans="2:6" ht="12.75" hidden="1">
      <c r="B540" s="208"/>
      <c r="C540" s="209"/>
      <c r="D540" s="223"/>
      <c r="E540" s="224"/>
      <c r="F540" s="225"/>
    </row>
    <row r="541" spans="2:6" ht="12.75" hidden="1">
      <c r="B541" s="208"/>
      <c r="C541" s="209"/>
      <c r="D541" s="223"/>
      <c r="E541" s="224"/>
      <c r="F541" s="225"/>
    </row>
    <row r="542" spans="2:6" ht="12.75" hidden="1">
      <c r="B542" s="208"/>
      <c r="C542" s="209"/>
      <c r="D542" s="223"/>
      <c r="E542" s="224"/>
      <c r="F542" s="225"/>
    </row>
    <row r="543" spans="2:6" ht="12.75" hidden="1">
      <c r="B543" s="208"/>
      <c r="C543" s="209"/>
      <c r="D543" s="223"/>
      <c r="E543" s="224"/>
      <c r="F543" s="225"/>
    </row>
    <row r="544" spans="2:6" ht="12.75" hidden="1">
      <c r="B544" s="208"/>
      <c r="C544" s="209"/>
      <c r="D544" s="223"/>
      <c r="E544" s="224"/>
      <c r="F544" s="225"/>
    </row>
    <row r="545" spans="2:6" ht="12.75" hidden="1">
      <c r="B545" s="208"/>
      <c r="C545" s="209"/>
      <c r="D545" s="223"/>
      <c r="E545" s="224"/>
      <c r="F545" s="225"/>
    </row>
    <row r="546" spans="2:6" ht="12.75" hidden="1">
      <c r="B546" s="208"/>
      <c r="C546" s="209"/>
      <c r="D546" s="223"/>
      <c r="E546" s="224"/>
      <c r="F546" s="225"/>
    </row>
    <row r="547" spans="2:6" ht="12.75" hidden="1">
      <c r="B547" s="208"/>
      <c r="C547" s="209"/>
      <c r="D547" s="223"/>
      <c r="E547" s="224"/>
      <c r="F547" s="225"/>
    </row>
    <row r="548" spans="2:6" ht="12.75" hidden="1">
      <c r="B548" s="208"/>
      <c r="C548" s="209"/>
      <c r="D548" s="223"/>
      <c r="E548" s="224"/>
      <c r="F548" s="225"/>
    </row>
    <row r="549" spans="2:6" ht="12.75" hidden="1">
      <c r="B549" s="208"/>
      <c r="C549" s="209"/>
      <c r="D549" s="223"/>
      <c r="E549" s="224"/>
      <c r="F549" s="225"/>
    </row>
    <row r="550" spans="2:6" ht="12.75" hidden="1">
      <c r="B550" s="208"/>
      <c r="C550" s="209"/>
      <c r="D550" s="223"/>
      <c r="E550" s="224"/>
      <c r="F550" s="225"/>
    </row>
    <row r="551" spans="2:6" ht="12.75" hidden="1">
      <c r="B551" s="208"/>
      <c r="C551" s="209"/>
      <c r="D551" s="223"/>
      <c r="E551" s="224"/>
      <c r="F551" s="225"/>
    </row>
    <row r="552" spans="2:6" ht="12.75" hidden="1">
      <c r="B552" s="208"/>
      <c r="C552" s="209"/>
      <c r="D552" s="223"/>
      <c r="E552" s="224"/>
      <c r="F552" s="225"/>
    </row>
    <row r="553" spans="2:6" ht="12.75" hidden="1">
      <c r="B553" s="208"/>
      <c r="C553" s="209"/>
      <c r="D553" s="223"/>
      <c r="E553" s="224"/>
      <c r="F553" s="225"/>
    </row>
    <row r="554" spans="2:6" ht="12.75" hidden="1">
      <c r="B554" s="208"/>
      <c r="C554" s="209"/>
      <c r="D554" s="223"/>
      <c r="E554" s="224"/>
      <c r="F554" s="225"/>
    </row>
    <row r="555" spans="2:6" ht="12.75" hidden="1">
      <c r="B555" s="208"/>
      <c r="C555" s="209"/>
      <c r="D555" s="223"/>
      <c r="E555" s="224"/>
      <c r="F555" s="225"/>
    </row>
    <row r="556" spans="2:6" ht="12.75" hidden="1">
      <c r="B556" s="208"/>
      <c r="C556" s="209"/>
      <c r="D556" s="223"/>
      <c r="E556" s="224"/>
      <c r="F556" s="225"/>
    </row>
    <row r="557" spans="2:6" ht="12.75" hidden="1">
      <c r="B557" s="208"/>
      <c r="C557" s="209"/>
      <c r="D557" s="223"/>
      <c r="E557" s="224"/>
      <c r="F557" s="225"/>
    </row>
    <row r="558" spans="2:6" ht="12.75" hidden="1">
      <c r="B558" s="208"/>
      <c r="C558" s="209"/>
      <c r="D558" s="223"/>
      <c r="E558" s="224"/>
      <c r="F558" s="225"/>
    </row>
    <row r="559" spans="2:6" ht="12.75" hidden="1">
      <c r="B559" s="208"/>
      <c r="C559" s="209"/>
      <c r="D559" s="223"/>
      <c r="E559" s="224"/>
      <c r="F559" s="225"/>
    </row>
    <row r="560" spans="2:6" ht="12.75" hidden="1">
      <c r="B560" s="208"/>
      <c r="C560" s="209"/>
      <c r="D560" s="223"/>
      <c r="E560" s="224"/>
      <c r="F560" s="225"/>
    </row>
    <row r="561" spans="2:6" ht="12.75" hidden="1">
      <c r="B561" s="208"/>
      <c r="C561" s="209"/>
      <c r="D561" s="223"/>
      <c r="E561" s="224"/>
      <c r="F561" s="225"/>
    </row>
    <row r="562" spans="2:6" ht="12.75" hidden="1">
      <c r="B562" s="208"/>
      <c r="C562" s="209"/>
      <c r="D562" s="223"/>
      <c r="E562" s="224"/>
      <c r="F562" s="225"/>
    </row>
    <row r="563" spans="2:6" ht="12.75" hidden="1">
      <c r="B563" s="208"/>
      <c r="C563" s="209"/>
      <c r="D563" s="223"/>
      <c r="E563" s="224"/>
      <c r="F563" s="225"/>
    </row>
    <row r="564" spans="2:6" ht="12.75" hidden="1">
      <c r="B564" s="208"/>
      <c r="C564" s="209"/>
      <c r="D564" s="223"/>
      <c r="E564" s="224"/>
      <c r="F564" s="225"/>
    </row>
    <row r="565" spans="2:6" ht="12.75" hidden="1">
      <c r="B565" s="208"/>
      <c r="C565" s="209"/>
      <c r="D565" s="223"/>
      <c r="E565" s="224"/>
      <c r="F565" s="225"/>
    </row>
    <row r="566" spans="2:6" ht="12.75" hidden="1">
      <c r="B566" s="208"/>
      <c r="C566" s="209"/>
      <c r="D566" s="223"/>
      <c r="E566" s="224"/>
      <c r="F566" s="225"/>
    </row>
    <row r="567" spans="2:6" ht="12.75" hidden="1">
      <c r="B567" s="208"/>
      <c r="C567" s="209"/>
      <c r="D567" s="223"/>
      <c r="E567" s="224"/>
      <c r="F567" s="225"/>
    </row>
    <row r="568" spans="2:6" ht="12.75" hidden="1">
      <c r="B568" s="208"/>
      <c r="C568" s="209"/>
      <c r="D568" s="223"/>
      <c r="E568" s="224"/>
      <c r="F568" s="225"/>
    </row>
    <row r="569" spans="2:6" ht="12.75" hidden="1">
      <c r="B569" s="208"/>
      <c r="C569" s="209"/>
      <c r="D569" s="223"/>
      <c r="E569" s="224"/>
      <c r="F569" s="225"/>
    </row>
    <row r="570" spans="2:6" ht="12.75" hidden="1">
      <c r="B570" s="208"/>
      <c r="C570" s="209"/>
      <c r="D570" s="223"/>
      <c r="E570" s="224"/>
      <c r="F570" s="225"/>
    </row>
    <row r="571" spans="2:6" ht="12.75" hidden="1">
      <c r="B571" s="208"/>
      <c r="C571" s="209"/>
      <c r="D571" s="223"/>
      <c r="E571" s="224"/>
      <c r="F571" s="225"/>
    </row>
    <row r="572" spans="2:6" ht="12.75" hidden="1">
      <c r="B572" s="208"/>
      <c r="C572" s="209"/>
      <c r="D572" s="223"/>
      <c r="E572" s="224"/>
      <c r="F572" s="225"/>
    </row>
    <row r="573" spans="2:6" ht="12.75" hidden="1">
      <c r="B573" s="208"/>
      <c r="C573" s="209"/>
      <c r="D573" s="223"/>
      <c r="E573" s="224"/>
      <c r="F573" s="225"/>
    </row>
    <row r="574" spans="2:6" ht="12.75" hidden="1">
      <c r="B574" s="208"/>
      <c r="C574" s="209"/>
      <c r="D574" s="223"/>
      <c r="E574" s="224"/>
      <c r="F574" s="225"/>
    </row>
    <row r="575" spans="2:6" ht="12.75" hidden="1">
      <c r="B575" s="208"/>
      <c r="C575" s="209"/>
      <c r="D575" s="223"/>
      <c r="E575" s="224"/>
      <c r="F575" s="225"/>
    </row>
    <row r="576" spans="2:6" ht="12.75" hidden="1">
      <c r="B576" s="208"/>
      <c r="C576" s="209"/>
      <c r="D576" s="223"/>
      <c r="E576" s="224"/>
      <c r="F576" s="225"/>
    </row>
    <row r="577" spans="2:6" ht="12.75" hidden="1">
      <c r="B577" s="208"/>
      <c r="C577" s="209"/>
      <c r="D577" s="223"/>
      <c r="E577" s="224"/>
      <c r="F577" s="225"/>
    </row>
    <row r="578" spans="2:6" ht="12.75" hidden="1">
      <c r="B578" s="208"/>
      <c r="C578" s="209"/>
      <c r="D578" s="223"/>
      <c r="E578" s="224"/>
      <c r="F578" s="225"/>
    </row>
    <row r="579" spans="2:6" ht="12.75" hidden="1">
      <c r="B579" s="208"/>
      <c r="C579" s="209"/>
      <c r="D579" s="223"/>
      <c r="E579" s="224"/>
      <c r="F579" s="225"/>
    </row>
    <row r="580" spans="2:6" ht="12.75" hidden="1">
      <c r="B580" s="208"/>
      <c r="C580" s="209"/>
      <c r="D580" s="223"/>
      <c r="E580" s="224"/>
      <c r="F580" s="225"/>
    </row>
    <row r="581" spans="2:6" ht="12.75" hidden="1">
      <c r="B581" s="208"/>
      <c r="C581" s="209"/>
      <c r="D581" s="223"/>
      <c r="E581" s="224"/>
      <c r="F581" s="225"/>
    </row>
    <row r="582" spans="2:6" ht="12.75" hidden="1">
      <c r="B582" s="208"/>
      <c r="C582" s="209"/>
      <c r="D582" s="223"/>
      <c r="E582" s="224"/>
      <c r="F582" s="225"/>
    </row>
    <row r="583" spans="2:6" ht="12.75" hidden="1">
      <c r="B583" s="208"/>
      <c r="C583" s="209"/>
      <c r="D583" s="223"/>
      <c r="E583" s="224"/>
      <c r="F583" s="225"/>
    </row>
    <row r="584" spans="2:6" ht="12.75" hidden="1">
      <c r="B584" s="208"/>
      <c r="C584" s="209"/>
      <c r="D584" s="223"/>
      <c r="E584" s="224"/>
      <c r="F584" s="225"/>
    </row>
    <row r="585" spans="2:6" ht="12.75" hidden="1">
      <c r="B585" s="208"/>
      <c r="C585" s="209"/>
      <c r="D585" s="223"/>
      <c r="E585" s="224"/>
      <c r="F585" s="225"/>
    </row>
    <row r="586" spans="2:6" ht="12.75" hidden="1">
      <c r="B586" s="208"/>
      <c r="C586" s="209"/>
      <c r="D586" s="223"/>
      <c r="E586" s="224"/>
      <c r="F586" s="225"/>
    </row>
    <row r="587" spans="2:6" ht="12.75" hidden="1">
      <c r="B587" s="208"/>
      <c r="C587" s="209"/>
      <c r="D587" s="223"/>
      <c r="E587" s="224"/>
      <c r="F587" s="225"/>
    </row>
    <row r="588" spans="2:6" ht="12.75" hidden="1">
      <c r="B588" s="208"/>
      <c r="C588" s="209"/>
      <c r="D588" s="223"/>
      <c r="E588" s="224"/>
      <c r="F588" s="225"/>
    </row>
    <row r="589" spans="2:6" ht="12.75" hidden="1">
      <c r="B589" s="208"/>
      <c r="C589" s="209"/>
      <c r="D589" s="223"/>
      <c r="E589" s="224"/>
      <c r="F589" s="225"/>
    </row>
    <row r="590" spans="2:6" ht="12.75" hidden="1">
      <c r="B590" s="208"/>
      <c r="C590" s="209"/>
      <c r="D590" s="223"/>
      <c r="E590" s="224"/>
      <c r="F590" s="225"/>
    </row>
    <row r="591" spans="2:6" ht="12.75" hidden="1">
      <c r="B591" s="208"/>
      <c r="C591" s="209"/>
      <c r="D591" s="223"/>
      <c r="E591" s="224"/>
      <c r="F591" s="225"/>
    </row>
    <row r="592" spans="2:6" ht="12.75" hidden="1">
      <c r="B592" s="208"/>
      <c r="C592" s="209"/>
      <c r="D592" s="223"/>
      <c r="E592" s="224"/>
      <c r="F592" s="225"/>
    </row>
    <row r="593" spans="2:6" ht="12.75" hidden="1">
      <c r="B593" s="208"/>
      <c r="C593" s="209"/>
      <c r="D593" s="223"/>
      <c r="E593" s="224"/>
      <c r="F593" s="225"/>
    </row>
    <row r="594" spans="2:6" ht="12.75" hidden="1">
      <c r="B594" s="208"/>
      <c r="C594" s="209"/>
      <c r="D594" s="223"/>
      <c r="E594" s="224"/>
      <c r="F594" s="225"/>
    </row>
    <row r="595" spans="2:6" ht="12.75" hidden="1">
      <c r="B595" s="208"/>
      <c r="C595" s="209"/>
      <c r="D595" s="223"/>
      <c r="E595" s="224"/>
      <c r="F595" s="225"/>
    </row>
    <row r="596" spans="2:6" ht="12.75" hidden="1">
      <c r="B596" s="208"/>
      <c r="C596" s="209"/>
      <c r="D596" s="223"/>
      <c r="E596" s="224"/>
      <c r="F596" s="225"/>
    </row>
    <row r="597" spans="2:6" ht="12.75" hidden="1">
      <c r="B597" s="208"/>
      <c r="C597" s="209"/>
      <c r="D597" s="223"/>
      <c r="E597" s="224"/>
      <c r="F597" s="225"/>
    </row>
    <row r="598" spans="2:6" ht="12.75" hidden="1">
      <c r="B598" s="208"/>
      <c r="C598" s="209"/>
      <c r="D598" s="223"/>
      <c r="E598" s="224"/>
      <c r="F598" s="225"/>
    </row>
    <row r="599" spans="2:6" ht="12.75" hidden="1">
      <c r="B599" s="208"/>
      <c r="C599" s="209"/>
      <c r="D599" s="223"/>
      <c r="E599" s="224"/>
      <c r="F599" s="225"/>
    </row>
    <row r="600" spans="2:6" ht="12.75" hidden="1">
      <c r="B600" s="208"/>
      <c r="C600" s="209"/>
      <c r="D600" s="223"/>
      <c r="E600" s="224"/>
      <c r="F600" s="225"/>
    </row>
    <row r="601" spans="2:6" ht="12.75" hidden="1">
      <c r="B601" s="208"/>
      <c r="C601" s="209"/>
      <c r="D601" s="223"/>
      <c r="E601" s="224"/>
      <c r="F601" s="225"/>
    </row>
    <row r="602" spans="2:6" ht="12.75" hidden="1">
      <c r="B602" s="208"/>
      <c r="C602" s="209"/>
      <c r="D602" s="223"/>
      <c r="E602" s="224"/>
      <c r="F602" s="225"/>
    </row>
    <row r="603" spans="2:6" ht="12.75" hidden="1">
      <c r="B603" s="208"/>
      <c r="C603" s="209"/>
      <c r="D603" s="223"/>
      <c r="E603" s="224"/>
      <c r="F603" s="225"/>
    </row>
    <row r="604" spans="2:6" ht="12.75" hidden="1">
      <c r="B604" s="208"/>
      <c r="C604" s="209"/>
      <c r="D604" s="223"/>
      <c r="E604" s="224"/>
      <c r="F604" s="225"/>
    </row>
    <row r="605" spans="2:6" ht="12.75" hidden="1">
      <c r="B605" s="208"/>
      <c r="C605" s="209"/>
      <c r="D605" s="223"/>
      <c r="E605" s="224"/>
      <c r="F605" s="225"/>
    </row>
    <row r="606" spans="2:6" ht="12.75" hidden="1">
      <c r="B606" s="208"/>
      <c r="C606" s="209"/>
      <c r="D606" s="223"/>
      <c r="E606" s="224"/>
      <c r="F606" s="225"/>
    </row>
    <row r="607" spans="2:6" ht="12.75" hidden="1">
      <c r="B607" s="208"/>
      <c r="C607" s="209"/>
      <c r="D607" s="223"/>
      <c r="E607" s="224"/>
      <c r="F607" s="225"/>
    </row>
    <row r="608" spans="2:6" ht="12.75" hidden="1">
      <c r="B608" s="208"/>
      <c r="C608" s="209"/>
      <c r="D608" s="223"/>
      <c r="E608" s="224"/>
      <c r="F608" s="225"/>
    </row>
    <row r="609" spans="2:6" ht="12.75" hidden="1">
      <c r="B609" s="208"/>
      <c r="C609" s="209"/>
      <c r="D609" s="223"/>
      <c r="E609" s="224"/>
      <c r="F609" s="225"/>
    </row>
    <row r="610" spans="2:6" ht="12.75" hidden="1">
      <c r="B610" s="208"/>
      <c r="C610" s="209"/>
      <c r="D610" s="223"/>
      <c r="E610" s="224"/>
      <c r="F610" s="225"/>
    </row>
    <row r="611" spans="2:6" ht="12.75" hidden="1">
      <c r="B611" s="208"/>
      <c r="C611" s="209"/>
      <c r="D611" s="223"/>
      <c r="E611" s="224"/>
      <c r="F611" s="225"/>
    </row>
    <row r="612" spans="2:6" ht="12.75" hidden="1">
      <c r="B612" s="208"/>
      <c r="C612" s="209"/>
      <c r="D612" s="223"/>
      <c r="E612" s="224"/>
      <c r="F612" s="225"/>
    </row>
    <row r="613" spans="2:6" ht="12.75" hidden="1">
      <c r="B613" s="208"/>
      <c r="C613" s="209"/>
      <c r="D613" s="223"/>
      <c r="E613" s="224"/>
      <c r="F613" s="225"/>
    </row>
    <row r="614" spans="2:6" ht="12.75" hidden="1">
      <c r="B614" s="208"/>
      <c r="C614" s="209"/>
      <c r="D614" s="223"/>
      <c r="E614" s="224"/>
      <c r="F614" s="225"/>
    </row>
    <row r="615" spans="2:6" ht="12.75" hidden="1">
      <c r="B615" s="208"/>
      <c r="C615" s="209"/>
      <c r="D615" s="223"/>
      <c r="E615" s="224"/>
      <c r="F615" s="225"/>
    </row>
  </sheetData>
  <sheetProtection sheet="1"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 xml:space="preserve">&amp;LStatistiska centralbyrån
Offentlig ekonomi och mikrosimuleringar&amp;CMars 2017&amp;RReviderat utfall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showGridLines="0" workbookViewId="0" topLeftCell="A1">
      <selection activeCell="A2" sqref="A2"/>
    </sheetView>
  </sheetViews>
  <sheetFormatPr defaultColWidth="0" defaultRowHeight="15" zeroHeight="1"/>
  <cols>
    <col min="1" max="1" width="25.57421875" style="12" customWidth="1"/>
    <col min="2" max="2" width="13.8515625" style="12" customWidth="1"/>
    <col min="3" max="3" width="11.00390625" style="12" customWidth="1"/>
    <col min="4" max="4" width="11.28125" style="12" customWidth="1"/>
    <col min="5" max="5" width="11.140625" style="12" customWidth="1"/>
    <col min="6" max="6" width="16.57421875" style="12" customWidth="1"/>
    <col min="7" max="7" width="5.00390625" style="12" customWidth="1"/>
    <col min="8" max="16384" width="9.140625" style="12" hidden="1" customWidth="1"/>
  </cols>
  <sheetData>
    <row r="1" ht="12.75"/>
    <row r="2" ht="15.75">
      <c r="A2" s="9" t="s">
        <v>955</v>
      </c>
    </row>
    <row r="3" ht="15" customHeight="1">
      <c r="A3" s="12" t="s">
        <v>956</v>
      </c>
    </row>
    <row r="4" ht="15" customHeight="1">
      <c r="A4" s="10" t="s">
        <v>432</v>
      </c>
    </row>
    <row r="5" ht="15" customHeight="1">
      <c r="A5" s="12" t="s">
        <v>433</v>
      </c>
    </row>
    <row r="6" ht="6" customHeight="1">
      <c r="A6" s="10"/>
    </row>
    <row r="7" spans="1:6" ht="15.75" customHeight="1">
      <c r="A7" s="75" t="s">
        <v>434</v>
      </c>
      <c r="B7" s="76" t="s">
        <v>435</v>
      </c>
      <c r="C7" s="77" t="s">
        <v>436</v>
      </c>
      <c r="D7" s="77" t="s">
        <v>437</v>
      </c>
      <c r="E7" s="77" t="s">
        <v>438</v>
      </c>
      <c r="F7" s="77" t="s">
        <v>439</v>
      </c>
    </row>
    <row r="8" spans="1:6" ht="15.75" customHeight="1">
      <c r="A8" s="78"/>
      <c r="B8" s="52" t="s">
        <v>440</v>
      </c>
      <c r="C8" s="52" t="s">
        <v>441</v>
      </c>
      <c r="D8" s="52" t="s">
        <v>442</v>
      </c>
      <c r="E8" s="52" t="s">
        <v>443</v>
      </c>
      <c r="F8" s="52" t="s">
        <v>444</v>
      </c>
    </row>
    <row r="9" spans="1:6" ht="15.75" customHeight="1">
      <c r="A9" s="78"/>
      <c r="B9" s="52" t="s">
        <v>445</v>
      </c>
      <c r="C9" s="52" t="s">
        <v>446</v>
      </c>
      <c r="D9" s="52" t="s">
        <v>447</v>
      </c>
      <c r="E9" s="52" t="s">
        <v>965</v>
      </c>
      <c r="F9" s="52" t="s">
        <v>448</v>
      </c>
    </row>
    <row r="10" spans="1:6" ht="15.75" customHeight="1">
      <c r="A10" s="79"/>
      <c r="B10" s="16"/>
      <c r="C10" s="52" t="s">
        <v>449</v>
      </c>
      <c r="D10" s="52" t="s">
        <v>450</v>
      </c>
      <c r="E10" s="52" t="s">
        <v>24</v>
      </c>
      <c r="F10" s="52" t="s">
        <v>445</v>
      </c>
    </row>
    <row r="11" spans="1:6" ht="15.75" customHeight="1">
      <c r="A11" s="80"/>
      <c r="B11" s="47"/>
      <c r="C11" s="81" t="s">
        <v>964</v>
      </c>
      <c r="D11" s="47"/>
      <c r="E11" s="47"/>
      <c r="F11" s="47"/>
    </row>
    <row r="12" spans="1:6" ht="12.75">
      <c r="A12" s="22" t="s">
        <v>451</v>
      </c>
      <c r="B12" s="25">
        <v>23566787</v>
      </c>
      <c r="C12" s="25"/>
      <c r="D12" s="25"/>
      <c r="E12" s="25"/>
      <c r="F12" s="25">
        <v>23566790.956</v>
      </c>
    </row>
    <row r="13" spans="1:6" ht="12.75">
      <c r="A13" s="78" t="s">
        <v>452</v>
      </c>
      <c r="B13" s="48" t="s">
        <v>916</v>
      </c>
      <c r="C13" s="25">
        <v>25902</v>
      </c>
      <c r="D13" s="25">
        <v>100</v>
      </c>
      <c r="E13" s="25">
        <v>867830</v>
      </c>
      <c r="F13" s="25">
        <v>22478532.66</v>
      </c>
    </row>
    <row r="14" spans="1:6" ht="12.75">
      <c r="A14" s="78" t="s">
        <v>453</v>
      </c>
      <c r="B14" s="48" t="s">
        <v>916</v>
      </c>
      <c r="C14" s="25">
        <v>978</v>
      </c>
      <c r="D14" s="25">
        <v>125</v>
      </c>
      <c r="E14" s="25">
        <v>1084787</v>
      </c>
      <c r="F14" s="25">
        <v>1060921.686</v>
      </c>
    </row>
    <row r="15" spans="1:6" ht="12.75">
      <c r="A15" s="78" t="s">
        <v>454</v>
      </c>
      <c r="B15" s="48" t="s">
        <v>916</v>
      </c>
      <c r="C15" s="25">
        <v>70</v>
      </c>
      <c r="D15" s="25">
        <v>45</v>
      </c>
      <c r="E15" s="25">
        <v>390523</v>
      </c>
      <c r="F15" s="25">
        <v>27336.61</v>
      </c>
    </row>
    <row r="16" spans="1:6" ht="12.75">
      <c r="A16" s="22" t="s">
        <v>455</v>
      </c>
      <c r="B16" s="48">
        <v>7038201</v>
      </c>
      <c r="C16" s="25">
        <v>35362</v>
      </c>
      <c r="D16" s="25">
        <v>100</v>
      </c>
      <c r="E16" s="25">
        <v>199033</v>
      </c>
      <c r="F16" s="25">
        <v>7038204.946</v>
      </c>
    </row>
    <row r="17" spans="1:6" ht="12.75">
      <c r="A17" s="22" t="s">
        <v>456</v>
      </c>
      <c r="B17" s="48">
        <v>4589554</v>
      </c>
      <c r="C17" s="25"/>
      <c r="D17" s="25"/>
      <c r="E17" s="25"/>
      <c r="F17" s="25">
        <v>4589565.395</v>
      </c>
    </row>
    <row r="18" spans="1:6" ht="12.75">
      <c r="A18" s="78" t="s">
        <v>457</v>
      </c>
      <c r="B18" s="48" t="s">
        <v>916</v>
      </c>
      <c r="C18" s="25">
        <v>9701</v>
      </c>
      <c r="D18" s="25">
        <v>100</v>
      </c>
      <c r="E18" s="25">
        <v>268707</v>
      </c>
      <c r="F18" s="25">
        <v>2606726.607</v>
      </c>
    </row>
    <row r="19" spans="1:6" ht="12.75">
      <c r="A19" s="78" t="s">
        <v>458</v>
      </c>
      <c r="B19" s="48" t="s">
        <v>916</v>
      </c>
      <c r="C19" s="25">
        <v>4383</v>
      </c>
      <c r="D19" s="25">
        <v>55</v>
      </c>
      <c r="E19" s="25">
        <v>147789</v>
      </c>
      <c r="F19" s="25">
        <v>647759.187</v>
      </c>
    </row>
    <row r="20" spans="1:6" ht="12.75">
      <c r="A20" s="78" t="s">
        <v>459</v>
      </c>
      <c r="B20" s="48" t="s">
        <v>916</v>
      </c>
      <c r="C20" s="25">
        <v>3765</v>
      </c>
      <c r="D20" s="25">
        <v>25</v>
      </c>
      <c r="E20" s="25">
        <v>67177</v>
      </c>
      <c r="F20" s="25">
        <v>252921.405</v>
      </c>
    </row>
    <row r="21" spans="1:6" ht="12.75">
      <c r="A21" s="78" t="s">
        <v>460</v>
      </c>
      <c r="B21" s="48" t="s">
        <v>916</v>
      </c>
      <c r="C21" s="25">
        <v>8303</v>
      </c>
      <c r="D21" s="25">
        <v>25</v>
      </c>
      <c r="E21" s="25">
        <v>67177</v>
      </c>
      <c r="F21" s="25">
        <v>557770.631</v>
      </c>
    </row>
    <row r="22" spans="1:6" ht="12.75">
      <c r="A22" s="78" t="s">
        <v>461</v>
      </c>
      <c r="B22" s="48" t="s">
        <v>916</v>
      </c>
      <c r="C22" s="25">
        <v>19515</v>
      </c>
      <c r="D22" s="25">
        <v>10</v>
      </c>
      <c r="E22" s="25">
        <v>26871</v>
      </c>
      <c r="F22" s="25">
        <v>524387.565</v>
      </c>
    </row>
    <row r="23" spans="1:6" ht="12.75">
      <c r="A23" s="82" t="s">
        <v>462</v>
      </c>
      <c r="B23" s="48">
        <v>4705730</v>
      </c>
      <c r="C23" s="25"/>
      <c r="D23" s="25"/>
      <c r="E23" s="25"/>
      <c r="F23" s="25">
        <v>4705730</v>
      </c>
    </row>
    <row r="24" spans="1:6" ht="12.75">
      <c r="A24" s="78" t="s">
        <v>463</v>
      </c>
      <c r="B24" s="48"/>
      <c r="C24" s="25">
        <v>4297</v>
      </c>
      <c r="D24" s="25">
        <v>100</v>
      </c>
      <c r="E24" s="25">
        <v>380000</v>
      </c>
      <c r="F24" s="25">
        <v>1632860</v>
      </c>
    </row>
    <row r="25" spans="1:6" ht="14.25">
      <c r="A25" s="78" t="s">
        <v>464</v>
      </c>
      <c r="B25" s="48"/>
      <c r="C25" s="25">
        <v>16173</v>
      </c>
      <c r="D25" s="25">
        <v>50</v>
      </c>
      <c r="E25" s="25">
        <v>190000</v>
      </c>
      <c r="F25" s="25">
        <v>3072870</v>
      </c>
    </row>
    <row r="26" spans="1:6" ht="18.75" customHeight="1">
      <c r="A26" s="83" t="s">
        <v>362</v>
      </c>
      <c r="B26" s="84">
        <v>39900272</v>
      </c>
      <c r="C26" s="85"/>
      <c r="D26" s="85"/>
      <c r="E26" s="85"/>
      <c r="F26" s="85">
        <v>39900291.297000006</v>
      </c>
    </row>
    <row r="27" spans="1:6" ht="21" customHeight="1">
      <c r="A27" s="86" t="s">
        <v>957</v>
      </c>
      <c r="B27" s="18"/>
      <c r="C27" s="18"/>
      <c r="D27" s="18"/>
      <c r="E27" s="18"/>
      <c r="F27" s="40"/>
    </row>
    <row r="28" spans="1:6" ht="12.75">
      <c r="A28" s="86" t="s">
        <v>465</v>
      </c>
      <c r="B28" s="18"/>
      <c r="C28" s="18"/>
      <c r="D28" s="18"/>
      <c r="E28" s="18"/>
      <c r="F28" s="40"/>
    </row>
    <row r="29" spans="1:6" ht="12.75">
      <c r="A29" s="87" t="s">
        <v>466</v>
      </c>
      <c r="B29" s="18"/>
      <c r="C29" s="18"/>
      <c r="D29" s="18"/>
      <c r="E29" s="18"/>
      <c r="F29" s="40"/>
    </row>
    <row r="30" ht="12.75"/>
    <row r="31" spans="1:5" ht="15.75">
      <c r="A31" s="88" t="s">
        <v>467</v>
      </c>
      <c r="B31" s="18"/>
      <c r="C31" s="18"/>
      <c r="D31" s="18"/>
      <c r="E31" s="18"/>
    </row>
    <row r="32" spans="1:5" ht="15.75">
      <c r="A32" s="89"/>
      <c r="B32" s="90" t="s">
        <v>468</v>
      </c>
      <c r="C32" s="243" t="s">
        <v>469</v>
      </c>
      <c r="D32" s="241"/>
      <c r="E32" s="90" t="s">
        <v>468</v>
      </c>
    </row>
    <row r="33" spans="1:5" ht="15.75">
      <c r="A33" s="91"/>
      <c r="B33" s="84" t="s">
        <v>966</v>
      </c>
      <c r="C33" s="92">
        <v>2016</v>
      </c>
      <c r="D33" s="92">
        <v>2017</v>
      </c>
      <c r="E33" s="84" t="s">
        <v>967</v>
      </c>
    </row>
    <row r="34" spans="1:2" ht="18" customHeight="1">
      <c r="A34" s="19" t="s">
        <v>470</v>
      </c>
      <c r="B34" s="25">
        <v>58952543</v>
      </c>
    </row>
    <row r="35" spans="1:2" ht="12.75">
      <c r="A35" s="19" t="s">
        <v>471</v>
      </c>
      <c r="B35" s="25">
        <v>14188869</v>
      </c>
    </row>
    <row r="36" spans="1:5" ht="12.75">
      <c r="A36" s="21" t="s">
        <v>472</v>
      </c>
      <c r="B36" s="85">
        <v>44763674</v>
      </c>
      <c r="C36" s="46">
        <v>1.004</v>
      </c>
      <c r="D36" s="46">
        <v>1.016</v>
      </c>
      <c r="E36" s="85">
        <v>45661812.355136</v>
      </c>
    </row>
    <row r="37" spans="1:8" ht="19.5" customHeight="1">
      <c r="A37" s="93" t="s">
        <v>958</v>
      </c>
      <c r="B37" s="18"/>
      <c r="C37" s="18"/>
      <c r="D37" s="18"/>
      <c r="E37" s="18"/>
      <c r="F37" s="18"/>
      <c r="H37" s="25"/>
    </row>
    <row r="38" spans="1:2" ht="12.75">
      <c r="A38" s="232" t="s">
        <v>959</v>
      </c>
      <c r="B38" s="94"/>
    </row>
    <row r="39" ht="12.75"/>
  </sheetData>
  <sheetProtection/>
  <mergeCells count="1">
    <mergeCell ref="C32:D32"/>
  </mergeCells>
  <printOptions/>
  <pageMargins left="0.7" right="0.7" top="0.75" bottom="0.75" header="0.3" footer="0.3"/>
  <pageSetup horizontalDpi="600" verticalDpi="600" orientation="portrait" paperSize="9" scale="88" r:id="rId1"/>
  <headerFooter>
    <oddHeader>&amp;LStatistiska centralbyrån
Offentlig ekonomi och mikrosimuleringar&amp;CMars 2017&amp;RReviderat utfall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workbookViewId="0" topLeftCell="A1">
      <selection activeCell="B1" sqref="B1"/>
    </sheetView>
  </sheetViews>
  <sheetFormatPr defaultColWidth="0" defaultRowHeight="15" customHeight="1" zeroHeight="1"/>
  <cols>
    <col min="1" max="1" width="3.8515625" style="95" customWidth="1"/>
    <col min="2" max="2" width="55.7109375" style="95" customWidth="1"/>
    <col min="3" max="3" width="20.28125" style="108" customWidth="1"/>
    <col min="4" max="4" width="10.7109375" style="95" customWidth="1"/>
    <col min="5" max="16384" width="53.28125" style="95" hidden="1" customWidth="1"/>
  </cols>
  <sheetData>
    <row r="1" spans="2:3" ht="18" customHeight="1">
      <c r="B1" s="96" t="s">
        <v>980</v>
      </c>
      <c r="C1" s="97"/>
    </row>
    <row r="2" spans="1:3" ht="12.75" customHeight="1">
      <c r="A2" s="98"/>
      <c r="B2" s="10"/>
      <c r="C2" s="99"/>
    </row>
    <row r="3" spans="1:3" ht="21" customHeight="1">
      <c r="A3" s="98"/>
      <c r="B3" s="100"/>
      <c r="C3" s="101" t="s">
        <v>473</v>
      </c>
    </row>
    <row r="4" spans="1:3" ht="12.75" customHeight="1">
      <c r="A4" s="98"/>
      <c r="B4" s="100"/>
      <c r="C4" s="102" t="s">
        <v>53</v>
      </c>
    </row>
    <row r="5" spans="1:3" ht="18" customHeight="1">
      <c r="A5" s="98"/>
      <c r="B5" s="103" t="s">
        <v>937</v>
      </c>
      <c r="C5" s="104"/>
    </row>
    <row r="6" spans="1:3" ht="12.75" customHeight="1">
      <c r="A6" s="98"/>
      <c r="B6" s="100" t="s">
        <v>475</v>
      </c>
      <c r="C6" s="104">
        <f>VLOOKUP($C$4,Data!$C$11:$AQ$300,2,0)</f>
        <v>187809.866</v>
      </c>
    </row>
    <row r="7" spans="1:3" ht="12.75" customHeight="1">
      <c r="A7" s="98"/>
      <c r="B7" s="105" t="s">
        <v>476</v>
      </c>
      <c r="C7" s="104">
        <f>VLOOKUP($C$4,Data!$C$11:$AQ$300,3,0)</f>
        <v>21878</v>
      </c>
    </row>
    <row r="8" spans="1:3" s="9" customFormat="1" ht="12.75" customHeight="1">
      <c r="A8" s="88"/>
      <c r="B8" s="106" t="s">
        <v>477</v>
      </c>
      <c r="C8" s="104">
        <f>VLOOKUP($C$4,Data!$C$11:$AQ$300,4,0)</f>
        <v>209687.866</v>
      </c>
    </row>
    <row r="9" spans="1:4" ht="24" customHeight="1">
      <c r="A9" s="98"/>
      <c r="B9" s="103" t="s">
        <v>478</v>
      </c>
      <c r="C9" s="104"/>
      <c r="D9" s="12"/>
    </row>
    <row r="10" spans="1:4" ht="12.75" customHeight="1">
      <c r="A10" s="98"/>
      <c r="B10" s="107" t="s">
        <v>938</v>
      </c>
      <c r="D10" s="12"/>
    </row>
    <row r="11" spans="1:4" ht="12.75" customHeight="1">
      <c r="A11" s="98"/>
      <c r="B11" s="100" t="s">
        <v>904</v>
      </c>
      <c r="C11" s="104">
        <f>VLOOKUP($C$4,Data!$C$11:$AQ$300,5,0)</f>
        <v>88994</v>
      </c>
      <c r="D11" s="12"/>
    </row>
    <row r="12" spans="1:4" ht="12.75" customHeight="1">
      <c r="A12" s="98"/>
      <c r="B12" s="100" t="s">
        <v>905</v>
      </c>
      <c r="C12" s="104">
        <f>VLOOKUP($C$4,Data!$C$11:$AQ$300,6,0)</f>
        <v>73080</v>
      </c>
      <c r="D12" s="12"/>
    </row>
    <row r="13" spans="1:4" ht="12.75" customHeight="1">
      <c r="A13" s="98"/>
      <c r="B13" s="100" t="s">
        <v>906</v>
      </c>
      <c r="C13" s="104">
        <f>VLOOKUP($C$4,Data!$C$11:$AQ$300,7,0)</f>
        <v>150871</v>
      </c>
      <c r="D13" s="12"/>
    </row>
    <row r="14" spans="1:3" ht="12.75" customHeight="1">
      <c r="A14" s="98"/>
      <c r="B14" s="109" t="s">
        <v>479</v>
      </c>
      <c r="C14" s="104">
        <f>VLOOKUP($C$4,Data!$C$11:$AQ$300,8,0)</f>
        <v>0</v>
      </c>
    </row>
    <row r="15" spans="1:3" ht="12.75" customHeight="1">
      <c r="A15" s="98"/>
      <c r="B15" s="109" t="s">
        <v>480</v>
      </c>
      <c r="C15" s="104">
        <f>VLOOKUP($C$4,Data!$C$11:$AQ$300,9,0)</f>
        <v>8127</v>
      </c>
    </row>
    <row r="16" spans="1:3" ht="12.75" customHeight="1">
      <c r="A16" s="98"/>
      <c r="B16" s="100" t="s">
        <v>907</v>
      </c>
      <c r="C16" s="104">
        <f>VLOOKUP($C$4,Data!$C$11:$AQ$300,10,0)</f>
        <v>148104</v>
      </c>
    </row>
    <row r="17" spans="1:3" ht="12.75" customHeight="1">
      <c r="A17" s="98"/>
      <c r="B17" s="100" t="s">
        <v>908</v>
      </c>
      <c r="C17" s="104">
        <f>VLOOKUP($C$4,Data!$C$11:$AQ$300,11,0)</f>
        <v>13379</v>
      </c>
    </row>
    <row r="18" spans="1:3" ht="12.75" customHeight="1">
      <c r="A18" s="98"/>
      <c r="B18" s="100" t="s">
        <v>909</v>
      </c>
      <c r="C18" s="104">
        <f>VLOOKUP($C$4,Data!$C$11:$AQ$300,12,0)</f>
        <v>21878</v>
      </c>
    </row>
    <row r="19" spans="1:3" ht="12.75" customHeight="1">
      <c r="A19" s="98"/>
      <c r="B19" s="109" t="s">
        <v>481</v>
      </c>
      <c r="C19" s="104">
        <f>VLOOKUP($C$4,Data!$C$11:$AQ$300,13,0)</f>
        <v>1016</v>
      </c>
    </row>
    <row r="20" spans="1:3" ht="21" customHeight="1">
      <c r="A20" s="98"/>
      <c r="B20" s="110" t="s">
        <v>910</v>
      </c>
      <c r="C20" s="104"/>
    </row>
    <row r="21" spans="1:3" ht="12.75" customHeight="1">
      <c r="A21" s="98"/>
      <c r="B21" s="19" t="s">
        <v>482</v>
      </c>
      <c r="C21" s="104">
        <f>VLOOKUP($C$4,Data!$C$11:$AQ$300,14,0)</f>
        <v>123221.09240000001</v>
      </c>
    </row>
    <row r="22" spans="1:3" ht="12.75" customHeight="1">
      <c r="A22" s="98"/>
      <c r="B22" s="111" t="s">
        <v>483</v>
      </c>
      <c r="C22" s="104">
        <f>VLOOKUP($C$4,Data!$C$11:$AQ$300,15,0)</f>
        <v>197266.3</v>
      </c>
    </row>
    <row r="23" spans="1:3" ht="12.75" customHeight="1">
      <c r="A23" s="98"/>
      <c r="B23" s="112" t="s">
        <v>484</v>
      </c>
      <c r="C23" s="104">
        <f>VLOOKUP($C$4,Data!$C$11:$AQ$300,16,0)</f>
        <v>-138124.15</v>
      </c>
    </row>
    <row r="24" spans="1:3" ht="12.75" customHeight="1">
      <c r="A24" s="98"/>
      <c r="B24" s="112" t="s">
        <v>485</v>
      </c>
      <c r="C24" s="104">
        <f>VLOOKUP($C$4,Data!$C$11:$AQ$300,17,0)</f>
        <v>16321.87</v>
      </c>
    </row>
    <row r="25" spans="2:3" s="10" customFormat="1" ht="12.75" customHeight="1">
      <c r="B25" s="110" t="s">
        <v>486</v>
      </c>
      <c r="C25" s="104">
        <f>VLOOKUP($C$4,Data!$C$11:$AQ$300,18,0)</f>
        <v>198685.1124</v>
      </c>
    </row>
    <row r="26" spans="2:3" s="10" customFormat="1" ht="21" customHeight="1">
      <c r="B26" s="110" t="s">
        <v>911</v>
      </c>
      <c r="C26" s="104"/>
    </row>
    <row r="27" spans="2:3" s="10" customFormat="1" ht="12.75" customHeight="1">
      <c r="B27" s="19" t="s">
        <v>913</v>
      </c>
      <c r="C27" s="104">
        <f>VLOOKUP($C$4,Data!$C$11:$AQ$300,18,0)</f>
        <v>198685.1124</v>
      </c>
    </row>
    <row r="28" spans="2:4" ht="12.75" customHeight="1">
      <c r="B28" s="19" t="s">
        <v>914</v>
      </c>
      <c r="C28" s="104">
        <f>VLOOKUP($C$4,Data!$C$11:$AQ$300,19,0)</f>
        <v>209687.866</v>
      </c>
      <c r="D28" s="10"/>
    </row>
    <row r="29" spans="2:4" ht="12.75" customHeight="1">
      <c r="B29" s="19" t="s">
        <v>487</v>
      </c>
      <c r="C29" s="104">
        <f>VLOOKUP($C$4,Data!$C$11:$AQ$300,20,0)</f>
        <v>178234.6861</v>
      </c>
      <c r="D29" s="10"/>
    </row>
    <row r="30" spans="2:4" ht="12.75" customHeight="1">
      <c r="B30" s="36" t="s">
        <v>488</v>
      </c>
      <c r="C30" s="104">
        <f>VLOOKUP($C$4,Data!$C$11:$AQ$300,21,0)</f>
        <v>20450.42630000002</v>
      </c>
      <c r="D30" s="10"/>
    </row>
    <row r="31" spans="2:4" ht="12.75" customHeight="1">
      <c r="B31" s="36" t="s">
        <v>489</v>
      </c>
      <c r="C31" s="104">
        <f>VLOOKUP($C$4,Data!$C$11:$AQ$300,22,0)</f>
        <v>14315.298410000014</v>
      </c>
      <c r="D31" s="10"/>
    </row>
    <row r="32" spans="2:4" ht="12.75" customHeight="1">
      <c r="B32" s="36" t="s">
        <v>915</v>
      </c>
      <c r="C32" s="113">
        <f>VLOOKUP($C$4,Data!$C$11:$AQ$300,23,0)</f>
        <v>1.068</v>
      </c>
      <c r="D32" s="10"/>
    </row>
    <row r="33" spans="2:4" ht="24" customHeight="1">
      <c r="B33" s="103" t="s">
        <v>912</v>
      </c>
      <c r="C33" s="104"/>
      <c r="D33" s="10"/>
    </row>
    <row r="34" spans="2:4" ht="12.75" customHeight="1">
      <c r="B34" s="36" t="s">
        <v>973</v>
      </c>
      <c r="C34" s="104">
        <f>VLOOKUP($C$4,Data!$C$11:$AQ$300,24,0)</f>
        <v>43672</v>
      </c>
      <c r="D34" s="10"/>
    </row>
    <row r="35" spans="2:4" ht="12.75" customHeight="1">
      <c r="B35" s="36" t="s">
        <v>960</v>
      </c>
      <c r="C35" s="104">
        <f>VLOOKUP($C$4,Data!$C$11:$AQ$300,25,0)</f>
        <v>223946.64088800002</v>
      </c>
      <c r="D35" s="10"/>
    </row>
    <row r="36" spans="2:4" ht="12.75" customHeight="1">
      <c r="B36" s="36" t="s">
        <v>961</v>
      </c>
      <c r="C36" s="104"/>
      <c r="D36" s="10"/>
    </row>
    <row r="37" spans="2:4" ht="12.75" customHeight="1">
      <c r="B37" s="114" t="s">
        <v>490</v>
      </c>
      <c r="C37" s="104">
        <f>VLOOKUP($C$4,Data!$C$11:$AQ$300,26,0)</f>
        <v>224113.4917973293</v>
      </c>
      <c r="D37" s="10"/>
    </row>
    <row r="38" spans="2:4" ht="12.75" customHeight="1">
      <c r="B38" s="114" t="s">
        <v>974</v>
      </c>
      <c r="C38" s="104">
        <f>VLOOKUP($C$4,Data!$C$11:$AQ$300,27,0)</f>
        <v>5131.743263357055</v>
      </c>
      <c r="D38" s="10"/>
    </row>
    <row r="39" spans="2:4" ht="12.75" customHeight="1">
      <c r="B39" s="36" t="s">
        <v>491</v>
      </c>
      <c r="C39" s="104">
        <f>VLOOKUP($C$4,Data!$C$11:$AQ$300,28,0)</f>
        <v>550.7365157060367</v>
      </c>
      <c r="D39" s="10"/>
    </row>
    <row r="40" spans="2:4" ht="18" customHeight="1">
      <c r="B40" s="115" t="s">
        <v>492</v>
      </c>
      <c r="C40" s="104"/>
      <c r="D40" s="10"/>
    </row>
    <row r="41" spans="2:4" ht="12.75" customHeight="1">
      <c r="B41" s="36" t="s">
        <v>493</v>
      </c>
      <c r="C41" s="104">
        <f>VLOOKUP($C$4,Data!$C$11:$AQ$300,29,0)</f>
        <v>24051765</v>
      </c>
      <c r="D41" s="10"/>
    </row>
    <row r="42" spans="2:4" ht="12.75" customHeight="1">
      <c r="B42" s="36" t="s">
        <v>494</v>
      </c>
      <c r="C42" s="104">
        <f>VLOOKUP($C$4,Data!$C$11:$AQ$300,30,0)</f>
        <v>0</v>
      </c>
      <c r="D42" s="10"/>
    </row>
    <row r="43" spans="2:4" s="117" customFormat="1" ht="8.25" customHeight="1" thickBot="1">
      <c r="B43" s="27"/>
      <c r="C43" s="116"/>
      <c r="D43" s="27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>
      <c r="B51" s="118"/>
    </row>
    <row r="52" ht="15" hidden="1">
      <c r="B52" s="118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</sheetData>
  <sheetProtection sheet="1"/>
  <conditionalFormatting sqref="C40:C42 C6:C8 C20">
    <cfRule type="cellIs" priority="1" dxfId="2" operator="lessThan" stopIfTrue="1">
      <formula>0</formula>
    </cfRule>
  </conditionalFormatting>
  <conditionalFormatting sqref="C26:C39">
    <cfRule type="cellIs" priority="2" dxfId="3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mikrosimuleringar&amp;CMars 2017
&amp;RReviderat utfall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0"/>
  <sheetViews>
    <sheetView zoomScalePageLayoutView="0" workbookViewId="0" topLeftCell="A1">
      <pane ySplit="10" topLeftCell="A11" activePane="bottomLeft" state="frozen"/>
      <selection pane="topLeft" activeCell="D4" sqref="D4"/>
      <selection pane="bottomLeft" activeCell="A1" sqref="A1"/>
    </sheetView>
  </sheetViews>
  <sheetFormatPr defaultColWidth="9.140625" defaultRowHeight="15"/>
  <cols>
    <col min="1" max="1" width="9.140625" style="135" customWidth="1"/>
    <col min="2" max="2" width="5.00390625" style="12" bestFit="1" customWidth="1"/>
    <col min="3" max="3" width="14.7109375" style="12" bestFit="1" customWidth="1"/>
    <col min="4" max="4" width="9.140625" style="12" customWidth="1"/>
    <col min="5" max="5" width="9.421875" style="12" bestFit="1" customWidth="1"/>
    <col min="6" max="7" width="9.140625" style="12" customWidth="1"/>
    <col min="8" max="8" width="11.00390625" style="12" bestFit="1" customWidth="1"/>
    <col min="9" max="9" width="10.140625" style="12" bestFit="1" customWidth="1"/>
    <col min="10" max="10" width="9.00390625" style="12" bestFit="1" customWidth="1"/>
    <col min="11" max="12" width="7.57421875" style="12" bestFit="1" customWidth="1"/>
    <col min="13" max="14" width="9.421875" style="12" bestFit="1" customWidth="1"/>
    <col min="15" max="15" width="8.421875" style="12" bestFit="1" customWidth="1"/>
    <col min="16" max="16" width="9.7109375" style="12" bestFit="1" customWidth="1"/>
    <col min="17" max="17" width="11.28125" style="12" customWidth="1"/>
    <col min="18" max="18" width="8.140625" style="12" bestFit="1" customWidth="1"/>
    <col min="19" max="19" width="8.8515625" style="12" bestFit="1" customWidth="1"/>
    <col min="20" max="20" width="9.57421875" style="12" bestFit="1" customWidth="1"/>
    <col min="21" max="23" width="9.140625" style="12" customWidth="1"/>
    <col min="24" max="24" width="9.7109375" style="12" bestFit="1" customWidth="1"/>
    <col min="25" max="25" width="9.140625" style="12" customWidth="1"/>
    <col min="26" max="26" width="10.140625" style="12" bestFit="1" customWidth="1"/>
    <col min="27" max="27" width="9.57421875" style="12" bestFit="1" customWidth="1"/>
    <col min="28" max="29" width="10.140625" style="12" bestFit="1" customWidth="1"/>
    <col min="30" max="30" width="9.00390625" style="12" bestFit="1" customWidth="1"/>
    <col min="31" max="31" width="11.140625" style="12" bestFit="1" customWidth="1"/>
    <col min="32" max="32" width="12.7109375" style="12" bestFit="1" customWidth="1"/>
    <col min="33" max="33" width="14.7109375" style="12" bestFit="1" customWidth="1"/>
    <col min="34" max="34" width="10.00390625" style="12" bestFit="1" customWidth="1"/>
    <col min="35" max="35" width="9.8515625" style="12" bestFit="1" customWidth="1"/>
    <col min="36" max="36" width="9.7109375" style="12" bestFit="1" customWidth="1"/>
    <col min="37" max="37" width="9.00390625" style="12" bestFit="1" customWidth="1"/>
    <col min="38" max="38" width="12.00390625" style="12" bestFit="1" customWidth="1"/>
    <col min="39" max="39" width="11.8515625" style="12" bestFit="1" customWidth="1"/>
    <col min="40" max="41" width="7.8515625" style="12" bestFit="1" customWidth="1"/>
    <col min="42" max="16384" width="9.140625" style="12" customWidth="1"/>
  </cols>
  <sheetData>
    <row r="1" spans="3:32" ht="15">
      <c r="C1" s="119" t="s">
        <v>495</v>
      </c>
      <c r="D1" s="52" t="s">
        <v>10</v>
      </c>
      <c r="E1" s="11" t="s">
        <v>496</v>
      </c>
      <c r="F1" s="11" t="s">
        <v>8</v>
      </c>
      <c r="G1" s="244" t="s">
        <v>855</v>
      </c>
      <c r="H1" s="245"/>
      <c r="I1" s="245"/>
      <c r="J1" s="245"/>
      <c r="K1" s="245"/>
      <c r="L1" s="245"/>
      <c r="M1" s="245"/>
      <c r="N1" s="245"/>
      <c r="O1" s="245"/>
      <c r="P1" s="246" t="s">
        <v>497</v>
      </c>
      <c r="Q1" s="247"/>
      <c r="R1" s="247"/>
      <c r="S1" s="247"/>
      <c r="T1" s="247"/>
      <c r="U1" s="11" t="s">
        <v>8</v>
      </c>
      <c r="V1" s="11" t="s">
        <v>357</v>
      </c>
      <c r="W1" s="11" t="s">
        <v>358</v>
      </c>
      <c r="X1" s="11" t="s">
        <v>358</v>
      </c>
      <c r="Y1" s="11" t="s">
        <v>9</v>
      </c>
      <c r="Z1" s="37" t="s">
        <v>498</v>
      </c>
      <c r="AA1" s="11" t="s">
        <v>10</v>
      </c>
      <c r="AB1" s="11" t="s">
        <v>10</v>
      </c>
      <c r="AC1" s="11" t="s">
        <v>10</v>
      </c>
      <c r="AD1" s="11" t="s">
        <v>499</v>
      </c>
      <c r="AE1" s="11" t="s">
        <v>12</v>
      </c>
      <c r="AF1" s="11" t="s">
        <v>12</v>
      </c>
    </row>
    <row r="2" spans="3:32" ht="12.75">
      <c r="C2" s="120"/>
      <c r="D2" s="52" t="s">
        <v>16</v>
      </c>
      <c r="E2" s="11" t="s">
        <v>500</v>
      </c>
      <c r="F2" s="11" t="s">
        <v>14</v>
      </c>
      <c r="G2" s="11" t="s">
        <v>501</v>
      </c>
      <c r="H2" s="11" t="s">
        <v>502</v>
      </c>
      <c r="I2" s="243" t="s">
        <v>503</v>
      </c>
      <c r="J2" s="243"/>
      <c r="K2" s="243"/>
      <c r="L2" s="11" t="s">
        <v>401</v>
      </c>
      <c r="M2" s="11" t="s">
        <v>496</v>
      </c>
      <c r="N2" s="11" t="s">
        <v>496</v>
      </c>
      <c r="O2" s="11" t="s">
        <v>403</v>
      </c>
      <c r="P2" s="11" t="s">
        <v>359</v>
      </c>
      <c r="Q2" s="121" t="s">
        <v>504</v>
      </c>
      <c r="R2" s="121" t="s">
        <v>504</v>
      </c>
      <c r="S2" s="16" t="s">
        <v>505</v>
      </c>
      <c r="T2" s="11" t="s">
        <v>362</v>
      </c>
      <c r="U2" s="11" t="s">
        <v>14</v>
      </c>
      <c r="V2" s="11" t="s">
        <v>363</v>
      </c>
      <c r="W2" s="11" t="s">
        <v>364</v>
      </c>
      <c r="X2" s="11" t="s">
        <v>364</v>
      </c>
      <c r="Y2" s="11" t="s">
        <v>15</v>
      </c>
      <c r="Z2" s="121"/>
      <c r="AA2" s="11" t="s">
        <v>16</v>
      </c>
      <c r="AB2" s="11" t="s">
        <v>16</v>
      </c>
      <c r="AC2" s="11" t="s">
        <v>16</v>
      </c>
      <c r="AD2" s="11" t="s">
        <v>506</v>
      </c>
      <c r="AE2" s="11" t="s">
        <v>507</v>
      </c>
      <c r="AF2" s="11" t="s">
        <v>508</v>
      </c>
    </row>
    <row r="3" spans="3:32" ht="12.75">
      <c r="C3" s="120"/>
      <c r="D3" s="52" t="s">
        <v>509</v>
      </c>
      <c r="E3" s="17" t="s">
        <v>445</v>
      </c>
      <c r="F3" s="11" t="s">
        <v>20</v>
      </c>
      <c r="G3" s="11" t="s">
        <v>404</v>
      </c>
      <c r="H3" s="11" t="s">
        <v>510</v>
      </c>
      <c r="I3" s="11" t="s">
        <v>511</v>
      </c>
      <c r="J3" s="248" t="s">
        <v>512</v>
      </c>
      <c r="K3" s="248"/>
      <c r="L3" s="11" t="s">
        <v>408</v>
      </c>
      <c r="M3" s="11" t="s">
        <v>513</v>
      </c>
      <c r="N3" s="11" t="s">
        <v>514</v>
      </c>
      <c r="O3" s="11" t="s">
        <v>411</v>
      </c>
      <c r="P3" s="11" t="s">
        <v>365</v>
      </c>
      <c r="Q3" s="16" t="s">
        <v>515</v>
      </c>
      <c r="R3" s="16" t="s">
        <v>516</v>
      </c>
      <c r="S3" s="16" t="s">
        <v>363</v>
      </c>
      <c r="T3" s="11" t="s">
        <v>517</v>
      </c>
      <c r="U3" s="11" t="s">
        <v>20</v>
      </c>
      <c r="V3" s="11" t="s">
        <v>369</v>
      </c>
      <c r="W3" s="11" t="s">
        <v>363</v>
      </c>
      <c r="X3" s="11" t="s">
        <v>363</v>
      </c>
      <c r="Y3" s="11" t="s">
        <v>21</v>
      </c>
      <c r="Z3" s="122"/>
      <c r="AA3" s="11" t="s">
        <v>518</v>
      </c>
      <c r="AB3" s="11" t="s">
        <v>519</v>
      </c>
      <c r="AC3" s="11" t="s">
        <v>519</v>
      </c>
      <c r="AD3" s="11" t="s">
        <v>18</v>
      </c>
      <c r="AE3" s="11" t="s">
        <v>24</v>
      </c>
      <c r="AF3" s="11" t="s">
        <v>24</v>
      </c>
    </row>
    <row r="4" spans="3:32" ht="12.75">
      <c r="C4" s="120"/>
      <c r="D4" s="52" t="s">
        <v>520</v>
      </c>
      <c r="E4" s="17"/>
      <c r="F4" s="11" t="s">
        <v>521</v>
      </c>
      <c r="G4" s="11" t="s">
        <v>522</v>
      </c>
      <c r="H4" s="11" t="s">
        <v>523</v>
      </c>
      <c r="I4" s="11" t="s">
        <v>524</v>
      </c>
      <c r="J4" s="249" t="s">
        <v>525</v>
      </c>
      <c r="K4" s="249"/>
      <c r="L4" s="11"/>
      <c r="M4" s="52"/>
      <c r="N4" s="52"/>
      <c r="O4" s="11" t="s">
        <v>329</v>
      </c>
      <c r="P4" s="11" t="s">
        <v>375</v>
      </c>
      <c r="Q4" s="16" t="s">
        <v>329</v>
      </c>
      <c r="R4" s="16" t="s">
        <v>526</v>
      </c>
      <c r="S4" s="16" t="s">
        <v>16</v>
      </c>
      <c r="T4" s="11" t="s">
        <v>363</v>
      </c>
      <c r="U4" s="11" t="s">
        <v>521</v>
      </c>
      <c r="V4" s="123" t="s">
        <v>527</v>
      </c>
      <c r="W4" s="11" t="s">
        <v>369</v>
      </c>
      <c r="X4" s="11" t="s">
        <v>528</v>
      </c>
      <c r="Y4" s="11" t="s">
        <v>25</v>
      </c>
      <c r="Z4" s="16"/>
      <c r="AA4" s="11" t="s">
        <v>529</v>
      </c>
      <c r="AB4" s="11" t="s">
        <v>530</v>
      </c>
      <c r="AC4" s="11" t="s">
        <v>530</v>
      </c>
      <c r="AD4" s="11" t="s">
        <v>531</v>
      </c>
      <c r="AE4" s="11"/>
      <c r="AF4" s="11"/>
    </row>
    <row r="5" spans="3:32" ht="12.75">
      <c r="C5" s="120"/>
      <c r="D5" s="52" t="s">
        <v>445</v>
      </c>
      <c r="E5" s="42"/>
      <c r="F5" s="11" t="s">
        <v>445</v>
      </c>
      <c r="G5" s="11" t="s">
        <v>532</v>
      </c>
      <c r="H5" s="11" t="s">
        <v>525</v>
      </c>
      <c r="I5" s="11" t="s">
        <v>417</v>
      </c>
      <c r="J5" s="11" t="s">
        <v>533</v>
      </c>
      <c r="K5" s="11" t="s">
        <v>534</v>
      </c>
      <c r="L5" s="11"/>
      <c r="M5" s="11"/>
      <c r="N5" s="11"/>
      <c r="O5" s="11" t="s">
        <v>420</v>
      </c>
      <c r="P5" s="11" t="s">
        <v>535</v>
      </c>
      <c r="Q5" s="16" t="s">
        <v>536</v>
      </c>
      <c r="R5" s="16" t="s">
        <v>537</v>
      </c>
      <c r="S5" s="16" t="s">
        <v>538</v>
      </c>
      <c r="T5" s="11" t="s">
        <v>369</v>
      </c>
      <c r="U5" s="11" t="s">
        <v>445</v>
      </c>
      <c r="V5" s="11"/>
      <c r="W5" s="16"/>
      <c r="X5" s="123" t="s">
        <v>539</v>
      </c>
      <c r="Y5" s="11"/>
      <c r="Z5" s="16"/>
      <c r="AA5" s="11" t="s">
        <v>445</v>
      </c>
      <c r="AB5" s="11" t="s">
        <v>445</v>
      </c>
      <c r="AC5" s="11" t="s">
        <v>540</v>
      </c>
      <c r="AD5" s="11" t="s">
        <v>540</v>
      </c>
      <c r="AE5" s="11"/>
      <c r="AF5" s="11"/>
    </row>
    <row r="6" spans="3:32" ht="12.75">
      <c r="C6" s="10"/>
      <c r="D6" s="52"/>
      <c r="E6" s="16"/>
      <c r="F6" s="11"/>
      <c r="G6" s="11" t="s">
        <v>541</v>
      </c>
      <c r="H6" s="11"/>
      <c r="I6" s="11" t="s">
        <v>369</v>
      </c>
      <c r="J6" s="11" t="s">
        <v>426</v>
      </c>
      <c r="K6" s="11" t="s">
        <v>426</v>
      </c>
      <c r="L6" s="11"/>
      <c r="M6" s="11"/>
      <c r="N6" s="11"/>
      <c r="O6" s="11" t="s">
        <v>424</v>
      </c>
      <c r="P6" s="52"/>
      <c r="Q6" s="16"/>
      <c r="R6" s="16" t="s">
        <v>416</v>
      </c>
      <c r="S6" s="16"/>
      <c r="T6" s="52"/>
      <c r="U6" s="52"/>
      <c r="V6" s="52"/>
      <c r="W6" s="52"/>
      <c r="X6" s="52"/>
      <c r="Y6" s="52"/>
      <c r="Z6" s="16"/>
      <c r="AA6" s="11"/>
      <c r="AB6" s="52"/>
      <c r="AC6" s="16"/>
      <c r="AD6" s="16"/>
      <c r="AE6" s="11"/>
      <c r="AF6" s="11"/>
    </row>
    <row r="7" spans="3:32" ht="12.75">
      <c r="C7" s="10"/>
      <c r="D7" s="52"/>
      <c r="E7" s="16"/>
      <c r="F7" s="11"/>
      <c r="G7" s="11" t="s">
        <v>542</v>
      </c>
      <c r="H7" s="11" t="s">
        <v>543</v>
      </c>
      <c r="I7" s="11"/>
      <c r="J7" s="11"/>
      <c r="K7" s="11"/>
      <c r="L7" s="11"/>
      <c r="M7" s="11"/>
      <c r="N7" s="11"/>
      <c r="O7" s="11" t="s">
        <v>427</v>
      </c>
      <c r="P7" s="11"/>
      <c r="Q7" s="16"/>
      <c r="R7" s="16" t="s">
        <v>421</v>
      </c>
      <c r="S7" s="16"/>
      <c r="T7" s="11"/>
      <c r="U7" s="11"/>
      <c r="V7" s="42"/>
      <c r="W7" s="37"/>
      <c r="X7" s="42"/>
      <c r="Y7" s="16"/>
      <c r="Z7" s="16"/>
      <c r="AA7" s="11"/>
      <c r="AB7" s="52"/>
      <c r="AC7" s="16"/>
      <c r="AD7" s="16"/>
      <c r="AE7" s="123"/>
      <c r="AF7" s="11"/>
    </row>
    <row r="8" spans="3:32" ht="12.75">
      <c r="C8" s="10"/>
      <c r="D8" s="52"/>
      <c r="E8" s="16"/>
      <c r="F8" s="11"/>
      <c r="G8" s="11" t="s">
        <v>544</v>
      </c>
      <c r="H8" s="52"/>
      <c r="I8" s="11"/>
      <c r="J8" s="11"/>
      <c r="K8" s="11"/>
      <c r="L8" s="11"/>
      <c r="M8" s="11"/>
      <c r="N8" s="11"/>
      <c r="O8" s="11" t="s">
        <v>428</v>
      </c>
      <c r="P8" s="11"/>
      <c r="Q8" s="16"/>
      <c r="R8" s="16"/>
      <c r="S8" s="16"/>
      <c r="T8" s="16"/>
      <c r="U8" s="16"/>
      <c r="V8" s="16"/>
      <c r="W8" s="16"/>
      <c r="X8" s="16"/>
      <c r="Y8" s="42"/>
      <c r="Z8" s="16"/>
      <c r="AA8" s="11"/>
      <c r="AB8" s="11"/>
      <c r="AC8" s="16"/>
      <c r="AD8" s="16"/>
      <c r="AE8" s="16"/>
      <c r="AF8" s="16"/>
    </row>
    <row r="9" spans="3:32" ht="12.75">
      <c r="C9" s="10"/>
      <c r="D9" s="52"/>
      <c r="E9" s="16"/>
      <c r="F9" s="16"/>
      <c r="G9" s="52"/>
      <c r="H9" s="11"/>
      <c r="I9" s="11"/>
      <c r="J9" s="11"/>
      <c r="K9" s="11"/>
      <c r="L9" s="11"/>
      <c r="M9" s="11"/>
      <c r="N9" s="11"/>
      <c r="O9" s="11"/>
      <c r="P9" s="11"/>
      <c r="Q9" s="124"/>
      <c r="R9" s="124"/>
      <c r="S9" s="124"/>
      <c r="T9" s="11"/>
      <c r="U9" s="11"/>
      <c r="V9" s="16"/>
      <c r="W9" s="16"/>
      <c r="X9" s="16"/>
      <c r="Y9" s="16"/>
      <c r="Z9" s="16"/>
      <c r="AA9" s="11"/>
      <c r="AB9" s="11"/>
      <c r="AC9" s="16"/>
      <c r="AD9" s="16"/>
      <c r="AE9" s="16"/>
      <c r="AF9" s="16"/>
    </row>
    <row r="10" spans="2:32" ht="12.75">
      <c r="B10" s="46"/>
      <c r="C10" s="125">
        <v>1</v>
      </c>
      <c r="D10" s="126">
        <v>2</v>
      </c>
      <c r="E10" s="126">
        <v>3</v>
      </c>
      <c r="F10" s="126">
        <v>4</v>
      </c>
      <c r="G10" s="126">
        <v>5</v>
      </c>
      <c r="H10" s="126">
        <v>6</v>
      </c>
      <c r="I10" s="126">
        <v>7</v>
      </c>
      <c r="J10" s="126">
        <v>8</v>
      </c>
      <c r="K10" s="126">
        <v>9</v>
      </c>
      <c r="L10" s="126">
        <v>10</v>
      </c>
      <c r="M10" s="126">
        <v>11</v>
      </c>
      <c r="N10" s="126">
        <v>12</v>
      </c>
      <c r="O10" s="126">
        <v>13</v>
      </c>
      <c r="P10" s="126">
        <v>14</v>
      </c>
      <c r="Q10" s="126">
        <v>15</v>
      </c>
      <c r="R10" s="126">
        <v>16</v>
      </c>
      <c r="S10" s="126">
        <v>17</v>
      </c>
      <c r="T10" s="126">
        <v>18</v>
      </c>
      <c r="U10" s="126">
        <v>19</v>
      </c>
      <c r="V10" s="126">
        <v>20</v>
      </c>
      <c r="W10" s="126">
        <v>21</v>
      </c>
      <c r="X10" s="126">
        <v>22</v>
      </c>
      <c r="Y10" s="126">
        <v>23</v>
      </c>
      <c r="Z10" s="126">
        <v>24</v>
      </c>
      <c r="AA10" s="126">
        <v>25</v>
      </c>
      <c r="AB10" s="126">
        <v>26</v>
      </c>
      <c r="AC10" s="126">
        <v>27</v>
      </c>
      <c r="AD10" s="126">
        <v>28</v>
      </c>
      <c r="AE10" s="126">
        <v>29</v>
      </c>
      <c r="AF10" s="126">
        <v>30</v>
      </c>
    </row>
    <row r="11" spans="1:33" ht="12.75">
      <c r="A11" s="135" t="s">
        <v>874</v>
      </c>
      <c r="B11" s="12" t="s">
        <v>804</v>
      </c>
      <c r="C11" s="19" t="s">
        <v>53</v>
      </c>
      <c r="D11" s="11">
        <v>187809.866</v>
      </c>
      <c r="E11" s="123">
        <v>21878</v>
      </c>
      <c r="F11" s="127">
        <v>209687.866</v>
      </c>
      <c r="G11" s="128">
        <v>88994</v>
      </c>
      <c r="H11" s="128">
        <v>73080</v>
      </c>
      <c r="I11" s="128">
        <v>150871</v>
      </c>
      <c r="J11" s="128">
        <v>0</v>
      </c>
      <c r="K11" s="128">
        <v>8127</v>
      </c>
      <c r="L11" s="17">
        <v>148104</v>
      </c>
      <c r="M11" s="17">
        <v>13379</v>
      </c>
      <c r="N11" s="17">
        <v>21878</v>
      </c>
      <c r="O11" s="17">
        <v>1016</v>
      </c>
      <c r="P11" s="17">
        <v>123221.09240000001</v>
      </c>
      <c r="Q11" s="17">
        <v>197266.3</v>
      </c>
      <c r="R11" s="17">
        <v>-138124.15</v>
      </c>
      <c r="S11" s="17">
        <v>16321.87</v>
      </c>
      <c r="T11" s="17">
        <v>198685.1124</v>
      </c>
      <c r="U11" s="17">
        <v>209687.866</v>
      </c>
      <c r="V11" s="17">
        <v>178234.6861</v>
      </c>
      <c r="W11" s="17">
        <v>20450.42630000002</v>
      </c>
      <c r="X11" s="17">
        <v>14315.298410000014</v>
      </c>
      <c r="Y11" s="129">
        <v>1.068</v>
      </c>
      <c r="Z11" s="130">
        <v>43672</v>
      </c>
      <c r="AA11" s="226">
        <v>223946.64088800002</v>
      </c>
      <c r="AB11" s="226">
        <v>224113.4917973293</v>
      </c>
      <c r="AC11" s="226">
        <v>5131.743263357055</v>
      </c>
      <c r="AD11" s="226">
        <v>550.7365157060367</v>
      </c>
      <c r="AE11" s="226">
        <v>24051765</v>
      </c>
      <c r="AF11" s="226">
        <v>0</v>
      </c>
      <c r="AG11" s="19"/>
    </row>
    <row r="12" spans="1:33" ht="12.75">
      <c r="A12" s="135" t="s">
        <v>874</v>
      </c>
      <c r="B12" s="12" t="s">
        <v>811</v>
      </c>
      <c r="C12" s="19" t="s">
        <v>55</v>
      </c>
      <c r="D12" s="11">
        <v>148457.309</v>
      </c>
      <c r="E12" s="123">
        <v>18459</v>
      </c>
      <c r="F12" s="127">
        <v>166916.309</v>
      </c>
      <c r="G12" s="128">
        <v>52672</v>
      </c>
      <c r="H12" s="128">
        <v>69543</v>
      </c>
      <c r="I12" s="128">
        <v>52674</v>
      </c>
      <c r="J12" s="128">
        <v>0</v>
      </c>
      <c r="K12" s="128">
        <v>4853</v>
      </c>
      <c r="L12" s="17">
        <v>50873</v>
      </c>
      <c r="M12" s="17">
        <v>6187</v>
      </c>
      <c r="N12" s="17">
        <v>18459</v>
      </c>
      <c r="O12" s="17">
        <v>928</v>
      </c>
      <c r="P12" s="17">
        <v>72929.65120000001</v>
      </c>
      <c r="Q12" s="17">
        <v>108009.5</v>
      </c>
      <c r="R12" s="17">
        <v>-49289.799999999996</v>
      </c>
      <c r="S12" s="17">
        <v>14638.36</v>
      </c>
      <c r="T12" s="17">
        <v>146287.71120000002</v>
      </c>
      <c r="U12" s="17">
        <v>166916.309</v>
      </c>
      <c r="V12" s="17">
        <v>141878.86265</v>
      </c>
      <c r="W12" s="17">
        <v>4408.848550000024</v>
      </c>
      <c r="X12" s="17">
        <v>3086.1939850000167</v>
      </c>
      <c r="Y12" s="129">
        <v>1.018</v>
      </c>
      <c r="Z12" s="130">
        <v>32664</v>
      </c>
      <c r="AA12" s="226">
        <v>169920.802562</v>
      </c>
      <c r="AB12" s="226">
        <v>170047.40164966218</v>
      </c>
      <c r="AC12" s="226">
        <v>5205.957679698205</v>
      </c>
      <c r="AD12" s="226">
        <v>624.9509320471861</v>
      </c>
      <c r="AE12" s="226">
        <v>20413397</v>
      </c>
      <c r="AF12" s="226">
        <v>0</v>
      </c>
      <c r="AG12" s="19"/>
    </row>
    <row r="13" spans="1:33" ht="12.75">
      <c r="A13" s="135" t="s">
        <v>874</v>
      </c>
      <c r="B13" s="12" t="s">
        <v>850</v>
      </c>
      <c r="C13" s="19" t="s">
        <v>58</v>
      </c>
      <c r="D13" s="11">
        <v>209924.572</v>
      </c>
      <c r="E13" s="123">
        <v>21238</v>
      </c>
      <c r="F13" s="127">
        <v>231162.572</v>
      </c>
      <c r="G13" s="128">
        <v>105518</v>
      </c>
      <c r="H13" s="128">
        <v>64488</v>
      </c>
      <c r="I13" s="128">
        <v>126804</v>
      </c>
      <c r="J13" s="128">
        <v>0</v>
      </c>
      <c r="K13" s="128">
        <v>5226</v>
      </c>
      <c r="L13" s="17">
        <v>128308</v>
      </c>
      <c r="M13" s="17">
        <v>26519</v>
      </c>
      <c r="N13" s="17">
        <v>21238</v>
      </c>
      <c r="O13" s="17">
        <v>6498</v>
      </c>
      <c r="P13" s="17">
        <v>146100.22280000002</v>
      </c>
      <c r="Q13" s="17">
        <v>167040.3</v>
      </c>
      <c r="R13" s="17">
        <v>-137126.25</v>
      </c>
      <c r="S13" s="17">
        <v>13544.070000000002</v>
      </c>
      <c r="T13" s="17">
        <v>189558.3428</v>
      </c>
      <c r="U13" s="17">
        <v>231162.572</v>
      </c>
      <c r="V13" s="17">
        <v>196488.1862</v>
      </c>
      <c r="W13" s="17">
        <v>-6929.843399999983</v>
      </c>
      <c r="X13" s="17">
        <v>-4850.890379999988</v>
      </c>
      <c r="Y13" s="129">
        <v>0.979</v>
      </c>
      <c r="Z13" s="130">
        <v>43163</v>
      </c>
      <c r="AA13" s="226">
        <v>226308.157988</v>
      </c>
      <c r="AB13" s="226">
        <v>226476.76833999812</v>
      </c>
      <c r="AC13" s="226">
        <v>5247.011754048563</v>
      </c>
      <c r="AD13" s="226">
        <v>666.0050063975441</v>
      </c>
      <c r="AE13" s="226">
        <v>28746774</v>
      </c>
      <c r="AF13" s="226">
        <v>0</v>
      </c>
      <c r="AG13" s="19"/>
    </row>
    <row r="14" spans="1:33" ht="12.75">
      <c r="A14" s="135" t="s">
        <v>874</v>
      </c>
      <c r="B14" s="12" t="s">
        <v>825</v>
      </c>
      <c r="C14" s="19" t="s">
        <v>57</v>
      </c>
      <c r="D14" s="11">
        <v>135866.291</v>
      </c>
      <c r="E14" s="123">
        <v>20689</v>
      </c>
      <c r="F14" s="127">
        <v>156555.291</v>
      </c>
      <c r="G14" s="128">
        <v>86236</v>
      </c>
      <c r="H14" s="128">
        <v>49635</v>
      </c>
      <c r="I14" s="128">
        <v>84589</v>
      </c>
      <c r="J14" s="128">
        <v>0</v>
      </c>
      <c r="K14" s="128">
        <v>4457</v>
      </c>
      <c r="L14" s="17">
        <v>77515</v>
      </c>
      <c r="M14" s="17">
        <v>53444</v>
      </c>
      <c r="N14" s="17">
        <v>20689</v>
      </c>
      <c r="O14" s="17">
        <v>0</v>
      </c>
      <c r="P14" s="17">
        <v>119402.3656</v>
      </c>
      <c r="Q14" s="17">
        <v>117878.84999999999</v>
      </c>
      <c r="R14" s="17">
        <v>-111315.15</v>
      </c>
      <c r="S14" s="17">
        <v>8500.17</v>
      </c>
      <c r="T14" s="17">
        <v>134466.2356</v>
      </c>
      <c r="U14" s="17">
        <v>156555.291</v>
      </c>
      <c r="V14" s="17">
        <v>133071.99735</v>
      </c>
      <c r="W14" s="17">
        <v>1394.238250000024</v>
      </c>
      <c r="X14" s="17">
        <v>975.9667750000167</v>
      </c>
      <c r="Y14" s="129">
        <v>1.006</v>
      </c>
      <c r="Z14" s="130">
        <v>41837</v>
      </c>
      <c r="AA14" s="226">
        <v>157494.622746</v>
      </c>
      <c r="AB14" s="226">
        <v>157611.9637381017</v>
      </c>
      <c r="AC14" s="226">
        <v>3767.2864626551072</v>
      </c>
      <c r="AD14" s="226">
        <v>-813.7202849959112</v>
      </c>
      <c r="AE14" s="226">
        <v>0</v>
      </c>
      <c r="AF14" s="226">
        <v>34043616</v>
      </c>
      <c r="AG14" s="19"/>
    </row>
    <row r="15" spans="1:33" ht="12.75">
      <c r="A15" s="135" t="s">
        <v>874</v>
      </c>
      <c r="B15" s="12" t="s">
        <v>652</v>
      </c>
      <c r="C15" s="19" t="s">
        <v>38</v>
      </c>
      <c r="D15" s="11">
        <v>267340.978</v>
      </c>
      <c r="E15" s="123">
        <v>33263</v>
      </c>
      <c r="F15" s="127">
        <v>300603.978</v>
      </c>
      <c r="G15" s="128">
        <v>101297</v>
      </c>
      <c r="H15" s="128">
        <v>153083</v>
      </c>
      <c r="I15" s="128">
        <v>10386</v>
      </c>
      <c r="J15" s="128">
        <v>0</v>
      </c>
      <c r="K15" s="128">
        <v>10975</v>
      </c>
      <c r="L15" s="17">
        <v>5967</v>
      </c>
      <c r="M15" s="17">
        <v>60573</v>
      </c>
      <c r="N15" s="17">
        <v>33263</v>
      </c>
      <c r="O15" s="17">
        <v>0</v>
      </c>
      <c r="P15" s="17">
        <v>140255.8262</v>
      </c>
      <c r="Q15" s="17">
        <v>148277.4</v>
      </c>
      <c r="R15" s="17">
        <v>-56559</v>
      </c>
      <c r="S15" s="17">
        <v>17976.140000000003</v>
      </c>
      <c r="T15" s="17">
        <v>249950.36620000002</v>
      </c>
      <c r="U15" s="17">
        <v>300603.978</v>
      </c>
      <c r="V15" s="17">
        <v>255513.3813</v>
      </c>
      <c r="W15" s="17">
        <v>-5563.01509999999</v>
      </c>
      <c r="X15" s="17">
        <v>-3894.1105699999925</v>
      </c>
      <c r="Y15" s="129">
        <v>0.987</v>
      </c>
      <c r="Z15" s="130">
        <v>74124</v>
      </c>
      <c r="AA15" s="226">
        <v>296696.126286</v>
      </c>
      <c r="AB15" s="226">
        <v>296917.1790254785</v>
      </c>
      <c r="AC15" s="226">
        <v>4005.6820871172426</v>
      </c>
      <c r="AD15" s="226">
        <v>-575.3246605337758</v>
      </c>
      <c r="AE15" s="226">
        <v>0</v>
      </c>
      <c r="AF15" s="226">
        <v>42645365</v>
      </c>
      <c r="AG15" s="19"/>
    </row>
    <row r="16" spans="1:33" ht="12.75">
      <c r="A16" s="135" t="s">
        <v>874</v>
      </c>
      <c r="B16" s="12" t="s">
        <v>590</v>
      </c>
      <c r="C16" s="19" t="s">
        <v>35</v>
      </c>
      <c r="D16" s="11">
        <v>131041.598</v>
      </c>
      <c r="E16" s="123">
        <v>8888</v>
      </c>
      <c r="F16" s="127">
        <v>139929.598</v>
      </c>
      <c r="G16" s="128">
        <v>67194</v>
      </c>
      <c r="H16" s="128">
        <v>84882</v>
      </c>
      <c r="I16" s="128">
        <v>98261</v>
      </c>
      <c r="J16" s="128">
        <v>0</v>
      </c>
      <c r="K16" s="128">
        <v>8341</v>
      </c>
      <c r="L16" s="17">
        <v>95552</v>
      </c>
      <c r="M16" s="17">
        <v>12899</v>
      </c>
      <c r="N16" s="17">
        <v>8888</v>
      </c>
      <c r="O16" s="17">
        <v>167</v>
      </c>
      <c r="P16" s="17">
        <v>93036.81240000001</v>
      </c>
      <c r="Q16" s="17">
        <v>162761.4</v>
      </c>
      <c r="R16" s="17">
        <v>-92325.3</v>
      </c>
      <c r="S16" s="17">
        <v>5361.97</v>
      </c>
      <c r="T16" s="17">
        <v>168834.8824</v>
      </c>
      <c r="U16" s="17">
        <v>139929.598</v>
      </c>
      <c r="V16" s="17">
        <v>118940.1583</v>
      </c>
      <c r="W16" s="17">
        <v>49894.72410000001</v>
      </c>
      <c r="X16" s="17">
        <v>34926.30687</v>
      </c>
      <c r="Y16" s="129">
        <v>1.25</v>
      </c>
      <c r="Z16" s="130">
        <v>27284</v>
      </c>
      <c r="AA16" s="226">
        <v>174911.9975</v>
      </c>
      <c r="AB16" s="226">
        <v>175042.3152655166</v>
      </c>
      <c r="AC16" s="226">
        <v>6415.566458932583</v>
      </c>
      <c r="AD16" s="226">
        <v>1834.559711281565</v>
      </c>
      <c r="AE16" s="226">
        <v>50054127</v>
      </c>
      <c r="AF16" s="226">
        <v>0</v>
      </c>
      <c r="AG16" s="19"/>
    </row>
    <row r="17" spans="1:33" ht="12.75">
      <c r="A17" s="135" t="s">
        <v>874</v>
      </c>
      <c r="B17" s="12" t="s">
        <v>636</v>
      </c>
      <c r="C17" s="36" t="s">
        <v>37</v>
      </c>
      <c r="D17" s="11">
        <v>312362.11</v>
      </c>
      <c r="E17" s="123">
        <v>46360</v>
      </c>
      <c r="F17" s="127">
        <v>358722.11</v>
      </c>
      <c r="G17" s="128">
        <v>198223</v>
      </c>
      <c r="H17" s="128">
        <v>90440</v>
      </c>
      <c r="I17" s="128">
        <v>209927</v>
      </c>
      <c r="J17" s="128">
        <v>0</v>
      </c>
      <c r="K17" s="128">
        <v>18780</v>
      </c>
      <c r="L17" s="17">
        <v>206241</v>
      </c>
      <c r="M17" s="17">
        <v>64281</v>
      </c>
      <c r="N17" s="17">
        <v>46360</v>
      </c>
      <c r="O17" s="17">
        <v>4370</v>
      </c>
      <c r="P17" s="17">
        <v>274459.5658</v>
      </c>
      <c r="Q17" s="17">
        <v>271274.95</v>
      </c>
      <c r="R17" s="17">
        <v>-233658.19999999998</v>
      </c>
      <c r="S17" s="17">
        <v>28478.230000000003</v>
      </c>
      <c r="T17" s="17">
        <v>340554.54579999996</v>
      </c>
      <c r="U17" s="17">
        <v>358722.11</v>
      </c>
      <c r="V17" s="17">
        <v>304913.79349999997</v>
      </c>
      <c r="W17" s="17">
        <v>35640.75229999999</v>
      </c>
      <c r="X17" s="17">
        <v>24948.526609999994</v>
      </c>
      <c r="Y17" s="129">
        <v>1.07</v>
      </c>
      <c r="Z17" s="130">
        <v>107187</v>
      </c>
      <c r="AA17" s="226">
        <v>383832.6577</v>
      </c>
      <c r="AB17" s="226">
        <v>384118.6313038619</v>
      </c>
      <c r="AC17" s="226">
        <v>3583.6307696256254</v>
      </c>
      <c r="AD17" s="226">
        <v>-997.3759780253931</v>
      </c>
      <c r="AE17" s="226">
        <v>0</v>
      </c>
      <c r="AF17" s="226">
        <v>106905739</v>
      </c>
      <c r="AG17" s="19"/>
    </row>
    <row r="18" spans="1:33" ht="12.75">
      <c r="A18" s="135" t="s">
        <v>874</v>
      </c>
      <c r="B18" s="60" t="s">
        <v>577</v>
      </c>
      <c r="C18" s="19" t="s">
        <v>578</v>
      </c>
      <c r="D18" s="18">
        <v>359543.683</v>
      </c>
      <c r="E18" s="228">
        <v>58379</v>
      </c>
      <c r="F18" s="229">
        <v>417922.683</v>
      </c>
      <c r="G18" s="128">
        <v>210632</v>
      </c>
      <c r="H18" s="128">
        <v>101172</v>
      </c>
      <c r="I18" s="128">
        <v>18354</v>
      </c>
      <c r="J18" s="128">
        <v>31764</v>
      </c>
      <c r="K18" s="128">
        <v>1398</v>
      </c>
      <c r="L18" s="17">
        <v>182</v>
      </c>
      <c r="M18" s="17">
        <v>53735</v>
      </c>
      <c r="N18" s="17">
        <v>58379</v>
      </c>
      <c r="O18" s="17">
        <v>1482</v>
      </c>
      <c r="P18" s="17">
        <v>291641.0672</v>
      </c>
      <c r="Q18" s="17">
        <v>129784.8</v>
      </c>
      <c r="R18" s="17">
        <v>-47089.15</v>
      </c>
      <c r="S18" s="17">
        <v>40487.200000000004</v>
      </c>
      <c r="T18" s="17">
        <v>414823.91719999997</v>
      </c>
      <c r="U18" s="17">
        <v>417922.683</v>
      </c>
      <c r="V18" s="17">
        <v>355234.28055</v>
      </c>
      <c r="W18" s="17">
        <v>59589.63664999994</v>
      </c>
      <c r="X18" s="17">
        <v>41712.745654999955</v>
      </c>
      <c r="Y18" s="129">
        <v>1.1</v>
      </c>
      <c r="Z18" s="230">
        <v>90331</v>
      </c>
      <c r="AA18" s="227">
        <v>459714.9513000001</v>
      </c>
      <c r="AB18" s="227">
        <v>460057.4608252714</v>
      </c>
      <c r="AC18" s="227">
        <v>5093.018574191267</v>
      </c>
      <c r="AD18" s="227">
        <v>512.0118265402489</v>
      </c>
      <c r="AE18" s="227">
        <v>46250540</v>
      </c>
      <c r="AF18" s="227">
        <v>0</v>
      </c>
      <c r="AG18" s="19"/>
    </row>
    <row r="19" spans="1:33" ht="12.75">
      <c r="A19" s="135" t="s">
        <v>874</v>
      </c>
      <c r="B19" s="12" t="s">
        <v>745</v>
      </c>
      <c r="C19" s="19" t="s">
        <v>44</v>
      </c>
      <c r="D19" s="11">
        <v>62147.39499999999</v>
      </c>
      <c r="E19" s="123">
        <v>8644</v>
      </c>
      <c r="F19" s="127">
        <v>70791.39499999999</v>
      </c>
      <c r="G19" s="128">
        <v>42333</v>
      </c>
      <c r="H19" s="128">
        <v>22381</v>
      </c>
      <c r="I19" s="128">
        <v>17441</v>
      </c>
      <c r="J19" s="128">
        <v>0</v>
      </c>
      <c r="K19" s="128">
        <v>4273</v>
      </c>
      <c r="L19" s="17">
        <v>17007</v>
      </c>
      <c r="M19" s="17">
        <v>23570</v>
      </c>
      <c r="N19" s="17">
        <v>8644</v>
      </c>
      <c r="O19" s="17">
        <v>1070</v>
      </c>
      <c r="P19" s="17">
        <v>58614.2718</v>
      </c>
      <c r="Q19" s="17">
        <v>37480.75</v>
      </c>
      <c r="R19" s="17">
        <v>-35399.95</v>
      </c>
      <c r="S19" s="17">
        <v>3340.5000000000005</v>
      </c>
      <c r="T19" s="17">
        <v>64035.571800000005</v>
      </c>
      <c r="U19" s="17">
        <v>70791.39499999999</v>
      </c>
      <c r="V19" s="17">
        <v>60172.68574999999</v>
      </c>
      <c r="W19" s="17">
        <v>3862.8860500000155</v>
      </c>
      <c r="X19" s="17">
        <v>2704.020235000011</v>
      </c>
      <c r="Y19" s="129">
        <v>1.038</v>
      </c>
      <c r="Z19" s="130">
        <v>16630</v>
      </c>
      <c r="AA19" s="226">
        <v>73481.46801</v>
      </c>
      <c r="AB19" s="226">
        <v>73536.21520204406</v>
      </c>
      <c r="AC19" s="226">
        <v>4421.901094530611</v>
      </c>
      <c r="AD19" s="226">
        <v>-159.10565312040762</v>
      </c>
      <c r="AE19" s="226">
        <v>0</v>
      </c>
      <c r="AF19" s="226">
        <v>2645927</v>
      </c>
      <c r="AG19" s="19"/>
    </row>
    <row r="20" spans="1:33" ht="12.75">
      <c r="A20" s="135" t="s">
        <v>874</v>
      </c>
      <c r="B20" s="12" t="s">
        <v>628</v>
      </c>
      <c r="C20" s="19" t="s">
        <v>36</v>
      </c>
      <c r="D20" s="11">
        <v>276128.081</v>
      </c>
      <c r="E20" s="123">
        <v>43025</v>
      </c>
      <c r="F20" s="127">
        <v>319153.081</v>
      </c>
      <c r="G20" s="128">
        <v>181337</v>
      </c>
      <c r="H20" s="128">
        <v>87723</v>
      </c>
      <c r="I20" s="128">
        <v>189710</v>
      </c>
      <c r="J20" s="128">
        <v>0</v>
      </c>
      <c r="K20" s="128">
        <v>0</v>
      </c>
      <c r="L20" s="17">
        <v>170986</v>
      </c>
      <c r="M20" s="17">
        <v>98139</v>
      </c>
      <c r="N20" s="17">
        <v>43025</v>
      </c>
      <c r="O20" s="17">
        <v>300</v>
      </c>
      <c r="P20" s="17">
        <v>251079.2102</v>
      </c>
      <c r="Q20" s="17">
        <v>235818.05</v>
      </c>
      <c r="R20" s="17">
        <v>-229011.25</v>
      </c>
      <c r="S20" s="17">
        <v>19887.620000000003</v>
      </c>
      <c r="T20" s="17">
        <v>277773.6302</v>
      </c>
      <c r="U20" s="17">
        <v>319153.081</v>
      </c>
      <c r="V20" s="17">
        <v>271280.11884999997</v>
      </c>
      <c r="W20" s="17">
        <v>6493.511350000044</v>
      </c>
      <c r="X20" s="17">
        <v>4545.457945000031</v>
      </c>
      <c r="Y20" s="129">
        <v>1.014</v>
      </c>
      <c r="Z20" s="130">
        <v>85360</v>
      </c>
      <c r="AA20" s="226">
        <v>323621.224134</v>
      </c>
      <c r="AB20" s="226">
        <v>323862.3373532513</v>
      </c>
      <c r="AC20" s="226">
        <v>3794.0761170718283</v>
      </c>
      <c r="AD20" s="226">
        <v>-786.9306305791902</v>
      </c>
      <c r="AE20" s="226">
        <v>0</v>
      </c>
      <c r="AF20" s="226">
        <v>67172399</v>
      </c>
      <c r="AG20" s="19"/>
    </row>
    <row r="21" spans="1:33" ht="12.75">
      <c r="A21" s="135" t="s">
        <v>874</v>
      </c>
      <c r="B21" s="12" t="s">
        <v>798</v>
      </c>
      <c r="C21" s="19" t="s">
        <v>51</v>
      </c>
      <c r="D21" s="11">
        <v>172586.199</v>
      </c>
      <c r="E21" s="123">
        <v>21721</v>
      </c>
      <c r="F21" s="127">
        <v>194307.199</v>
      </c>
      <c r="G21" s="128">
        <v>98843</v>
      </c>
      <c r="H21" s="128">
        <v>65291</v>
      </c>
      <c r="I21" s="128">
        <v>6250</v>
      </c>
      <c r="J21" s="128">
        <v>0</v>
      </c>
      <c r="K21" s="128">
        <v>9190</v>
      </c>
      <c r="L21" s="17">
        <v>191</v>
      </c>
      <c r="M21" s="17">
        <v>55921</v>
      </c>
      <c r="N21" s="17">
        <v>21721</v>
      </c>
      <c r="O21" s="17">
        <v>590</v>
      </c>
      <c r="P21" s="17">
        <v>136858.0178</v>
      </c>
      <c r="Q21" s="17">
        <v>68621.34999999999</v>
      </c>
      <c r="R21" s="17">
        <v>-48196.7</v>
      </c>
      <c r="S21" s="17">
        <v>8956.28</v>
      </c>
      <c r="T21" s="17">
        <v>166238.9478</v>
      </c>
      <c r="U21" s="17">
        <v>194307.199</v>
      </c>
      <c r="V21" s="17">
        <v>165161.11914999998</v>
      </c>
      <c r="W21" s="17">
        <v>1077.8286500000104</v>
      </c>
      <c r="X21" s="17">
        <v>754.4800550000073</v>
      </c>
      <c r="Y21" s="129">
        <v>1.004</v>
      </c>
      <c r="Z21" s="130">
        <v>47019</v>
      </c>
      <c r="AA21" s="226">
        <v>195084.427796</v>
      </c>
      <c r="AB21" s="226">
        <v>195229.77498247565</v>
      </c>
      <c r="AC21" s="226">
        <v>4152.146472329817</v>
      </c>
      <c r="AD21" s="226">
        <v>-428.8602753212017</v>
      </c>
      <c r="AE21" s="226">
        <v>0</v>
      </c>
      <c r="AF21" s="226">
        <v>20164581</v>
      </c>
      <c r="AG21" s="19"/>
    </row>
    <row r="22" spans="1:33" ht="12.75">
      <c r="A22" s="135" t="s">
        <v>874</v>
      </c>
      <c r="B22" s="12" t="s">
        <v>805</v>
      </c>
      <c r="C22" s="19" t="s">
        <v>54</v>
      </c>
      <c r="D22" s="11">
        <v>82411.42</v>
      </c>
      <c r="E22" s="123">
        <v>14893</v>
      </c>
      <c r="F22" s="127">
        <v>97304.42</v>
      </c>
      <c r="G22" s="128">
        <v>61841</v>
      </c>
      <c r="H22" s="128">
        <v>20373</v>
      </c>
      <c r="I22" s="128">
        <v>6228</v>
      </c>
      <c r="J22" s="128">
        <v>0</v>
      </c>
      <c r="K22" s="128">
        <v>4610</v>
      </c>
      <c r="L22" s="17">
        <v>3269</v>
      </c>
      <c r="M22" s="17">
        <v>31987</v>
      </c>
      <c r="N22" s="17">
        <v>14893</v>
      </c>
      <c r="O22" s="17">
        <v>0</v>
      </c>
      <c r="P22" s="17">
        <v>85625.04860000001</v>
      </c>
      <c r="Q22" s="17">
        <v>26529.35</v>
      </c>
      <c r="R22" s="17">
        <v>-29967.6</v>
      </c>
      <c r="S22" s="17">
        <v>7221.26</v>
      </c>
      <c r="T22" s="17">
        <v>89408.0586</v>
      </c>
      <c r="U22" s="17">
        <v>97304.42</v>
      </c>
      <c r="V22" s="17">
        <v>82708.757</v>
      </c>
      <c r="W22" s="17">
        <v>6699.301600000006</v>
      </c>
      <c r="X22" s="17">
        <v>4689.511120000004</v>
      </c>
      <c r="Y22" s="129">
        <v>1.048</v>
      </c>
      <c r="Z22" s="130">
        <v>26605</v>
      </c>
      <c r="AA22" s="226">
        <v>101975.03216</v>
      </c>
      <c r="AB22" s="226">
        <v>102051.0084138849</v>
      </c>
      <c r="AC22" s="226">
        <v>3835.7830638558507</v>
      </c>
      <c r="AD22" s="226">
        <v>-745.2236837951677</v>
      </c>
      <c r="AE22" s="226">
        <v>0</v>
      </c>
      <c r="AF22" s="226">
        <v>19826676</v>
      </c>
      <c r="AG22" s="19"/>
    </row>
    <row r="23" spans="1:33" ht="12.75">
      <c r="A23" s="135" t="s">
        <v>874</v>
      </c>
      <c r="B23" s="12" t="s">
        <v>724</v>
      </c>
      <c r="C23" s="19" t="s">
        <v>42</v>
      </c>
      <c r="D23" s="11">
        <v>33554.201</v>
      </c>
      <c r="E23" s="123">
        <v>3648</v>
      </c>
      <c r="F23" s="127">
        <v>37202.201</v>
      </c>
      <c r="G23" s="128">
        <v>30372</v>
      </c>
      <c r="H23" s="128">
        <v>3191</v>
      </c>
      <c r="I23" s="128">
        <v>40423</v>
      </c>
      <c r="J23" s="128">
        <v>0</v>
      </c>
      <c r="K23" s="128">
        <v>0</v>
      </c>
      <c r="L23" s="17">
        <v>46206</v>
      </c>
      <c r="M23" s="17">
        <v>2001</v>
      </c>
      <c r="N23" s="17">
        <v>3648</v>
      </c>
      <c r="O23" s="17">
        <v>0</v>
      </c>
      <c r="P23" s="17">
        <v>42053.0712</v>
      </c>
      <c r="Q23" s="17">
        <v>37071.9</v>
      </c>
      <c r="R23" s="17">
        <v>-40975.95</v>
      </c>
      <c r="S23" s="17">
        <v>2760.63</v>
      </c>
      <c r="T23" s="17">
        <v>40909.65119999999</v>
      </c>
      <c r="U23" s="17">
        <v>37202.201</v>
      </c>
      <c r="V23" s="17">
        <v>31621.87085</v>
      </c>
      <c r="W23" s="17">
        <v>9287.780349999994</v>
      </c>
      <c r="X23" s="17">
        <v>6501.4462449999955</v>
      </c>
      <c r="Y23" s="129">
        <v>1.175</v>
      </c>
      <c r="Z23" s="130">
        <v>10387</v>
      </c>
      <c r="AA23" s="226">
        <v>43712.586175000004</v>
      </c>
      <c r="AB23" s="226">
        <v>43745.154132811345</v>
      </c>
      <c r="AC23" s="226">
        <v>4211.529232002633</v>
      </c>
      <c r="AD23" s="226">
        <v>-369.47751564838563</v>
      </c>
      <c r="AE23" s="226">
        <v>0</v>
      </c>
      <c r="AF23" s="226">
        <v>3837763</v>
      </c>
      <c r="AG23" s="19"/>
    </row>
    <row r="24" spans="1:33" ht="12.75">
      <c r="A24" s="135" t="s">
        <v>874</v>
      </c>
      <c r="B24" s="12" t="s">
        <v>799</v>
      </c>
      <c r="C24" s="19" t="s">
        <v>52</v>
      </c>
      <c r="D24" s="11">
        <v>210476.362</v>
      </c>
      <c r="E24" s="123">
        <v>34573</v>
      </c>
      <c r="F24" s="127">
        <v>245049.362</v>
      </c>
      <c r="G24" s="128">
        <v>111072</v>
      </c>
      <c r="H24" s="128">
        <v>127784</v>
      </c>
      <c r="I24" s="128">
        <v>106631</v>
      </c>
      <c r="J24" s="128">
        <v>0</v>
      </c>
      <c r="K24" s="128">
        <v>3961</v>
      </c>
      <c r="L24" s="17">
        <v>97596</v>
      </c>
      <c r="M24" s="17">
        <v>54205</v>
      </c>
      <c r="N24" s="17">
        <v>34573</v>
      </c>
      <c r="O24" s="17">
        <v>4690</v>
      </c>
      <c r="P24" s="17">
        <v>153790.2912</v>
      </c>
      <c r="Q24" s="17">
        <v>202619.6</v>
      </c>
      <c r="R24" s="17">
        <v>-133017.35</v>
      </c>
      <c r="S24" s="17">
        <v>20172.2</v>
      </c>
      <c r="T24" s="17">
        <v>243564.74120000002</v>
      </c>
      <c r="U24" s="17">
        <v>245049.362</v>
      </c>
      <c r="V24" s="17">
        <v>208291.9577</v>
      </c>
      <c r="W24" s="17">
        <v>35272.78350000002</v>
      </c>
      <c r="X24" s="17">
        <v>24690.94845000001</v>
      </c>
      <c r="Y24" s="129">
        <v>1.101</v>
      </c>
      <c r="Z24" s="130">
        <v>69258</v>
      </c>
      <c r="AA24" s="226">
        <v>269799.347562</v>
      </c>
      <c r="AB24" s="226">
        <v>270000.36092080123</v>
      </c>
      <c r="AC24" s="226">
        <v>3898.471814386803</v>
      </c>
      <c r="AD24" s="226">
        <v>-682.5349332642154</v>
      </c>
      <c r="AE24" s="226">
        <v>0</v>
      </c>
      <c r="AF24" s="226">
        <v>47271004</v>
      </c>
      <c r="AG24" s="19"/>
    </row>
    <row r="25" spans="1:33" ht="12.75">
      <c r="A25" s="135" t="s">
        <v>874</v>
      </c>
      <c r="B25" s="12" t="s">
        <v>586</v>
      </c>
      <c r="C25" s="19" t="s">
        <v>34</v>
      </c>
      <c r="D25" s="11">
        <v>92042.246</v>
      </c>
      <c r="E25" s="123">
        <v>9923</v>
      </c>
      <c r="F25" s="127">
        <v>101965.246</v>
      </c>
      <c r="G25" s="128">
        <v>18332</v>
      </c>
      <c r="H25" s="128">
        <v>95641</v>
      </c>
      <c r="I25" s="128">
        <v>11571</v>
      </c>
      <c r="J25" s="128">
        <v>0</v>
      </c>
      <c r="K25" s="128">
        <v>2273</v>
      </c>
      <c r="L25" s="17">
        <v>9092</v>
      </c>
      <c r="M25" s="17">
        <v>9883</v>
      </c>
      <c r="N25" s="17">
        <v>9923</v>
      </c>
      <c r="O25" s="17">
        <v>963</v>
      </c>
      <c r="P25" s="17">
        <v>25382.4872</v>
      </c>
      <c r="Q25" s="17">
        <v>93062.25</v>
      </c>
      <c r="R25" s="17">
        <v>-16947.3</v>
      </c>
      <c r="S25" s="17">
        <v>6754.4400000000005</v>
      </c>
      <c r="T25" s="17">
        <v>108251.8772</v>
      </c>
      <c r="U25" s="17">
        <v>101965.246</v>
      </c>
      <c r="V25" s="17">
        <v>86670.4591</v>
      </c>
      <c r="W25" s="17">
        <v>21581.41810000001</v>
      </c>
      <c r="X25" s="17">
        <v>15106.992670000005</v>
      </c>
      <c r="Y25" s="129">
        <v>1.148</v>
      </c>
      <c r="Z25" s="130">
        <v>32673</v>
      </c>
      <c r="AA25" s="226">
        <v>117056.10240799999</v>
      </c>
      <c r="AB25" s="226">
        <v>117143.31477721379</v>
      </c>
      <c r="AC25" s="226">
        <v>3585.324726141272</v>
      </c>
      <c r="AD25" s="226">
        <v>-995.6820215097464</v>
      </c>
      <c r="AE25" s="226">
        <v>0</v>
      </c>
      <c r="AF25" s="226">
        <v>32531919</v>
      </c>
      <c r="AG25" s="19"/>
    </row>
    <row r="26" spans="1:33" ht="12.75">
      <c r="A26" s="135" t="s">
        <v>874</v>
      </c>
      <c r="B26" s="12" t="s">
        <v>757</v>
      </c>
      <c r="C26" s="19" t="s">
        <v>46</v>
      </c>
      <c r="D26" s="11">
        <v>239154.75399999996</v>
      </c>
      <c r="E26" s="123">
        <v>32748</v>
      </c>
      <c r="F26" s="127">
        <v>271902.75399999996</v>
      </c>
      <c r="G26" s="128">
        <v>8718</v>
      </c>
      <c r="H26" s="128">
        <v>255238</v>
      </c>
      <c r="I26" s="128">
        <v>112924</v>
      </c>
      <c r="J26" s="128">
        <v>0</v>
      </c>
      <c r="K26" s="128">
        <v>2366</v>
      </c>
      <c r="L26" s="17">
        <v>106307</v>
      </c>
      <c r="M26" s="17">
        <v>80</v>
      </c>
      <c r="N26" s="17">
        <v>32748</v>
      </c>
      <c r="O26" s="17">
        <v>11297</v>
      </c>
      <c r="P26" s="17">
        <v>12070.9428</v>
      </c>
      <c r="Q26" s="17">
        <v>314948.8</v>
      </c>
      <c r="R26" s="17">
        <v>-100031.4</v>
      </c>
      <c r="S26" s="17">
        <v>27822.2</v>
      </c>
      <c r="T26" s="17">
        <v>254810.5428</v>
      </c>
      <c r="U26" s="17">
        <v>271902.75399999996</v>
      </c>
      <c r="V26" s="17">
        <v>231117.34089999995</v>
      </c>
      <c r="W26" s="17">
        <v>23693.201900000044</v>
      </c>
      <c r="X26" s="17">
        <v>16585.24133000003</v>
      </c>
      <c r="Y26" s="129">
        <v>1.061</v>
      </c>
      <c r="Z26" s="130">
        <v>70888</v>
      </c>
      <c r="AA26" s="226">
        <v>288488.82199399994</v>
      </c>
      <c r="AB26" s="226">
        <v>288703.7599010396</v>
      </c>
      <c r="AC26" s="226">
        <v>4072.6746402922863</v>
      </c>
      <c r="AD26" s="226">
        <v>-508.3321073587322</v>
      </c>
      <c r="AE26" s="226">
        <v>0</v>
      </c>
      <c r="AF26" s="226">
        <v>36034646</v>
      </c>
      <c r="AG26" s="19"/>
    </row>
    <row r="27" spans="1:33" ht="12.75">
      <c r="A27" s="135" t="s">
        <v>874</v>
      </c>
      <c r="B27" s="12" t="s">
        <v>763</v>
      </c>
      <c r="C27" s="19" t="s">
        <v>48</v>
      </c>
      <c r="D27" s="11">
        <v>2489195.926</v>
      </c>
      <c r="E27" s="123">
        <v>379249</v>
      </c>
      <c r="F27" s="127">
        <v>2868444.926</v>
      </c>
      <c r="G27" s="128">
        <v>592679</v>
      </c>
      <c r="H27" s="128">
        <v>1918525</v>
      </c>
      <c r="I27" s="128">
        <v>258810</v>
      </c>
      <c r="J27" s="128">
        <v>0</v>
      </c>
      <c r="K27" s="128">
        <v>78145</v>
      </c>
      <c r="L27" s="17">
        <v>141187</v>
      </c>
      <c r="M27" s="17">
        <v>191102</v>
      </c>
      <c r="N27" s="17">
        <v>379249</v>
      </c>
      <c r="O27" s="17">
        <v>17850</v>
      </c>
      <c r="P27" s="17">
        <v>820623.3434</v>
      </c>
      <c r="Q27" s="17">
        <v>1917158</v>
      </c>
      <c r="R27" s="17">
        <v>-297618.14999999997</v>
      </c>
      <c r="S27" s="17">
        <v>289874.31</v>
      </c>
      <c r="T27" s="17">
        <v>2730037.5034</v>
      </c>
      <c r="U27" s="17">
        <v>2868444.926</v>
      </c>
      <c r="V27" s="17">
        <v>2438178.1870999997</v>
      </c>
      <c r="W27" s="17">
        <v>291859.31630000006</v>
      </c>
      <c r="X27" s="17">
        <v>204301.52141000004</v>
      </c>
      <c r="Y27" s="129">
        <v>1.071</v>
      </c>
      <c r="Z27" s="130">
        <v>934471</v>
      </c>
      <c r="AA27" s="226">
        <v>3072104.5157459998</v>
      </c>
      <c r="AB27" s="226">
        <v>3074393.379869946</v>
      </c>
      <c r="AC27" s="226">
        <v>3289.982653148087</v>
      </c>
      <c r="AD27" s="226">
        <v>-1291.0240945029313</v>
      </c>
      <c r="AE27" s="226">
        <v>0</v>
      </c>
      <c r="AF27" s="226">
        <v>1206424577</v>
      </c>
      <c r="AG27" s="19"/>
    </row>
    <row r="28" spans="1:33" ht="12.75">
      <c r="A28" s="135" t="s">
        <v>874</v>
      </c>
      <c r="B28" s="12" t="s">
        <v>781</v>
      </c>
      <c r="C28" s="19" t="s">
        <v>50</v>
      </c>
      <c r="D28" s="11">
        <v>572187.731</v>
      </c>
      <c r="E28" s="123">
        <v>57947</v>
      </c>
      <c r="F28" s="127">
        <v>630134.731</v>
      </c>
      <c r="G28" s="128">
        <v>194260</v>
      </c>
      <c r="H28" s="128">
        <v>352500</v>
      </c>
      <c r="I28" s="128">
        <v>193327</v>
      </c>
      <c r="J28" s="128">
        <v>0</v>
      </c>
      <c r="K28" s="128">
        <v>15360</v>
      </c>
      <c r="L28" s="17">
        <v>188320</v>
      </c>
      <c r="M28" s="17">
        <v>61457</v>
      </c>
      <c r="N28" s="17">
        <v>57947</v>
      </c>
      <c r="O28" s="17">
        <v>4468</v>
      </c>
      <c r="P28" s="17">
        <v>268972.396</v>
      </c>
      <c r="Q28" s="17">
        <v>477008.95</v>
      </c>
      <c r="R28" s="17">
        <v>-216108.25</v>
      </c>
      <c r="S28" s="17">
        <v>38807.26</v>
      </c>
      <c r="T28" s="17">
        <v>568680.356</v>
      </c>
      <c r="U28" s="17">
        <v>630134.731</v>
      </c>
      <c r="V28" s="17">
        <v>535614.52135</v>
      </c>
      <c r="W28" s="17">
        <v>33065.834649999975</v>
      </c>
      <c r="X28" s="17">
        <v>23146.08425499998</v>
      </c>
      <c r="Y28" s="129">
        <v>1.037</v>
      </c>
      <c r="Z28" s="130">
        <v>94375</v>
      </c>
      <c r="AA28" s="226">
        <v>653449.716047</v>
      </c>
      <c r="AB28" s="226">
        <v>653936.5671955195</v>
      </c>
      <c r="AC28" s="226">
        <v>6929.129188826696</v>
      </c>
      <c r="AD28" s="226">
        <v>2348.1224411756775</v>
      </c>
      <c r="AE28" s="226">
        <v>221604055</v>
      </c>
      <c r="AF28" s="226">
        <v>0</v>
      </c>
      <c r="AG28" s="19"/>
    </row>
    <row r="29" spans="1:33" ht="12.75">
      <c r="A29" s="135" t="s">
        <v>874</v>
      </c>
      <c r="B29" s="12" t="s">
        <v>715</v>
      </c>
      <c r="C29" s="19" t="s">
        <v>40</v>
      </c>
      <c r="D29" s="11">
        <v>276972.429</v>
      </c>
      <c r="E29" s="123">
        <v>43921</v>
      </c>
      <c r="F29" s="127">
        <v>320893.429</v>
      </c>
      <c r="G29" s="128">
        <v>83934</v>
      </c>
      <c r="H29" s="128">
        <v>207964</v>
      </c>
      <c r="I29" s="128">
        <v>112411</v>
      </c>
      <c r="J29" s="128">
        <v>0</v>
      </c>
      <c r="K29" s="128">
        <v>8246</v>
      </c>
      <c r="L29" s="17">
        <v>55614</v>
      </c>
      <c r="M29" s="17">
        <v>32361</v>
      </c>
      <c r="N29" s="17">
        <v>43921</v>
      </c>
      <c r="O29" s="17">
        <v>10590</v>
      </c>
      <c r="P29" s="17">
        <v>116215.01640000001</v>
      </c>
      <c r="Q29" s="17">
        <v>279327.85</v>
      </c>
      <c r="R29" s="17">
        <v>-83780.25</v>
      </c>
      <c r="S29" s="17">
        <v>31831.480000000003</v>
      </c>
      <c r="T29" s="17">
        <v>343594.0964</v>
      </c>
      <c r="U29" s="17">
        <v>320893.429</v>
      </c>
      <c r="V29" s="17">
        <v>272759.41465</v>
      </c>
      <c r="W29" s="17">
        <v>70834.68174999999</v>
      </c>
      <c r="X29" s="17">
        <v>49584.27722499999</v>
      </c>
      <c r="Y29" s="129">
        <v>1.155</v>
      </c>
      <c r="Z29" s="130">
        <v>99061</v>
      </c>
      <c r="AA29" s="226">
        <v>370631.910495</v>
      </c>
      <c r="AB29" s="226">
        <v>370908.0489137203</v>
      </c>
      <c r="AC29" s="226">
        <v>3744.2388923362405</v>
      </c>
      <c r="AD29" s="226">
        <v>-836.767855314778</v>
      </c>
      <c r="AE29" s="226">
        <v>0</v>
      </c>
      <c r="AF29" s="226">
        <v>82891061</v>
      </c>
      <c r="AG29" s="19"/>
    </row>
    <row r="30" spans="1:33" ht="12.75">
      <c r="A30" s="135" t="s">
        <v>874</v>
      </c>
      <c r="B30" s="12" t="s">
        <v>769</v>
      </c>
      <c r="C30" s="19" t="s">
        <v>49</v>
      </c>
      <c r="D30" s="11">
        <v>94940.297</v>
      </c>
      <c r="E30" s="123">
        <v>15460</v>
      </c>
      <c r="F30" s="127">
        <v>110400.297</v>
      </c>
      <c r="G30" s="128">
        <v>51222</v>
      </c>
      <c r="H30" s="128">
        <v>43956</v>
      </c>
      <c r="I30" s="128">
        <v>4181</v>
      </c>
      <c r="J30" s="128">
        <v>0</v>
      </c>
      <c r="K30" s="128">
        <v>4954</v>
      </c>
      <c r="L30" s="17">
        <v>914</v>
      </c>
      <c r="M30" s="17">
        <v>19679</v>
      </c>
      <c r="N30" s="17">
        <v>15460</v>
      </c>
      <c r="O30" s="17">
        <v>0</v>
      </c>
      <c r="P30" s="17">
        <v>70921.98120000001</v>
      </c>
      <c r="Q30" s="17">
        <v>45127.35</v>
      </c>
      <c r="R30" s="17">
        <v>-17504.05</v>
      </c>
      <c r="S30" s="17">
        <v>9795.570000000002</v>
      </c>
      <c r="T30" s="17">
        <v>108340.85120000002</v>
      </c>
      <c r="U30" s="17">
        <v>110400.297</v>
      </c>
      <c r="V30" s="17">
        <v>93840.25245</v>
      </c>
      <c r="W30" s="17">
        <v>14500.59875000002</v>
      </c>
      <c r="X30" s="17">
        <v>10150.419125000013</v>
      </c>
      <c r="Y30" s="129">
        <v>1.092</v>
      </c>
      <c r="Z30" s="130">
        <v>47469</v>
      </c>
      <c r="AA30" s="226">
        <v>120557.12432400002</v>
      </c>
      <c r="AB30" s="226">
        <v>120646.94512122127</v>
      </c>
      <c r="AC30" s="226">
        <v>2541.5944115363977</v>
      </c>
      <c r="AD30" s="226">
        <v>-2039.4123361146208</v>
      </c>
      <c r="AE30" s="226">
        <v>0</v>
      </c>
      <c r="AF30" s="226">
        <v>96808864</v>
      </c>
      <c r="AG30" s="19"/>
    </row>
    <row r="31" spans="1:33" ht="12.75">
      <c r="A31" s="135" t="s">
        <v>874</v>
      </c>
      <c r="B31" s="12" t="s">
        <v>758</v>
      </c>
      <c r="C31" s="19" t="s">
        <v>47</v>
      </c>
      <c r="D31" s="11">
        <v>163324.341</v>
      </c>
      <c r="E31" s="123">
        <v>23427</v>
      </c>
      <c r="F31" s="127">
        <v>186751.341</v>
      </c>
      <c r="G31" s="128">
        <v>48167</v>
      </c>
      <c r="H31" s="128">
        <v>144454</v>
      </c>
      <c r="I31" s="128">
        <v>5651</v>
      </c>
      <c r="J31" s="128">
        <v>0</v>
      </c>
      <c r="K31" s="128">
        <v>3071</v>
      </c>
      <c r="L31" s="17">
        <v>1045</v>
      </c>
      <c r="M31" s="17">
        <v>25019</v>
      </c>
      <c r="N31" s="17">
        <v>23427</v>
      </c>
      <c r="O31" s="17">
        <v>718</v>
      </c>
      <c r="P31" s="17">
        <v>66692.0282</v>
      </c>
      <c r="Q31" s="17">
        <v>130199.59999999999</v>
      </c>
      <c r="R31" s="17">
        <v>-22764.7</v>
      </c>
      <c r="S31" s="17">
        <v>15659.720000000001</v>
      </c>
      <c r="T31" s="17">
        <v>189786.6482</v>
      </c>
      <c r="U31" s="17">
        <v>186751.341</v>
      </c>
      <c r="V31" s="17">
        <v>158738.63984999998</v>
      </c>
      <c r="W31" s="17">
        <v>31048.00835000002</v>
      </c>
      <c r="X31" s="17">
        <v>21733.605845000013</v>
      </c>
      <c r="Y31" s="129">
        <v>1.116</v>
      </c>
      <c r="Z31" s="130">
        <v>78082</v>
      </c>
      <c r="AA31" s="226">
        <v>208414.496556</v>
      </c>
      <c r="AB31" s="226">
        <v>208569.77527833264</v>
      </c>
      <c r="AC31" s="226">
        <v>2671.163331860514</v>
      </c>
      <c r="AD31" s="226">
        <v>-1909.8434157905044</v>
      </c>
      <c r="AE31" s="226">
        <v>0</v>
      </c>
      <c r="AF31" s="226">
        <v>149124394</v>
      </c>
      <c r="AG31" s="19"/>
    </row>
    <row r="32" spans="1:33" ht="12.75">
      <c r="A32" s="135" t="s">
        <v>874</v>
      </c>
      <c r="B32" s="12" t="s">
        <v>685</v>
      </c>
      <c r="C32" s="19" t="s">
        <v>39</v>
      </c>
      <c r="D32" s="11">
        <v>185209.91</v>
      </c>
      <c r="E32" s="123">
        <v>16419</v>
      </c>
      <c r="F32" s="127">
        <v>201628.91</v>
      </c>
      <c r="G32" s="128">
        <v>102366</v>
      </c>
      <c r="H32" s="128">
        <v>36101</v>
      </c>
      <c r="I32" s="128">
        <v>22238</v>
      </c>
      <c r="J32" s="128">
        <v>0</v>
      </c>
      <c r="K32" s="128">
        <v>0</v>
      </c>
      <c r="L32" s="17">
        <v>3537</v>
      </c>
      <c r="M32" s="17">
        <v>11998</v>
      </c>
      <c r="N32" s="17">
        <v>16419</v>
      </c>
      <c r="O32" s="17">
        <v>1787</v>
      </c>
      <c r="P32" s="17">
        <v>141735.96360000002</v>
      </c>
      <c r="Q32" s="17">
        <v>49588.15</v>
      </c>
      <c r="R32" s="17">
        <v>-14723.699999999999</v>
      </c>
      <c r="S32" s="17">
        <v>11916.490000000002</v>
      </c>
      <c r="T32" s="17">
        <v>188516.90360000002</v>
      </c>
      <c r="U32" s="17">
        <v>201628.91</v>
      </c>
      <c r="V32" s="17">
        <v>171384.5735</v>
      </c>
      <c r="W32" s="17">
        <v>17132.33010000002</v>
      </c>
      <c r="X32" s="17">
        <v>11992.631070000014</v>
      </c>
      <c r="Y32" s="129">
        <v>1.059</v>
      </c>
      <c r="Z32" s="130">
        <v>46854</v>
      </c>
      <c r="AA32" s="226">
        <v>213525.01569</v>
      </c>
      <c r="AB32" s="226">
        <v>213684.10199239396</v>
      </c>
      <c r="AC32" s="226">
        <v>4560.637341366671</v>
      </c>
      <c r="AD32" s="226">
        <v>-20.36940628434786</v>
      </c>
      <c r="AE32" s="226">
        <v>0</v>
      </c>
      <c r="AF32" s="226">
        <v>954388</v>
      </c>
      <c r="AG32" s="19"/>
    </row>
    <row r="33" spans="1:33" ht="12.75">
      <c r="A33" s="135" t="s">
        <v>874</v>
      </c>
      <c r="B33" s="12" t="s">
        <v>815</v>
      </c>
      <c r="C33" s="19" t="s">
        <v>56</v>
      </c>
      <c r="D33" s="11">
        <v>29442.189</v>
      </c>
      <c r="E33" s="123">
        <v>1326</v>
      </c>
      <c r="F33" s="127">
        <v>30768.189</v>
      </c>
      <c r="G33" s="128">
        <v>1366</v>
      </c>
      <c r="H33" s="128">
        <v>29497</v>
      </c>
      <c r="I33" s="128">
        <v>2</v>
      </c>
      <c r="J33" s="128">
        <v>0</v>
      </c>
      <c r="K33" s="128">
        <v>565</v>
      </c>
      <c r="L33" s="17">
        <v>0</v>
      </c>
      <c r="M33" s="17">
        <v>173</v>
      </c>
      <c r="N33" s="17">
        <v>1326</v>
      </c>
      <c r="O33" s="17">
        <v>133</v>
      </c>
      <c r="P33" s="17">
        <v>1891.3636000000001</v>
      </c>
      <c r="Q33" s="17">
        <v>25554.399999999998</v>
      </c>
      <c r="R33" s="17">
        <v>-260.09999999999997</v>
      </c>
      <c r="S33" s="17">
        <v>1097.69</v>
      </c>
      <c r="T33" s="17">
        <v>28283.3536</v>
      </c>
      <c r="U33" s="17">
        <v>30768.189</v>
      </c>
      <c r="V33" s="17">
        <v>26152.960649999997</v>
      </c>
      <c r="W33" s="17">
        <v>2130.3929500000013</v>
      </c>
      <c r="X33" s="17">
        <v>1491.2750650000007</v>
      </c>
      <c r="Y33" s="129">
        <v>1.048</v>
      </c>
      <c r="Z33" s="130">
        <v>11566</v>
      </c>
      <c r="AA33" s="226">
        <v>32245.062072</v>
      </c>
      <c r="AB33" s="226">
        <v>32269.08617839766</v>
      </c>
      <c r="AC33" s="226">
        <v>2789.9953465673234</v>
      </c>
      <c r="AD33" s="226">
        <v>-1791.011401083695</v>
      </c>
      <c r="AE33" s="226">
        <v>0</v>
      </c>
      <c r="AF33" s="226">
        <v>20714838</v>
      </c>
      <c r="AG33" s="19"/>
    </row>
    <row r="34" spans="1:33" ht="12.75">
      <c r="A34" s="135" t="s">
        <v>874</v>
      </c>
      <c r="B34" s="12" t="s">
        <v>721</v>
      </c>
      <c r="C34" s="19" t="s">
        <v>41</v>
      </c>
      <c r="D34" s="11">
        <v>255917.251</v>
      </c>
      <c r="E34" s="123">
        <v>28711</v>
      </c>
      <c r="F34" s="127">
        <v>284628.251</v>
      </c>
      <c r="G34" s="128">
        <v>10373</v>
      </c>
      <c r="H34" s="128">
        <v>222378</v>
      </c>
      <c r="I34" s="128">
        <v>2564</v>
      </c>
      <c r="J34" s="128">
        <v>0</v>
      </c>
      <c r="K34" s="128">
        <v>693</v>
      </c>
      <c r="L34" s="17">
        <v>5118</v>
      </c>
      <c r="M34" s="17">
        <v>194</v>
      </c>
      <c r="N34" s="17">
        <v>28711</v>
      </c>
      <c r="O34" s="17">
        <v>648</v>
      </c>
      <c r="P34" s="17">
        <v>14362.4558</v>
      </c>
      <c r="Q34" s="17">
        <v>191789.75</v>
      </c>
      <c r="R34" s="17">
        <v>-5066</v>
      </c>
      <c r="S34" s="17">
        <v>24371.370000000003</v>
      </c>
      <c r="T34" s="17">
        <v>225457.5758</v>
      </c>
      <c r="U34" s="17">
        <v>284628.251</v>
      </c>
      <c r="V34" s="17">
        <v>241934.01335</v>
      </c>
      <c r="W34" s="17">
        <v>-16476.437550000002</v>
      </c>
      <c r="X34" s="17">
        <v>-11533.506285000001</v>
      </c>
      <c r="Y34" s="129">
        <v>0.959</v>
      </c>
      <c r="Z34" s="130">
        <v>59333</v>
      </c>
      <c r="AA34" s="226">
        <v>272958.49270899995</v>
      </c>
      <c r="AB34" s="226">
        <v>273161.85978133936</v>
      </c>
      <c r="AC34" s="226">
        <v>4603.877433828381</v>
      </c>
      <c r="AD34" s="226">
        <v>22.870686177362586</v>
      </c>
      <c r="AE34" s="226">
        <v>1356986</v>
      </c>
      <c r="AF34" s="226">
        <v>0</v>
      </c>
      <c r="AG34" s="19"/>
    </row>
    <row r="35" spans="1:33" ht="12.75">
      <c r="A35" s="135" t="s">
        <v>874</v>
      </c>
      <c r="B35" s="12" t="s">
        <v>747</v>
      </c>
      <c r="C35" s="19" t="s">
        <v>45</v>
      </c>
      <c r="D35" s="11">
        <v>151099.353</v>
      </c>
      <c r="E35" s="123">
        <v>17239</v>
      </c>
      <c r="F35" s="127">
        <v>168338.353</v>
      </c>
      <c r="G35" s="128">
        <v>77334</v>
      </c>
      <c r="H35" s="128">
        <v>75714</v>
      </c>
      <c r="I35" s="128">
        <v>360</v>
      </c>
      <c r="J35" s="128">
        <v>0</v>
      </c>
      <c r="K35" s="128">
        <v>6675</v>
      </c>
      <c r="L35" s="17">
        <v>132</v>
      </c>
      <c r="M35" s="17">
        <v>28617</v>
      </c>
      <c r="N35" s="17">
        <v>17239</v>
      </c>
      <c r="O35" s="17">
        <v>0</v>
      </c>
      <c r="P35" s="17">
        <v>107076.6564</v>
      </c>
      <c r="Q35" s="17">
        <v>70336.65</v>
      </c>
      <c r="R35" s="17">
        <v>-24436.649999999998</v>
      </c>
      <c r="S35" s="17">
        <v>9788.26</v>
      </c>
      <c r="T35" s="17">
        <v>162764.91640000002</v>
      </c>
      <c r="U35" s="17">
        <v>168338.353</v>
      </c>
      <c r="V35" s="17">
        <v>143087.60005</v>
      </c>
      <c r="W35" s="17">
        <v>19677.31635000001</v>
      </c>
      <c r="X35" s="17">
        <v>13774.121445000004</v>
      </c>
      <c r="Y35" s="129">
        <v>1.082</v>
      </c>
      <c r="Z35" s="130">
        <v>46115</v>
      </c>
      <c r="AA35" s="226">
        <v>182142.09794600002</v>
      </c>
      <c r="AB35" s="226">
        <v>182277.8024805665</v>
      </c>
      <c r="AC35" s="226">
        <v>3952.6792254270085</v>
      </c>
      <c r="AD35" s="226">
        <v>-628.32752222401</v>
      </c>
      <c r="AE35" s="226">
        <v>0</v>
      </c>
      <c r="AF35" s="226">
        <v>28975324</v>
      </c>
      <c r="AG35" s="19"/>
    </row>
    <row r="36" spans="1:33" ht="12.75">
      <c r="A36" s="135" t="s">
        <v>874</v>
      </c>
      <c r="B36" s="12" t="s">
        <v>726</v>
      </c>
      <c r="C36" s="19" t="s">
        <v>43</v>
      </c>
      <c r="D36" s="11">
        <v>104665.18</v>
      </c>
      <c r="E36" s="123">
        <v>15833</v>
      </c>
      <c r="F36" s="127">
        <v>120498.18</v>
      </c>
      <c r="G36" s="128">
        <v>66780</v>
      </c>
      <c r="H36" s="128">
        <v>16877</v>
      </c>
      <c r="I36" s="128">
        <v>19042</v>
      </c>
      <c r="J36" s="128">
        <v>0</v>
      </c>
      <c r="K36" s="128">
        <v>6656</v>
      </c>
      <c r="L36" s="17">
        <v>17515</v>
      </c>
      <c r="M36" s="17">
        <v>33730</v>
      </c>
      <c r="N36" s="17">
        <v>15833</v>
      </c>
      <c r="O36" s="17">
        <v>259</v>
      </c>
      <c r="P36" s="17">
        <v>92463.588</v>
      </c>
      <c r="Q36" s="17">
        <v>36188.75</v>
      </c>
      <c r="R36" s="17">
        <v>-43778.4</v>
      </c>
      <c r="S36" s="17">
        <v>7723.950000000001</v>
      </c>
      <c r="T36" s="17">
        <v>92597.888</v>
      </c>
      <c r="U36" s="17">
        <v>120498.18</v>
      </c>
      <c r="V36" s="17">
        <v>102423.453</v>
      </c>
      <c r="W36" s="17">
        <v>-9825.564999999988</v>
      </c>
      <c r="X36" s="17">
        <v>-6877.895499999991</v>
      </c>
      <c r="Y36" s="129">
        <v>0.943</v>
      </c>
      <c r="Z36" s="130">
        <v>27703</v>
      </c>
      <c r="AA36" s="226">
        <v>113629.78373999998</v>
      </c>
      <c r="AB36" s="226">
        <v>113714.44333868266</v>
      </c>
      <c r="AC36" s="226">
        <v>4104.770001035363</v>
      </c>
      <c r="AD36" s="226">
        <v>-476.23674661565565</v>
      </c>
      <c r="AE36" s="226">
        <v>0</v>
      </c>
      <c r="AF36" s="226">
        <v>13193187</v>
      </c>
      <c r="AG36" s="19"/>
    </row>
    <row r="37" spans="1:33" ht="12.75">
      <c r="A37" s="135" t="s">
        <v>876</v>
      </c>
      <c r="B37" s="12" t="s">
        <v>640</v>
      </c>
      <c r="C37" s="19" t="s">
        <v>61</v>
      </c>
      <c r="D37" s="11">
        <v>38101.072</v>
      </c>
      <c r="E37" s="123">
        <v>7814</v>
      </c>
      <c r="F37" s="127">
        <v>45915.072</v>
      </c>
      <c r="G37" s="128">
        <v>39600</v>
      </c>
      <c r="H37" s="128">
        <v>1730</v>
      </c>
      <c r="I37" s="128">
        <v>1849</v>
      </c>
      <c r="J37" s="128">
        <v>2995</v>
      </c>
      <c r="K37" s="128">
        <v>186</v>
      </c>
      <c r="L37" s="17">
        <v>1121</v>
      </c>
      <c r="M37" s="17">
        <v>22624</v>
      </c>
      <c r="N37" s="17">
        <v>7814</v>
      </c>
      <c r="O37" s="17">
        <v>0</v>
      </c>
      <c r="P37" s="17">
        <v>54830.16</v>
      </c>
      <c r="Q37" s="17">
        <v>5746</v>
      </c>
      <c r="R37" s="17">
        <v>-20183.25</v>
      </c>
      <c r="S37" s="17">
        <v>2795.82</v>
      </c>
      <c r="T37" s="17">
        <v>43188.73</v>
      </c>
      <c r="U37" s="17">
        <v>45915.072</v>
      </c>
      <c r="V37" s="17">
        <v>39027.8112</v>
      </c>
      <c r="W37" s="17">
        <v>4160.918800000007</v>
      </c>
      <c r="X37" s="17">
        <v>2912.6431600000046</v>
      </c>
      <c r="Y37" s="129">
        <v>1.063</v>
      </c>
      <c r="Z37" s="130">
        <v>20613</v>
      </c>
      <c r="AA37" s="226">
        <v>48807.721536</v>
      </c>
      <c r="AB37" s="226">
        <v>48844.085612229406</v>
      </c>
      <c r="AC37" s="226">
        <v>2369.5767531280944</v>
      </c>
      <c r="AD37" s="226">
        <v>-2211.429994522924</v>
      </c>
      <c r="AE37" s="226">
        <v>0</v>
      </c>
      <c r="AF37" s="226">
        <v>45584206</v>
      </c>
      <c r="AG37" s="19"/>
    </row>
    <row r="38" spans="1:33" ht="12.75">
      <c r="A38" s="135" t="s">
        <v>876</v>
      </c>
      <c r="B38" s="12" t="s">
        <v>841</v>
      </c>
      <c r="C38" s="19" t="s">
        <v>65</v>
      </c>
      <c r="D38" s="11">
        <v>25967.277</v>
      </c>
      <c r="E38" s="123">
        <v>3256</v>
      </c>
      <c r="F38" s="127">
        <v>29223.277</v>
      </c>
      <c r="G38" s="128">
        <v>16156</v>
      </c>
      <c r="H38" s="128">
        <v>2778</v>
      </c>
      <c r="I38" s="128">
        <v>45</v>
      </c>
      <c r="J38" s="128">
        <v>0</v>
      </c>
      <c r="K38" s="128">
        <v>767</v>
      </c>
      <c r="L38" s="17">
        <v>0</v>
      </c>
      <c r="M38" s="17">
        <v>8014</v>
      </c>
      <c r="N38" s="17">
        <v>3256</v>
      </c>
      <c r="O38" s="17">
        <v>6</v>
      </c>
      <c r="P38" s="17">
        <v>22369.5976</v>
      </c>
      <c r="Q38" s="17">
        <v>3051.5</v>
      </c>
      <c r="R38" s="17">
        <v>-6817</v>
      </c>
      <c r="S38" s="17">
        <v>1405.22</v>
      </c>
      <c r="T38" s="17">
        <v>20009.317600000002</v>
      </c>
      <c r="U38" s="17">
        <v>29223.277</v>
      </c>
      <c r="V38" s="17">
        <v>24839.78545</v>
      </c>
      <c r="W38" s="17">
        <v>-4830.467849999997</v>
      </c>
      <c r="X38" s="17">
        <v>-3381.3274949999977</v>
      </c>
      <c r="Y38" s="129">
        <v>0.884</v>
      </c>
      <c r="Z38" s="130">
        <v>9372</v>
      </c>
      <c r="AA38" s="226">
        <v>25833.376868</v>
      </c>
      <c r="AB38" s="226">
        <v>25852.623963666985</v>
      </c>
      <c r="AC38" s="226">
        <v>2758.495941492423</v>
      </c>
      <c r="AD38" s="226">
        <v>-1822.5108061585956</v>
      </c>
      <c r="AE38" s="226">
        <v>0</v>
      </c>
      <c r="AF38" s="226">
        <v>17080571</v>
      </c>
      <c r="AG38" s="19"/>
    </row>
    <row r="39" spans="1:33" ht="12.75">
      <c r="A39" s="135" t="s">
        <v>876</v>
      </c>
      <c r="B39" s="12" t="s">
        <v>667</v>
      </c>
      <c r="C39" s="19" t="s">
        <v>62</v>
      </c>
      <c r="D39" s="11">
        <v>50692.455</v>
      </c>
      <c r="E39" s="123">
        <v>7464</v>
      </c>
      <c r="F39" s="127">
        <v>58156.455</v>
      </c>
      <c r="G39" s="128">
        <v>18174</v>
      </c>
      <c r="H39" s="128">
        <v>34189</v>
      </c>
      <c r="I39" s="128">
        <v>921</v>
      </c>
      <c r="J39" s="128">
        <v>0</v>
      </c>
      <c r="K39" s="128">
        <v>2325</v>
      </c>
      <c r="L39" s="17">
        <v>236</v>
      </c>
      <c r="M39" s="17">
        <v>11686</v>
      </c>
      <c r="N39" s="17">
        <v>7464</v>
      </c>
      <c r="O39" s="17">
        <v>70</v>
      </c>
      <c r="P39" s="17">
        <v>25163.720400000002</v>
      </c>
      <c r="Q39" s="17">
        <v>31819.75</v>
      </c>
      <c r="R39" s="17">
        <v>-10193.199999999999</v>
      </c>
      <c r="S39" s="17">
        <v>4357.780000000001</v>
      </c>
      <c r="T39" s="17">
        <v>51148.0504</v>
      </c>
      <c r="U39" s="17">
        <v>58156.455</v>
      </c>
      <c r="V39" s="17">
        <v>49432.986750000004</v>
      </c>
      <c r="W39" s="17">
        <v>1715.0636499999964</v>
      </c>
      <c r="X39" s="17">
        <v>1200.5445549999974</v>
      </c>
      <c r="Y39" s="129">
        <v>1.021</v>
      </c>
      <c r="Z39" s="130">
        <v>17240</v>
      </c>
      <c r="AA39" s="226">
        <v>59377.740555</v>
      </c>
      <c r="AB39" s="226">
        <v>59421.97979862623</v>
      </c>
      <c r="AC39" s="226">
        <v>3446.7505683657905</v>
      </c>
      <c r="AD39" s="226">
        <v>-1134.256179285228</v>
      </c>
      <c r="AE39" s="226">
        <v>0</v>
      </c>
      <c r="AF39" s="226">
        <v>19554577</v>
      </c>
      <c r="AG39" s="19"/>
    </row>
    <row r="40" spans="1:33" ht="12.75">
      <c r="A40" s="135" t="s">
        <v>876</v>
      </c>
      <c r="B40" s="12" t="s">
        <v>630</v>
      </c>
      <c r="C40" s="19" t="s">
        <v>60</v>
      </c>
      <c r="D40" s="11">
        <v>55819.994</v>
      </c>
      <c r="E40" s="123">
        <v>9412</v>
      </c>
      <c r="F40" s="127">
        <v>65231.994</v>
      </c>
      <c r="G40" s="128">
        <v>24191</v>
      </c>
      <c r="H40" s="128">
        <v>10178</v>
      </c>
      <c r="I40" s="128">
        <v>2573</v>
      </c>
      <c r="J40" s="128">
        <v>0</v>
      </c>
      <c r="K40" s="128">
        <v>3784</v>
      </c>
      <c r="L40" s="17">
        <v>907</v>
      </c>
      <c r="M40" s="17">
        <v>0</v>
      </c>
      <c r="N40" s="17">
        <v>9412</v>
      </c>
      <c r="O40" s="17">
        <v>300</v>
      </c>
      <c r="P40" s="17">
        <v>33494.8586</v>
      </c>
      <c r="Q40" s="17">
        <v>14054.75</v>
      </c>
      <c r="R40" s="17">
        <v>-1025.95</v>
      </c>
      <c r="S40" s="17">
        <v>8000.200000000001</v>
      </c>
      <c r="T40" s="17">
        <v>54523.85859999999</v>
      </c>
      <c r="U40" s="17">
        <v>65231.994</v>
      </c>
      <c r="V40" s="17">
        <v>55447.194899999995</v>
      </c>
      <c r="W40" s="17">
        <v>-923.3363000000027</v>
      </c>
      <c r="X40" s="17">
        <v>-646.3354100000018</v>
      </c>
      <c r="Y40" s="129">
        <v>0.99</v>
      </c>
      <c r="Z40" s="130">
        <v>13763</v>
      </c>
      <c r="AA40" s="226">
        <v>64579.67406</v>
      </c>
      <c r="AB40" s="226">
        <v>64627.788991746114</v>
      </c>
      <c r="AC40" s="226">
        <v>4695.763205096717</v>
      </c>
      <c r="AD40" s="226">
        <v>114.75645744569829</v>
      </c>
      <c r="AE40" s="226">
        <v>1579393</v>
      </c>
      <c r="AF40" s="226">
        <v>0</v>
      </c>
      <c r="AG40" s="19"/>
    </row>
    <row r="41" spans="1:33" ht="12.75">
      <c r="A41" s="135" t="s">
        <v>876</v>
      </c>
      <c r="B41" s="12" t="s">
        <v>786</v>
      </c>
      <c r="C41" s="19" t="s">
        <v>63</v>
      </c>
      <c r="D41" s="11">
        <v>105789.632</v>
      </c>
      <c r="E41" s="123">
        <v>9414</v>
      </c>
      <c r="F41" s="127">
        <v>115203.632</v>
      </c>
      <c r="G41" s="128">
        <v>67451</v>
      </c>
      <c r="H41" s="128">
        <v>13580</v>
      </c>
      <c r="I41" s="128">
        <v>1148</v>
      </c>
      <c r="J41" s="128">
        <v>3833</v>
      </c>
      <c r="K41" s="128">
        <v>0</v>
      </c>
      <c r="L41" s="17">
        <v>2948</v>
      </c>
      <c r="M41" s="17">
        <v>22681</v>
      </c>
      <c r="N41" s="17">
        <v>9414</v>
      </c>
      <c r="O41" s="17">
        <v>0</v>
      </c>
      <c r="P41" s="17">
        <v>93392.65460000001</v>
      </c>
      <c r="Q41" s="17">
        <v>15776.85</v>
      </c>
      <c r="R41" s="17">
        <v>-21784.649999999998</v>
      </c>
      <c r="S41" s="17">
        <v>4146.13</v>
      </c>
      <c r="T41" s="17">
        <v>91530.98460000001</v>
      </c>
      <c r="U41" s="17">
        <v>115203.632</v>
      </c>
      <c r="V41" s="17">
        <v>97923.0872</v>
      </c>
      <c r="W41" s="17">
        <v>-6392.102599999984</v>
      </c>
      <c r="X41" s="17">
        <v>-4474.471819999988</v>
      </c>
      <c r="Y41" s="129">
        <v>0.961</v>
      </c>
      <c r="Z41" s="130">
        <v>20717</v>
      </c>
      <c r="AA41" s="226">
        <v>110710.69035199999</v>
      </c>
      <c r="AB41" s="226">
        <v>110793.17508713357</v>
      </c>
      <c r="AC41" s="226">
        <v>5347.935274756653</v>
      </c>
      <c r="AD41" s="226">
        <v>766.9285271056342</v>
      </c>
      <c r="AE41" s="226">
        <v>15888458</v>
      </c>
      <c r="AF41" s="226">
        <v>0</v>
      </c>
      <c r="AG41" s="19"/>
    </row>
    <row r="42" spans="1:33" ht="12.75">
      <c r="A42" s="135" t="s">
        <v>876</v>
      </c>
      <c r="B42" s="12" t="s">
        <v>806</v>
      </c>
      <c r="C42" s="19" t="s">
        <v>64</v>
      </c>
      <c r="D42" s="11">
        <v>886022.715</v>
      </c>
      <c r="E42" s="123">
        <v>99694</v>
      </c>
      <c r="F42" s="127">
        <v>985716.715</v>
      </c>
      <c r="G42" s="128">
        <v>403869</v>
      </c>
      <c r="H42" s="128">
        <v>359908</v>
      </c>
      <c r="I42" s="128">
        <v>572069</v>
      </c>
      <c r="J42" s="128">
        <v>0</v>
      </c>
      <c r="K42" s="128">
        <v>13973</v>
      </c>
      <c r="L42" s="17">
        <v>490691</v>
      </c>
      <c r="M42" s="17">
        <v>140494</v>
      </c>
      <c r="N42" s="17">
        <v>99694</v>
      </c>
      <c r="O42" s="17">
        <v>8511</v>
      </c>
      <c r="P42" s="17">
        <v>559197.0174</v>
      </c>
      <c r="Q42" s="17">
        <v>804057.5</v>
      </c>
      <c r="R42" s="17">
        <v>-543741.6</v>
      </c>
      <c r="S42" s="17">
        <v>60855.920000000006</v>
      </c>
      <c r="T42" s="17">
        <v>880368.8374000001</v>
      </c>
      <c r="U42" s="17">
        <v>985716.715</v>
      </c>
      <c r="V42" s="17">
        <v>837859.20775</v>
      </c>
      <c r="W42" s="17">
        <v>42509.62965000013</v>
      </c>
      <c r="X42" s="17">
        <v>29756.74075500009</v>
      </c>
      <c r="Y42" s="129">
        <v>1.03</v>
      </c>
      <c r="Z42" s="130">
        <v>213891</v>
      </c>
      <c r="AA42" s="226">
        <v>1015288.21645</v>
      </c>
      <c r="AB42" s="226">
        <v>1016044.654508076</v>
      </c>
      <c r="AC42" s="226">
        <v>4750.291758456766</v>
      </c>
      <c r="AD42" s="226">
        <v>169.28501080574733</v>
      </c>
      <c r="AE42" s="226">
        <v>36208540</v>
      </c>
      <c r="AF42" s="226">
        <v>0</v>
      </c>
      <c r="AG42" s="19"/>
    </row>
    <row r="43" spans="1:33" ht="12.75">
      <c r="A43" s="135" t="s">
        <v>876</v>
      </c>
      <c r="B43" s="12" t="s">
        <v>593</v>
      </c>
      <c r="C43" s="19" t="s">
        <v>594</v>
      </c>
      <c r="D43" s="11">
        <v>173291.699</v>
      </c>
      <c r="E43" s="123">
        <v>18187</v>
      </c>
      <c r="F43" s="127">
        <v>191478.699</v>
      </c>
      <c r="G43" s="128">
        <v>107766</v>
      </c>
      <c r="H43" s="128">
        <v>28529</v>
      </c>
      <c r="I43" s="128">
        <v>7753</v>
      </c>
      <c r="J43" s="128">
        <v>0</v>
      </c>
      <c r="K43" s="128">
        <v>4271</v>
      </c>
      <c r="L43" s="17">
        <v>1814</v>
      </c>
      <c r="M43" s="17">
        <v>21581</v>
      </c>
      <c r="N43" s="17">
        <v>18187</v>
      </c>
      <c r="O43" s="17">
        <v>406</v>
      </c>
      <c r="P43" s="17">
        <v>149212.8036</v>
      </c>
      <c r="Q43" s="17">
        <v>34470.049999999996</v>
      </c>
      <c r="R43" s="17">
        <v>-20230.85</v>
      </c>
      <c r="S43" s="17">
        <v>11790.18</v>
      </c>
      <c r="T43" s="17">
        <v>175242.18360000002</v>
      </c>
      <c r="U43" s="17">
        <v>191478.699</v>
      </c>
      <c r="V43" s="17">
        <v>162756.89414999998</v>
      </c>
      <c r="W43" s="17">
        <v>12485.28945000004</v>
      </c>
      <c r="X43" s="17">
        <v>8739.702615000027</v>
      </c>
      <c r="Y43" s="129">
        <v>1.046</v>
      </c>
      <c r="Z43" s="130">
        <v>42753</v>
      </c>
      <c r="AA43" s="226">
        <v>200286.719154</v>
      </c>
      <c r="AB43" s="226">
        <v>200435.94229521306</v>
      </c>
      <c r="AC43" s="226">
        <v>4688.231055018667</v>
      </c>
      <c r="AD43" s="226">
        <v>107.22430736764818</v>
      </c>
      <c r="AE43" s="226">
        <v>4584161</v>
      </c>
      <c r="AF43" s="226">
        <v>0</v>
      </c>
      <c r="AG43" s="19"/>
    </row>
    <row r="44" spans="1:33" ht="12.75">
      <c r="A44" s="135" t="s">
        <v>876</v>
      </c>
      <c r="B44" s="12" t="s">
        <v>851</v>
      </c>
      <c r="C44" s="19" t="s">
        <v>66</v>
      </c>
      <c r="D44" s="11">
        <v>65991.78</v>
      </c>
      <c r="E44" s="123">
        <v>7444</v>
      </c>
      <c r="F44" s="127">
        <v>73435.78</v>
      </c>
      <c r="G44" s="128">
        <v>56431</v>
      </c>
      <c r="H44" s="128">
        <v>3708</v>
      </c>
      <c r="I44" s="128">
        <v>21440</v>
      </c>
      <c r="J44" s="128">
        <v>0</v>
      </c>
      <c r="K44" s="128">
        <v>3507</v>
      </c>
      <c r="L44" s="17">
        <v>19953</v>
      </c>
      <c r="M44" s="17">
        <v>24031</v>
      </c>
      <c r="N44" s="17">
        <v>7444</v>
      </c>
      <c r="O44" s="17">
        <v>46</v>
      </c>
      <c r="P44" s="17">
        <v>78134.36260000001</v>
      </c>
      <c r="Q44" s="17">
        <v>24356.75</v>
      </c>
      <c r="R44" s="17">
        <v>-37425.5</v>
      </c>
      <c r="S44" s="17">
        <v>2242.13</v>
      </c>
      <c r="T44" s="17">
        <v>67307.74260000001</v>
      </c>
      <c r="U44" s="17">
        <v>73435.78</v>
      </c>
      <c r="V44" s="17">
        <v>62420.413</v>
      </c>
      <c r="W44" s="17">
        <v>4887.329600000012</v>
      </c>
      <c r="X44" s="17">
        <v>3421.1307200000083</v>
      </c>
      <c r="Y44" s="129">
        <v>1.047</v>
      </c>
      <c r="Z44" s="130">
        <v>21775</v>
      </c>
      <c r="AA44" s="226">
        <v>76887.26165999999</v>
      </c>
      <c r="AB44" s="226">
        <v>76944.54633045962</v>
      </c>
      <c r="AC44" s="226">
        <v>3533.6186604114637</v>
      </c>
      <c r="AD44" s="226">
        <v>-1047.3880872395548</v>
      </c>
      <c r="AE44" s="226">
        <v>0</v>
      </c>
      <c r="AF44" s="226">
        <v>22806876</v>
      </c>
      <c r="AG44" s="19"/>
    </row>
    <row r="45" spans="1:33" ht="12.75">
      <c r="A45" s="135" t="s">
        <v>877</v>
      </c>
      <c r="B45" s="12" t="s">
        <v>821</v>
      </c>
      <c r="C45" s="19" t="s">
        <v>74</v>
      </c>
      <c r="D45" s="11">
        <v>37156.364</v>
      </c>
      <c r="E45" s="123">
        <v>8067</v>
      </c>
      <c r="F45" s="127">
        <v>45223.364</v>
      </c>
      <c r="G45" s="128">
        <v>27149</v>
      </c>
      <c r="H45" s="128">
        <v>6248</v>
      </c>
      <c r="I45" s="128">
        <v>422</v>
      </c>
      <c r="J45" s="128">
        <v>0</v>
      </c>
      <c r="K45" s="128">
        <v>5403</v>
      </c>
      <c r="L45" s="17">
        <v>45</v>
      </c>
      <c r="M45" s="17">
        <v>18659</v>
      </c>
      <c r="N45" s="17">
        <v>8067</v>
      </c>
      <c r="O45" s="17">
        <v>0</v>
      </c>
      <c r="P45" s="17">
        <v>37590.5054</v>
      </c>
      <c r="Q45" s="17">
        <v>10262.05</v>
      </c>
      <c r="R45" s="17">
        <v>-15898.4</v>
      </c>
      <c r="S45" s="17">
        <v>3684.92</v>
      </c>
      <c r="T45" s="17">
        <v>35639.0754</v>
      </c>
      <c r="U45" s="17">
        <v>45223.364</v>
      </c>
      <c r="V45" s="17">
        <v>38439.8594</v>
      </c>
      <c r="W45" s="17">
        <v>-2800.7839999999997</v>
      </c>
      <c r="X45" s="17">
        <v>-1960.5487999999996</v>
      </c>
      <c r="Y45" s="129">
        <v>0.957</v>
      </c>
      <c r="Z45" s="130">
        <v>9072</v>
      </c>
      <c r="AA45" s="226">
        <v>43278.759348</v>
      </c>
      <c r="AB45" s="226">
        <v>43311.00408417118</v>
      </c>
      <c r="AC45" s="226">
        <v>4774.140661835448</v>
      </c>
      <c r="AD45" s="226">
        <v>193.13391418442916</v>
      </c>
      <c r="AE45" s="226">
        <v>1752111</v>
      </c>
      <c r="AF45" s="226">
        <v>0</v>
      </c>
      <c r="AG45" s="19"/>
    </row>
    <row r="46" spans="1:33" ht="12.75">
      <c r="A46" s="135" t="s">
        <v>877</v>
      </c>
      <c r="B46" s="12" t="s">
        <v>611</v>
      </c>
      <c r="C46" s="19" t="s">
        <v>68</v>
      </c>
      <c r="D46" s="11">
        <v>46871.21</v>
      </c>
      <c r="E46" s="123">
        <v>4466</v>
      </c>
      <c r="F46" s="127">
        <v>51337.21</v>
      </c>
      <c r="G46" s="128">
        <v>25923</v>
      </c>
      <c r="H46" s="128">
        <v>10020</v>
      </c>
      <c r="I46" s="128">
        <v>7921</v>
      </c>
      <c r="J46" s="128">
        <v>2645</v>
      </c>
      <c r="K46" s="128">
        <v>0</v>
      </c>
      <c r="L46" s="17">
        <v>8678</v>
      </c>
      <c r="M46" s="17">
        <v>8739</v>
      </c>
      <c r="N46" s="17">
        <v>4466</v>
      </c>
      <c r="O46" s="17">
        <v>14</v>
      </c>
      <c r="P46" s="17">
        <v>35892.9858</v>
      </c>
      <c r="Q46" s="17">
        <v>17498.1</v>
      </c>
      <c r="R46" s="17">
        <v>-14816.35</v>
      </c>
      <c r="S46" s="17">
        <v>2310.4700000000003</v>
      </c>
      <c r="T46" s="17">
        <v>40885.2058</v>
      </c>
      <c r="U46" s="17">
        <v>51337.21</v>
      </c>
      <c r="V46" s="17">
        <v>43636.6285</v>
      </c>
      <c r="W46" s="17">
        <v>-2751.4226999999955</v>
      </c>
      <c r="X46" s="17">
        <v>-1925.9958899999967</v>
      </c>
      <c r="Y46" s="129">
        <v>0.962</v>
      </c>
      <c r="Z46" s="130">
        <v>10838</v>
      </c>
      <c r="AA46" s="226">
        <v>49386.39602</v>
      </c>
      <c r="AB46" s="226">
        <v>49423.19123627008</v>
      </c>
      <c r="AC46" s="226">
        <v>4560.176345845182</v>
      </c>
      <c r="AD46" s="226">
        <v>-20.830401805836118</v>
      </c>
      <c r="AE46" s="226">
        <v>0</v>
      </c>
      <c r="AF46" s="226">
        <v>225760</v>
      </c>
      <c r="AG46" s="19"/>
    </row>
    <row r="47" spans="1:33" ht="12.75">
      <c r="A47" s="135" t="s">
        <v>877</v>
      </c>
      <c r="B47" s="12" t="s">
        <v>725</v>
      </c>
      <c r="C47" s="19" t="s">
        <v>70</v>
      </c>
      <c r="D47" s="11">
        <v>231616.513</v>
      </c>
      <c r="E47" s="123">
        <v>19582</v>
      </c>
      <c r="F47" s="127">
        <v>251198.513</v>
      </c>
      <c r="G47" s="128">
        <v>135561</v>
      </c>
      <c r="H47" s="128">
        <v>48899</v>
      </c>
      <c r="I47" s="128">
        <v>2903</v>
      </c>
      <c r="J47" s="128">
        <v>0</v>
      </c>
      <c r="K47" s="128">
        <v>7080</v>
      </c>
      <c r="L47" s="17">
        <v>732</v>
      </c>
      <c r="M47" s="17">
        <v>32555</v>
      </c>
      <c r="N47" s="17">
        <v>19582</v>
      </c>
      <c r="O47" s="17">
        <v>667</v>
      </c>
      <c r="P47" s="17">
        <v>187697.7606</v>
      </c>
      <c r="Q47" s="17">
        <v>50049.7</v>
      </c>
      <c r="R47" s="17">
        <v>-28860.899999999998</v>
      </c>
      <c r="S47" s="17">
        <v>11110.35</v>
      </c>
      <c r="T47" s="17">
        <v>219996.9106</v>
      </c>
      <c r="U47" s="17">
        <v>251198.513</v>
      </c>
      <c r="V47" s="17">
        <v>213518.73605</v>
      </c>
      <c r="W47" s="17">
        <v>6478.174549999996</v>
      </c>
      <c r="X47" s="17">
        <v>4534.722184999997</v>
      </c>
      <c r="Y47" s="129">
        <v>1.018</v>
      </c>
      <c r="Z47" s="130">
        <v>54833</v>
      </c>
      <c r="AA47" s="226">
        <v>255720.08623400002</v>
      </c>
      <c r="AB47" s="226">
        <v>255910.6098728129</v>
      </c>
      <c r="AC47" s="226">
        <v>4667.091165407927</v>
      </c>
      <c r="AD47" s="226">
        <v>86.0844177569088</v>
      </c>
      <c r="AE47" s="226">
        <v>4720267</v>
      </c>
      <c r="AF47" s="226">
        <v>0</v>
      </c>
      <c r="AG47" s="19"/>
    </row>
    <row r="48" spans="1:33" ht="12.75">
      <c r="A48" s="135" t="s">
        <v>877</v>
      </c>
      <c r="B48" s="12" t="s">
        <v>735</v>
      </c>
      <c r="C48" s="19" t="s">
        <v>71</v>
      </c>
      <c r="D48" s="11">
        <v>35046.043</v>
      </c>
      <c r="E48" s="123">
        <v>5168</v>
      </c>
      <c r="F48" s="127">
        <v>40214.043</v>
      </c>
      <c r="G48" s="128">
        <v>27419</v>
      </c>
      <c r="H48" s="128">
        <v>8968</v>
      </c>
      <c r="I48" s="128">
        <v>281</v>
      </c>
      <c r="J48" s="128">
        <v>0</v>
      </c>
      <c r="K48" s="128">
        <v>1570</v>
      </c>
      <c r="L48" s="17">
        <v>320</v>
      </c>
      <c r="M48" s="17">
        <v>9623</v>
      </c>
      <c r="N48" s="17">
        <v>5168</v>
      </c>
      <c r="O48" s="17">
        <v>132</v>
      </c>
      <c r="P48" s="17">
        <v>37964.3474</v>
      </c>
      <c r="Q48" s="17">
        <v>9196.15</v>
      </c>
      <c r="R48" s="17">
        <v>-8563.75</v>
      </c>
      <c r="S48" s="17">
        <v>2756.8900000000003</v>
      </c>
      <c r="T48" s="17">
        <v>41353.6374</v>
      </c>
      <c r="U48" s="17">
        <v>40214.043</v>
      </c>
      <c r="V48" s="17">
        <v>34181.93655</v>
      </c>
      <c r="W48" s="17">
        <v>7171.700850000001</v>
      </c>
      <c r="X48" s="17">
        <v>5020.190595</v>
      </c>
      <c r="Y48" s="129">
        <v>1.125</v>
      </c>
      <c r="Z48" s="130">
        <v>11847</v>
      </c>
      <c r="AA48" s="226">
        <v>45240.798375</v>
      </c>
      <c r="AB48" s="226">
        <v>45274.50492365694</v>
      </c>
      <c r="AC48" s="226">
        <v>3821.600820769557</v>
      </c>
      <c r="AD48" s="226">
        <v>-759.4059268814617</v>
      </c>
      <c r="AE48" s="226">
        <v>0</v>
      </c>
      <c r="AF48" s="226">
        <v>8996682</v>
      </c>
      <c r="AG48" s="19"/>
    </row>
    <row r="49" spans="1:33" ht="12.75">
      <c r="A49" s="135" t="s">
        <v>877</v>
      </c>
      <c r="B49" s="12" t="s">
        <v>606</v>
      </c>
      <c r="C49" s="19" t="s">
        <v>67</v>
      </c>
      <c r="D49" s="11">
        <v>65134.985</v>
      </c>
      <c r="E49" s="123">
        <v>11941</v>
      </c>
      <c r="F49" s="127">
        <v>77075.985</v>
      </c>
      <c r="G49" s="128">
        <v>70700</v>
      </c>
      <c r="H49" s="128">
        <v>11730</v>
      </c>
      <c r="I49" s="128">
        <v>239</v>
      </c>
      <c r="J49" s="128">
        <v>0</v>
      </c>
      <c r="K49" s="128">
        <v>6228</v>
      </c>
      <c r="L49" s="17">
        <v>0</v>
      </c>
      <c r="M49" s="17">
        <v>43237</v>
      </c>
      <c r="N49" s="17">
        <v>11941</v>
      </c>
      <c r="O49" s="17">
        <v>1039</v>
      </c>
      <c r="P49" s="17">
        <v>97891.22</v>
      </c>
      <c r="Q49" s="17">
        <v>15467.449999999999</v>
      </c>
      <c r="R49" s="17">
        <v>-37634.6</v>
      </c>
      <c r="S49" s="17">
        <v>2799.5600000000004</v>
      </c>
      <c r="T49" s="17">
        <v>78523.63</v>
      </c>
      <c r="U49" s="17">
        <v>77075.985</v>
      </c>
      <c r="V49" s="17">
        <v>65514.58725</v>
      </c>
      <c r="W49" s="17">
        <v>13009.042750000008</v>
      </c>
      <c r="X49" s="17">
        <v>9106.329925000005</v>
      </c>
      <c r="Y49" s="129">
        <v>1.118</v>
      </c>
      <c r="Z49" s="130">
        <v>16692</v>
      </c>
      <c r="AA49" s="226">
        <v>86170.95123</v>
      </c>
      <c r="AB49" s="226">
        <v>86235.15269117613</v>
      </c>
      <c r="AC49" s="226">
        <v>5166.256451664039</v>
      </c>
      <c r="AD49" s="226">
        <v>585.2497040130202</v>
      </c>
      <c r="AE49" s="226">
        <v>9768988</v>
      </c>
      <c r="AF49" s="226">
        <v>0</v>
      </c>
      <c r="AG49" s="19"/>
    </row>
    <row r="50" spans="1:33" ht="12.75">
      <c r="A50" s="135" t="s">
        <v>877</v>
      </c>
      <c r="B50" s="12" t="s">
        <v>662</v>
      </c>
      <c r="C50" s="19" t="s">
        <v>69</v>
      </c>
      <c r="D50" s="11">
        <v>196769.458</v>
      </c>
      <c r="E50" s="123">
        <v>22584</v>
      </c>
      <c r="F50" s="127">
        <v>219353.458</v>
      </c>
      <c r="G50" s="128">
        <v>117964</v>
      </c>
      <c r="H50" s="128">
        <v>26848</v>
      </c>
      <c r="I50" s="128">
        <v>5314</v>
      </c>
      <c r="J50" s="128">
        <v>0</v>
      </c>
      <c r="K50" s="128">
        <v>2576</v>
      </c>
      <c r="L50" s="17">
        <v>1517</v>
      </c>
      <c r="M50" s="17">
        <v>37086</v>
      </c>
      <c r="N50" s="17">
        <v>22584</v>
      </c>
      <c r="O50" s="17">
        <v>726</v>
      </c>
      <c r="P50" s="17">
        <v>163332.95440000002</v>
      </c>
      <c r="Q50" s="17">
        <v>29527.3</v>
      </c>
      <c r="R50" s="17">
        <v>-33429.65</v>
      </c>
      <c r="S50" s="17">
        <v>12891.78</v>
      </c>
      <c r="T50" s="17">
        <v>172322.3844</v>
      </c>
      <c r="U50" s="17">
        <v>219353.458</v>
      </c>
      <c r="V50" s="17">
        <v>186450.4393</v>
      </c>
      <c r="W50" s="17">
        <v>-14128.054899999988</v>
      </c>
      <c r="X50" s="17">
        <v>-9889.638429999992</v>
      </c>
      <c r="Y50" s="129">
        <v>0.955</v>
      </c>
      <c r="Z50" s="130">
        <v>33611</v>
      </c>
      <c r="AA50" s="226">
        <v>209482.55239</v>
      </c>
      <c r="AB50" s="226">
        <v>209638.626864778</v>
      </c>
      <c r="AC50" s="226">
        <v>6237.202905738537</v>
      </c>
      <c r="AD50" s="226">
        <v>1656.1961580875186</v>
      </c>
      <c r="AE50" s="226">
        <v>55666409</v>
      </c>
      <c r="AF50" s="226">
        <v>0</v>
      </c>
      <c r="AG50" s="19"/>
    </row>
    <row r="51" spans="1:33" ht="12.75">
      <c r="A51" s="135" t="s">
        <v>877</v>
      </c>
      <c r="B51" s="12" t="s">
        <v>595</v>
      </c>
      <c r="C51" s="19" t="s">
        <v>596</v>
      </c>
      <c r="D51" s="11">
        <v>434537.073</v>
      </c>
      <c r="E51" s="123">
        <v>69848</v>
      </c>
      <c r="F51" s="127">
        <v>504385.073</v>
      </c>
      <c r="G51" s="128">
        <v>318029</v>
      </c>
      <c r="H51" s="128">
        <v>51467</v>
      </c>
      <c r="I51" s="128">
        <v>14173</v>
      </c>
      <c r="J51" s="128">
        <v>18914</v>
      </c>
      <c r="K51" s="128">
        <v>0</v>
      </c>
      <c r="L51" s="17">
        <v>1578</v>
      </c>
      <c r="M51" s="17">
        <v>130461</v>
      </c>
      <c r="N51" s="17">
        <v>69848</v>
      </c>
      <c r="O51" s="17">
        <v>953</v>
      </c>
      <c r="P51" s="17">
        <v>440342.9534</v>
      </c>
      <c r="Q51" s="17">
        <v>71870.9</v>
      </c>
      <c r="R51" s="17">
        <v>-113043.2</v>
      </c>
      <c r="S51" s="17">
        <v>37192.43</v>
      </c>
      <c r="T51" s="17">
        <v>436363.0834</v>
      </c>
      <c r="U51" s="17">
        <v>504385.073</v>
      </c>
      <c r="V51" s="17">
        <v>428727.31204999995</v>
      </c>
      <c r="W51" s="17">
        <v>7635.771350000054</v>
      </c>
      <c r="X51" s="17">
        <v>5345.039945000037</v>
      </c>
      <c r="Y51" s="129">
        <v>1.011</v>
      </c>
      <c r="Z51" s="130">
        <v>103295</v>
      </c>
      <c r="AA51" s="226">
        <v>509933.3088029999</v>
      </c>
      <c r="AB51" s="226">
        <v>510313.23339545506</v>
      </c>
      <c r="AC51" s="226">
        <v>4940.347871585798</v>
      </c>
      <c r="AD51" s="226">
        <v>359.3411239347797</v>
      </c>
      <c r="AE51" s="226">
        <v>37118141</v>
      </c>
      <c r="AF51" s="226">
        <v>0</v>
      </c>
      <c r="AG51" s="19"/>
    </row>
    <row r="52" spans="1:33" ht="12.75">
      <c r="A52" s="135" t="s">
        <v>877</v>
      </c>
      <c r="B52" s="12" t="s">
        <v>766</v>
      </c>
      <c r="C52" s="19" t="s">
        <v>72</v>
      </c>
      <c r="D52" s="11">
        <v>104034.341</v>
      </c>
      <c r="E52" s="123">
        <v>10059</v>
      </c>
      <c r="F52" s="127">
        <v>114093.341</v>
      </c>
      <c r="G52" s="128">
        <v>61651</v>
      </c>
      <c r="H52" s="128">
        <v>48967</v>
      </c>
      <c r="I52" s="128">
        <v>6990</v>
      </c>
      <c r="J52" s="128">
        <v>0</v>
      </c>
      <c r="K52" s="128">
        <v>5323</v>
      </c>
      <c r="L52" s="17">
        <v>1158</v>
      </c>
      <c r="M52" s="17">
        <v>27241</v>
      </c>
      <c r="N52" s="17">
        <v>10059</v>
      </c>
      <c r="O52" s="17">
        <v>0</v>
      </c>
      <c r="P52" s="17">
        <v>85361.9746</v>
      </c>
      <c r="Q52" s="17">
        <v>52088</v>
      </c>
      <c r="R52" s="17">
        <v>-24139.149999999998</v>
      </c>
      <c r="S52" s="17">
        <v>3919.1800000000003</v>
      </c>
      <c r="T52" s="17">
        <v>117230.00459999999</v>
      </c>
      <c r="U52" s="17">
        <v>114093.341</v>
      </c>
      <c r="V52" s="17">
        <v>96979.33985</v>
      </c>
      <c r="W52" s="17">
        <v>20250.66474999998</v>
      </c>
      <c r="X52" s="17">
        <v>14175.465324999986</v>
      </c>
      <c r="Y52" s="129">
        <v>1.124</v>
      </c>
      <c r="Z52" s="130">
        <v>34527</v>
      </c>
      <c r="AA52" s="226">
        <v>128240.91528400002</v>
      </c>
      <c r="AB52" s="226">
        <v>128336.4608713038</v>
      </c>
      <c r="AC52" s="226">
        <v>3716.9884690620033</v>
      </c>
      <c r="AD52" s="226">
        <v>-864.0182785890152</v>
      </c>
      <c r="AE52" s="226">
        <v>0</v>
      </c>
      <c r="AF52" s="226">
        <v>29831959</v>
      </c>
      <c r="AG52" s="19"/>
    </row>
    <row r="53" spans="1:33" ht="12.75">
      <c r="A53" s="135" t="s">
        <v>877</v>
      </c>
      <c r="B53" s="12" t="s">
        <v>797</v>
      </c>
      <c r="C53" s="19" t="s">
        <v>73</v>
      </c>
      <c r="D53" s="11">
        <v>36950.649</v>
      </c>
      <c r="E53" s="123">
        <v>6753</v>
      </c>
      <c r="F53" s="127">
        <v>43703.649</v>
      </c>
      <c r="G53" s="128">
        <v>22570</v>
      </c>
      <c r="H53" s="128">
        <v>14910</v>
      </c>
      <c r="I53" s="128">
        <v>1567</v>
      </c>
      <c r="J53" s="128">
        <v>0</v>
      </c>
      <c r="K53" s="128">
        <v>2148</v>
      </c>
      <c r="L53" s="17">
        <v>1553</v>
      </c>
      <c r="M53" s="17">
        <v>9735</v>
      </c>
      <c r="N53" s="17">
        <v>6753</v>
      </c>
      <c r="O53" s="17">
        <v>390</v>
      </c>
      <c r="P53" s="17">
        <v>31250.422000000002</v>
      </c>
      <c r="Q53" s="17">
        <v>15831.25</v>
      </c>
      <c r="R53" s="17">
        <v>-9926.3</v>
      </c>
      <c r="S53" s="17">
        <v>4085.1000000000004</v>
      </c>
      <c r="T53" s="17">
        <v>41240.472</v>
      </c>
      <c r="U53" s="17">
        <v>43703.649</v>
      </c>
      <c r="V53" s="17">
        <v>37148.10165</v>
      </c>
      <c r="W53" s="17">
        <v>4092.3703500000047</v>
      </c>
      <c r="X53" s="17">
        <v>2864.659245000003</v>
      </c>
      <c r="Y53" s="129">
        <v>1.066</v>
      </c>
      <c r="Z53" s="130">
        <v>12371</v>
      </c>
      <c r="AA53" s="226">
        <v>46588.089834</v>
      </c>
      <c r="AB53" s="226">
        <v>46622.80017893705</v>
      </c>
      <c r="AC53" s="226">
        <v>3768.7171755668132</v>
      </c>
      <c r="AD53" s="226">
        <v>-812.2895720842052</v>
      </c>
      <c r="AE53" s="226">
        <v>0</v>
      </c>
      <c r="AF53" s="226">
        <v>10048834</v>
      </c>
      <c r="AG53" s="19"/>
    </row>
    <row r="54" spans="1:33" ht="12.75">
      <c r="A54" s="135" t="s">
        <v>875</v>
      </c>
      <c r="B54" s="12" t="s">
        <v>845</v>
      </c>
      <c r="C54" s="19" t="s">
        <v>86</v>
      </c>
      <c r="D54" s="11">
        <v>16007.372</v>
      </c>
      <c r="E54" s="123">
        <v>1833</v>
      </c>
      <c r="F54" s="127">
        <v>17840.372</v>
      </c>
      <c r="G54" s="128">
        <v>14056</v>
      </c>
      <c r="H54" s="128">
        <v>1807</v>
      </c>
      <c r="I54" s="128">
        <v>3</v>
      </c>
      <c r="J54" s="128">
        <v>1031</v>
      </c>
      <c r="K54" s="128">
        <v>0</v>
      </c>
      <c r="L54" s="17">
        <v>32</v>
      </c>
      <c r="M54" s="17">
        <v>6855</v>
      </c>
      <c r="N54" s="17">
        <v>1833</v>
      </c>
      <c r="O54" s="17">
        <v>0</v>
      </c>
      <c r="P54" s="17">
        <v>19461.9376</v>
      </c>
      <c r="Q54" s="17">
        <v>2414.85</v>
      </c>
      <c r="R54" s="17">
        <v>-5853.95</v>
      </c>
      <c r="S54" s="17">
        <v>392.70000000000005</v>
      </c>
      <c r="T54" s="17">
        <v>16415.5376</v>
      </c>
      <c r="U54" s="17">
        <v>17840.372</v>
      </c>
      <c r="V54" s="17">
        <v>15164.3162</v>
      </c>
      <c r="W54" s="17">
        <v>1251.2214000000004</v>
      </c>
      <c r="X54" s="17">
        <v>875.8549800000002</v>
      </c>
      <c r="Y54" s="129">
        <v>1.049</v>
      </c>
      <c r="Z54" s="130">
        <v>5306</v>
      </c>
      <c r="AA54" s="226">
        <v>18714.550227999996</v>
      </c>
      <c r="AB54" s="226">
        <v>18728.493458900215</v>
      </c>
      <c r="AC54" s="226">
        <v>3529.6821445345295</v>
      </c>
      <c r="AD54" s="226">
        <v>-1051.324603116489</v>
      </c>
      <c r="AE54" s="226">
        <v>0</v>
      </c>
      <c r="AF54" s="226">
        <v>5578328</v>
      </c>
      <c r="AG54" s="19"/>
    </row>
    <row r="55" spans="1:33" ht="12.75">
      <c r="A55" s="135" t="s">
        <v>875</v>
      </c>
      <c r="B55" s="12" t="s">
        <v>830</v>
      </c>
      <c r="C55" s="19" t="s">
        <v>84</v>
      </c>
      <c r="D55" s="11">
        <v>5095.002</v>
      </c>
      <c r="E55" s="123">
        <v>296</v>
      </c>
      <c r="F55" s="127">
        <v>5391.002</v>
      </c>
      <c r="G55" s="128">
        <v>1638</v>
      </c>
      <c r="H55" s="128">
        <v>4560</v>
      </c>
      <c r="I55" s="128">
        <v>40</v>
      </c>
      <c r="J55" s="128">
        <v>0</v>
      </c>
      <c r="K55" s="128">
        <v>81</v>
      </c>
      <c r="L55" s="17">
        <v>5</v>
      </c>
      <c r="M55" s="17">
        <v>0</v>
      </c>
      <c r="N55" s="17">
        <v>296</v>
      </c>
      <c r="O55" s="17">
        <v>5</v>
      </c>
      <c r="P55" s="17">
        <v>2267.9748</v>
      </c>
      <c r="Q55" s="17">
        <v>3978.85</v>
      </c>
      <c r="R55" s="17">
        <v>-8.5</v>
      </c>
      <c r="S55" s="17">
        <v>251.60000000000002</v>
      </c>
      <c r="T55" s="17">
        <v>6489.924800000001</v>
      </c>
      <c r="U55" s="17">
        <v>5391.002</v>
      </c>
      <c r="V55" s="17">
        <v>4582.3517</v>
      </c>
      <c r="W55" s="17">
        <v>1907.5731000000005</v>
      </c>
      <c r="X55" s="17">
        <v>1335.3011700000002</v>
      </c>
      <c r="Y55" s="129">
        <v>1.248</v>
      </c>
      <c r="Z55" s="130">
        <v>3665</v>
      </c>
      <c r="AA55" s="226">
        <v>6727.970496000001</v>
      </c>
      <c r="AB55" s="226">
        <v>6732.983154331231</v>
      </c>
      <c r="AC55" s="226">
        <v>1837.103179899381</v>
      </c>
      <c r="AD55" s="226">
        <v>-2743.9035677516376</v>
      </c>
      <c r="AE55" s="226">
        <v>0</v>
      </c>
      <c r="AF55" s="226">
        <v>10056407</v>
      </c>
      <c r="AG55" s="19"/>
    </row>
    <row r="56" spans="1:33" ht="12.75">
      <c r="A56" s="135" t="s">
        <v>875</v>
      </c>
      <c r="B56" s="12" t="s">
        <v>664</v>
      </c>
      <c r="C56" s="19" t="s">
        <v>76</v>
      </c>
      <c r="D56" s="11">
        <v>48697.831</v>
      </c>
      <c r="E56" s="123">
        <v>3930</v>
      </c>
      <c r="F56" s="127">
        <v>52627.831</v>
      </c>
      <c r="G56" s="128">
        <v>24801</v>
      </c>
      <c r="H56" s="128">
        <v>5616</v>
      </c>
      <c r="I56" s="128">
        <v>316</v>
      </c>
      <c r="J56" s="128">
        <v>0</v>
      </c>
      <c r="K56" s="128">
        <v>2180</v>
      </c>
      <c r="L56" s="17">
        <v>211</v>
      </c>
      <c r="M56" s="17">
        <v>8685</v>
      </c>
      <c r="N56" s="17">
        <v>3930</v>
      </c>
      <c r="O56" s="17">
        <v>525</v>
      </c>
      <c r="P56" s="17">
        <v>34339.4646</v>
      </c>
      <c r="Q56" s="17">
        <v>6895.2</v>
      </c>
      <c r="R56" s="17">
        <v>-8007.849999999999</v>
      </c>
      <c r="S56" s="17">
        <v>1864.0500000000002</v>
      </c>
      <c r="T56" s="17">
        <v>35090.8646</v>
      </c>
      <c r="U56" s="17">
        <v>52627.831</v>
      </c>
      <c r="V56" s="17">
        <v>44733.65635</v>
      </c>
      <c r="W56" s="17">
        <v>-9642.791749999997</v>
      </c>
      <c r="X56" s="17">
        <v>-6749.954224999998</v>
      </c>
      <c r="Y56" s="129">
        <v>0.872</v>
      </c>
      <c r="Z56" s="130">
        <v>9882</v>
      </c>
      <c r="AA56" s="226">
        <v>45891.468632</v>
      </c>
      <c r="AB56" s="226">
        <v>45925.65996097615</v>
      </c>
      <c r="AC56" s="226">
        <v>4647.4053795766185</v>
      </c>
      <c r="AD56" s="226">
        <v>66.39863192560006</v>
      </c>
      <c r="AE56" s="226">
        <v>656151</v>
      </c>
      <c r="AF56" s="226">
        <v>0</v>
      </c>
      <c r="AG56" s="19"/>
    </row>
    <row r="57" spans="1:33" ht="12.75">
      <c r="A57" s="135" t="s">
        <v>875</v>
      </c>
      <c r="B57" s="12" t="s">
        <v>579</v>
      </c>
      <c r="C57" s="19" t="s">
        <v>580</v>
      </c>
      <c r="D57" s="11">
        <v>23281.135</v>
      </c>
      <c r="E57" s="123">
        <v>2699</v>
      </c>
      <c r="F57" s="127">
        <v>25980.135</v>
      </c>
      <c r="G57" s="128">
        <v>16223</v>
      </c>
      <c r="H57" s="128">
        <v>450</v>
      </c>
      <c r="I57" s="128">
        <v>686</v>
      </c>
      <c r="J57" s="128">
        <v>0</v>
      </c>
      <c r="K57" s="128">
        <v>1109</v>
      </c>
      <c r="L57" s="17">
        <v>520</v>
      </c>
      <c r="M57" s="17">
        <v>6363</v>
      </c>
      <c r="N57" s="17">
        <v>2699</v>
      </c>
      <c r="O57" s="17">
        <v>1750</v>
      </c>
      <c r="P57" s="17">
        <v>22462.3658</v>
      </c>
      <c r="Q57" s="17">
        <v>1908.25</v>
      </c>
      <c r="R57" s="17">
        <v>-7338.05</v>
      </c>
      <c r="S57" s="17">
        <v>1212.44</v>
      </c>
      <c r="T57" s="17">
        <v>18245.0058</v>
      </c>
      <c r="U57" s="17">
        <v>25980.135</v>
      </c>
      <c r="V57" s="17">
        <v>22083.114749999997</v>
      </c>
      <c r="W57" s="17">
        <v>-3838.108949999998</v>
      </c>
      <c r="X57" s="17">
        <v>-2686.6762649999982</v>
      </c>
      <c r="Y57" s="129">
        <v>0.897</v>
      </c>
      <c r="Z57" s="130">
        <v>5351</v>
      </c>
      <c r="AA57" s="226">
        <v>23304.181095</v>
      </c>
      <c r="AB57" s="226">
        <v>23321.54381940371</v>
      </c>
      <c r="AC57" s="226">
        <v>4358.352423734575</v>
      </c>
      <c r="AD57" s="226">
        <v>-222.6543239164439</v>
      </c>
      <c r="AE57" s="226">
        <v>0</v>
      </c>
      <c r="AF57" s="226">
        <v>1191423</v>
      </c>
      <c r="AG57" s="19"/>
    </row>
    <row r="58" spans="1:33" ht="12.75">
      <c r="A58" s="135" t="s">
        <v>875</v>
      </c>
      <c r="B58" s="12" t="s">
        <v>838</v>
      </c>
      <c r="C58" s="19" t="s">
        <v>85</v>
      </c>
      <c r="D58" s="11">
        <v>43475.429</v>
      </c>
      <c r="E58" s="123">
        <v>4894</v>
      </c>
      <c r="F58" s="127">
        <v>48369.429</v>
      </c>
      <c r="G58" s="128">
        <v>33243</v>
      </c>
      <c r="H58" s="128">
        <v>6230</v>
      </c>
      <c r="I58" s="128">
        <v>369</v>
      </c>
      <c r="J58" s="128">
        <v>0</v>
      </c>
      <c r="K58" s="128">
        <v>3034</v>
      </c>
      <c r="L58" s="17">
        <v>35</v>
      </c>
      <c r="M58" s="17">
        <v>13747</v>
      </c>
      <c r="N58" s="17">
        <v>4894</v>
      </c>
      <c r="O58" s="17">
        <v>0</v>
      </c>
      <c r="P58" s="17">
        <v>46028.2578</v>
      </c>
      <c r="Q58" s="17">
        <v>8188.05</v>
      </c>
      <c r="R58" s="17">
        <v>-11714.699999999999</v>
      </c>
      <c r="S58" s="17">
        <v>1822.91</v>
      </c>
      <c r="T58" s="17">
        <v>44324.5178</v>
      </c>
      <c r="U58" s="17">
        <v>48369.429</v>
      </c>
      <c r="V58" s="17">
        <v>41114.01465</v>
      </c>
      <c r="W58" s="17">
        <v>3210.503150000004</v>
      </c>
      <c r="X58" s="17">
        <v>2247.352205000003</v>
      </c>
      <c r="Y58" s="129">
        <v>1.046</v>
      </c>
      <c r="Z58" s="130">
        <v>11624</v>
      </c>
      <c r="AA58" s="226">
        <v>50594.422734</v>
      </c>
      <c r="AB58" s="226">
        <v>50632.11798768491</v>
      </c>
      <c r="AC58" s="226">
        <v>4355.825704377573</v>
      </c>
      <c r="AD58" s="226">
        <v>-225.18104327344554</v>
      </c>
      <c r="AE58" s="226">
        <v>0</v>
      </c>
      <c r="AF58" s="226">
        <v>2617504</v>
      </c>
      <c r="AG58" s="19"/>
    </row>
    <row r="59" spans="1:33" ht="12.75">
      <c r="A59" s="135" t="s">
        <v>875</v>
      </c>
      <c r="B59" s="12" t="s">
        <v>605</v>
      </c>
      <c r="C59" s="19" t="s">
        <v>75</v>
      </c>
      <c r="D59" s="11">
        <v>99611.339</v>
      </c>
      <c r="E59" s="123">
        <v>12797</v>
      </c>
      <c r="F59" s="127">
        <v>112408.339</v>
      </c>
      <c r="G59" s="128">
        <v>67574</v>
      </c>
      <c r="H59" s="128">
        <v>12777</v>
      </c>
      <c r="I59" s="128">
        <v>5467</v>
      </c>
      <c r="J59" s="128">
        <v>0</v>
      </c>
      <c r="K59" s="128">
        <v>5810</v>
      </c>
      <c r="L59" s="17">
        <v>889</v>
      </c>
      <c r="M59" s="17">
        <v>30388</v>
      </c>
      <c r="N59" s="17">
        <v>12797</v>
      </c>
      <c r="O59" s="17">
        <v>0</v>
      </c>
      <c r="P59" s="17">
        <v>93562.96040000001</v>
      </c>
      <c r="Q59" s="17">
        <v>20445.899999999998</v>
      </c>
      <c r="R59" s="17">
        <v>-26585.45</v>
      </c>
      <c r="S59" s="17">
        <v>5711.490000000001</v>
      </c>
      <c r="T59" s="17">
        <v>93134.90040000001</v>
      </c>
      <c r="U59" s="17">
        <v>112408.339</v>
      </c>
      <c r="V59" s="17">
        <v>95547.08815000001</v>
      </c>
      <c r="W59" s="17">
        <v>-2412.1877499999973</v>
      </c>
      <c r="X59" s="17">
        <v>-1688.531424999998</v>
      </c>
      <c r="Y59" s="129">
        <v>0.985</v>
      </c>
      <c r="Z59" s="130">
        <v>21404</v>
      </c>
      <c r="AA59" s="226">
        <v>110722.213915</v>
      </c>
      <c r="AB59" s="226">
        <v>110804.70723573664</v>
      </c>
      <c r="AC59" s="226">
        <v>5176.822427384444</v>
      </c>
      <c r="AD59" s="226">
        <v>595.8156797334259</v>
      </c>
      <c r="AE59" s="226">
        <v>12752839</v>
      </c>
      <c r="AF59" s="226">
        <v>0</v>
      </c>
      <c r="AG59" s="19"/>
    </row>
    <row r="60" spans="1:33" ht="12.75">
      <c r="A60" s="135" t="s">
        <v>875</v>
      </c>
      <c r="B60" s="12" t="s">
        <v>810</v>
      </c>
      <c r="C60" s="132" t="s">
        <v>83</v>
      </c>
      <c r="D60" s="11">
        <v>46988.29</v>
      </c>
      <c r="E60" s="123">
        <v>3734</v>
      </c>
      <c r="F60" s="127">
        <v>50722.29</v>
      </c>
      <c r="G60" s="128">
        <v>27774</v>
      </c>
      <c r="H60" s="128">
        <v>2942</v>
      </c>
      <c r="I60" s="128">
        <v>1192</v>
      </c>
      <c r="J60" s="128">
        <v>0</v>
      </c>
      <c r="K60" s="128">
        <v>2528</v>
      </c>
      <c r="L60" s="17">
        <v>-1</v>
      </c>
      <c r="M60" s="17">
        <v>7854</v>
      </c>
      <c r="N60" s="17">
        <v>3734</v>
      </c>
      <c r="O60" s="17">
        <v>0</v>
      </c>
      <c r="P60" s="17">
        <v>38455.8804</v>
      </c>
      <c r="Q60" s="17">
        <v>5662.7</v>
      </c>
      <c r="R60" s="17">
        <v>-6675.05</v>
      </c>
      <c r="S60" s="17">
        <v>1838.72</v>
      </c>
      <c r="T60" s="17">
        <v>39282.250400000004</v>
      </c>
      <c r="U60" s="17">
        <v>50722.29</v>
      </c>
      <c r="V60" s="17">
        <v>43113.9465</v>
      </c>
      <c r="W60" s="17">
        <v>-3831.6960999999937</v>
      </c>
      <c r="X60" s="17">
        <v>-2682.1872699999954</v>
      </c>
      <c r="Y60" s="129">
        <v>0.947</v>
      </c>
      <c r="Z60" s="130">
        <v>7756</v>
      </c>
      <c r="AA60" s="226">
        <v>48034.00863</v>
      </c>
      <c r="AB60" s="226">
        <v>48069.796253278764</v>
      </c>
      <c r="AC60" s="226">
        <v>6197.7560924805</v>
      </c>
      <c r="AD60" s="226">
        <v>1616.7493448294817</v>
      </c>
      <c r="AE60" s="226">
        <v>12539508</v>
      </c>
      <c r="AF60" s="226">
        <v>0</v>
      </c>
      <c r="AG60" s="19"/>
    </row>
    <row r="61" spans="1:33" ht="12.75">
      <c r="A61" s="135" t="s">
        <v>875</v>
      </c>
      <c r="B61" s="12" t="s">
        <v>689</v>
      </c>
      <c r="C61" s="19" t="s">
        <v>77</v>
      </c>
      <c r="D61" s="11">
        <v>697457.089</v>
      </c>
      <c r="E61" s="123">
        <v>65441</v>
      </c>
      <c r="F61" s="127">
        <v>762898.089</v>
      </c>
      <c r="G61" s="128">
        <v>250945</v>
      </c>
      <c r="H61" s="128">
        <v>234631</v>
      </c>
      <c r="I61" s="128">
        <v>0</v>
      </c>
      <c r="J61" s="128">
        <v>4900</v>
      </c>
      <c r="K61" s="128">
        <v>11181</v>
      </c>
      <c r="L61" s="17">
        <v>0</v>
      </c>
      <c r="M61" s="17">
        <v>55850</v>
      </c>
      <c r="N61" s="17">
        <v>65441</v>
      </c>
      <c r="O61" s="17">
        <v>4362</v>
      </c>
      <c r="P61" s="17">
        <v>347458.447</v>
      </c>
      <c r="Q61" s="17">
        <v>213105.19999999998</v>
      </c>
      <c r="R61" s="17">
        <v>-51180.2</v>
      </c>
      <c r="S61" s="17">
        <v>46130.350000000006</v>
      </c>
      <c r="T61" s="17">
        <v>555513.797</v>
      </c>
      <c r="U61" s="17">
        <v>762898.089</v>
      </c>
      <c r="V61" s="17">
        <v>648463.3756500001</v>
      </c>
      <c r="W61" s="17">
        <v>-92949.57865000004</v>
      </c>
      <c r="X61" s="17">
        <v>-65064.70505500002</v>
      </c>
      <c r="Y61" s="129">
        <v>0.915</v>
      </c>
      <c r="Z61" s="130">
        <v>155539</v>
      </c>
      <c r="AA61" s="226">
        <v>698051.7514350001</v>
      </c>
      <c r="AB61" s="226">
        <v>698571.8332233403</v>
      </c>
      <c r="AC61" s="226">
        <v>4491.2969301804715</v>
      </c>
      <c r="AD61" s="226">
        <v>-89.70981747054702</v>
      </c>
      <c r="AE61" s="226">
        <v>0</v>
      </c>
      <c r="AF61" s="226">
        <v>13953375</v>
      </c>
      <c r="AG61" s="19"/>
    </row>
    <row r="62" spans="1:33" ht="12.75">
      <c r="A62" s="135" t="s">
        <v>875</v>
      </c>
      <c r="B62" s="12" t="s">
        <v>720</v>
      </c>
      <c r="C62" s="19" t="s">
        <v>80</v>
      </c>
      <c r="D62" s="11">
        <v>695781.718</v>
      </c>
      <c r="E62" s="123">
        <v>66262</v>
      </c>
      <c r="F62" s="127">
        <v>762043.718</v>
      </c>
      <c r="G62" s="128">
        <v>357446</v>
      </c>
      <c r="H62" s="128">
        <v>130664</v>
      </c>
      <c r="I62" s="128">
        <v>41718</v>
      </c>
      <c r="J62" s="128">
        <v>0</v>
      </c>
      <c r="K62" s="128">
        <v>5186</v>
      </c>
      <c r="L62" s="17">
        <v>15255</v>
      </c>
      <c r="M62" s="17">
        <v>61721</v>
      </c>
      <c r="N62" s="17">
        <v>66262</v>
      </c>
      <c r="O62" s="17">
        <v>995</v>
      </c>
      <c r="P62" s="17">
        <v>494919.7316</v>
      </c>
      <c r="Q62" s="17">
        <v>150932.8</v>
      </c>
      <c r="R62" s="17">
        <v>-66275.34999999999</v>
      </c>
      <c r="S62" s="17">
        <v>45830.130000000005</v>
      </c>
      <c r="T62" s="17">
        <v>625407.3116</v>
      </c>
      <c r="U62" s="17">
        <v>762043.718</v>
      </c>
      <c r="V62" s="17">
        <v>647737.1603</v>
      </c>
      <c r="W62" s="17">
        <v>-22329.848699999973</v>
      </c>
      <c r="X62" s="17">
        <v>-15630.89408999998</v>
      </c>
      <c r="Y62" s="129">
        <v>0.979</v>
      </c>
      <c r="Z62" s="130">
        <v>138817</v>
      </c>
      <c r="AA62" s="226">
        <v>746040.799922</v>
      </c>
      <c r="AB62" s="226">
        <v>746596.635836172</v>
      </c>
      <c r="AC62" s="226">
        <v>5378.279575528732</v>
      </c>
      <c r="AD62" s="226">
        <v>797.2728278777131</v>
      </c>
      <c r="AE62" s="226">
        <v>110675022</v>
      </c>
      <c r="AF62" s="226">
        <v>0</v>
      </c>
      <c r="AG62" s="19"/>
    </row>
    <row r="63" spans="1:33" ht="12.75">
      <c r="A63" s="135" t="s">
        <v>875</v>
      </c>
      <c r="B63" s="12" t="s">
        <v>780</v>
      </c>
      <c r="C63" s="19" t="s">
        <v>81</v>
      </c>
      <c r="D63" s="11">
        <v>70750.042</v>
      </c>
      <c r="E63" s="123">
        <v>8571</v>
      </c>
      <c r="F63" s="127">
        <v>79321.042</v>
      </c>
      <c r="G63" s="128">
        <v>33220</v>
      </c>
      <c r="H63" s="128">
        <v>21807</v>
      </c>
      <c r="I63" s="128">
        <v>502</v>
      </c>
      <c r="J63" s="128">
        <v>1550</v>
      </c>
      <c r="K63" s="128">
        <v>6182</v>
      </c>
      <c r="L63" s="17">
        <v>3373</v>
      </c>
      <c r="M63" s="17">
        <v>4390</v>
      </c>
      <c r="N63" s="17">
        <v>8571</v>
      </c>
      <c r="O63" s="17">
        <v>838</v>
      </c>
      <c r="P63" s="17">
        <v>45996.412000000004</v>
      </c>
      <c r="Q63" s="17">
        <v>25534.85</v>
      </c>
      <c r="R63" s="17">
        <v>-7310.849999999999</v>
      </c>
      <c r="S63" s="17">
        <v>6539.05</v>
      </c>
      <c r="T63" s="17">
        <v>70759.462</v>
      </c>
      <c r="U63" s="17">
        <v>79321.042</v>
      </c>
      <c r="V63" s="17">
        <v>67422.8857</v>
      </c>
      <c r="W63" s="17">
        <v>3336.5763000000006</v>
      </c>
      <c r="X63" s="17">
        <v>2335.60341</v>
      </c>
      <c r="Y63" s="129">
        <v>1.029</v>
      </c>
      <c r="Z63" s="130">
        <v>14397</v>
      </c>
      <c r="AA63" s="226">
        <v>81621.352218</v>
      </c>
      <c r="AB63" s="226">
        <v>81682.16401131048</v>
      </c>
      <c r="AC63" s="226">
        <v>5673.554491304471</v>
      </c>
      <c r="AD63" s="226">
        <v>1092.547743653453</v>
      </c>
      <c r="AE63" s="226">
        <v>15729410</v>
      </c>
      <c r="AF63" s="226">
        <v>0</v>
      </c>
      <c r="AG63" s="19"/>
    </row>
    <row r="64" spans="1:33" ht="12.75">
      <c r="A64" s="135" t="s">
        <v>875</v>
      </c>
      <c r="B64" s="12" t="s">
        <v>708</v>
      </c>
      <c r="C64" s="19" t="s">
        <v>79</v>
      </c>
      <c r="D64" s="11">
        <v>170970.588</v>
      </c>
      <c r="E64" s="123">
        <v>28544</v>
      </c>
      <c r="F64" s="127">
        <v>199514.588</v>
      </c>
      <c r="G64" s="128">
        <v>119379</v>
      </c>
      <c r="H64" s="128">
        <v>19101</v>
      </c>
      <c r="I64" s="128">
        <v>4808</v>
      </c>
      <c r="J64" s="128">
        <v>0</v>
      </c>
      <c r="K64" s="128">
        <v>8930</v>
      </c>
      <c r="L64" s="17">
        <v>798</v>
      </c>
      <c r="M64" s="17">
        <v>36546</v>
      </c>
      <c r="N64" s="17">
        <v>28544</v>
      </c>
      <c r="O64" s="17">
        <v>87</v>
      </c>
      <c r="P64" s="17">
        <v>165292.16340000002</v>
      </c>
      <c r="Q64" s="17">
        <v>27913.149999999998</v>
      </c>
      <c r="R64" s="17">
        <v>-31816.35</v>
      </c>
      <c r="S64" s="17">
        <v>18049.58</v>
      </c>
      <c r="T64" s="17">
        <v>179438.54340000002</v>
      </c>
      <c r="U64" s="17">
        <v>199514.588</v>
      </c>
      <c r="V64" s="17">
        <v>169587.39979999998</v>
      </c>
      <c r="W64" s="17">
        <v>9851.14360000004</v>
      </c>
      <c r="X64" s="17">
        <v>6895.800520000027</v>
      </c>
      <c r="Y64" s="129">
        <v>1.035</v>
      </c>
      <c r="Z64" s="130">
        <v>43235</v>
      </c>
      <c r="AA64" s="226">
        <v>206497.59857999996</v>
      </c>
      <c r="AB64" s="226">
        <v>206651.44912207892</v>
      </c>
      <c r="AC64" s="226">
        <v>4779.725896197037</v>
      </c>
      <c r="AD64" s="226">
        <v>198.7191485460189</v>
      </c>
      <c r="AE64" s="226">
        <v>8591622</v>
      </c>
      <c r="AF64" s="226">
        <v>0</v>
      </c>
      <c r="AG64" s="19"/>
    </row>
    <row r="65" spans="1:33" ht="12.75">
      <c r="A65" s="135" t="s">
        <v>875</v>
      </c>
      <c r="B65" s="12" t="s">
        <v>808</v>
      </c>
      <c r="C65" s="19" t="s">
        <v>82</v>
      </c>
      <c r="D65" s="11">
        <v>29120.42</v>
      </c>
      <c r="E65" s="123">
        <v>6838</v>
      </c>
      <c r="F65" s="127">
        <v>35958.42</v>
      </c>
      <c r="G65" s="128">
        <v>33185</v>
      </c>
      <c r="H65" s="128">
        <v>11840</v>
      </c>
      <c r="I65" s="128">
        <v>2329</v>
      </c>
      <c r="J65" s="128">
        <v>0</v>
      </c>
      <c r="K65" s="128">
        <v>4597</v>
      </c>
      <c r="L65" s="17">
        <v>1969</v>
      </c>
      <c r="M65" s="17">
        <v>25937</v>
      </c>
      <c r="N65" s="17">
        <v>6838</v>
      </c>
      <c r="O65" s="17">
        <v>6337</v>
      </c>
      <c r="P65" s="17">
        <v>45947.951</v>
      </c>
      <c r="Q65" s="17">
        <v>15951.1</v>
      </c>
      <c r="R65" s="17">
        <v>-29106.55</v>
      </c>
      <c r="S65" s="17">
        <v>1403.01</v>
      </c>
      <c r="T65" s="17">
        <v>34195.511000000006</v>
      </c>
      <c r="U65" s="17">
        <v>35958.42</v>
      </c>
      <c r="V65" s="17">
        <v>30564.657</v>
      </c>
      <c r="W65" s="17">
        <v>3630.8540000000066</v>
      </c>
      <c r="X65" s="17">
        <v>2541.5978000000046</v>
      </c>
      <c r="Y65" s="129">
        <v>1.071</v>
      </c>
      <c r="Z65" s="130">
        <v>7348</v>
      </c>
      <c r="AA65" s="226">
        <v>38511.46782</v>
      </c>
      <c r="AB65" s="226">
        <v>38540.16069701701</v>
      </c>
      <c r="AC65" s="226">
        <v>5244.986485712713</v>
      </c>
      <c r="AD65" s="226">
        <v>663.9797380616947</v>
      </c>
      <c r="AE65" s="226">
        <v>4878923</v>
      </c>
      <c r="AF65" s="226">
        <v>0</v>
      </c>
      <c r="AG65" s="19"/>
    </row>
    <row r="66" spans="1:33" ht="12.75">
      <c r="A66" s="135" t="s">
        <v>875</v>
      </c>
      <c r="B66" s="12" t="s">
        <v>706</v>
      </c>
      <c r="C66" s="19" t="s">
        <v>78</v>
      </c>
      <c r="D66" s="11">
        <v>114648.34</v>
      </c>
      <c r="E66" s="123">
        <v>13551</v>
      </c>
      <c r="F66" s="127">
        <v>128199.34</v>
      </c>
      <c r="G66" s="128">
        <v>58468</v>
      </c>
      <c r="H66" s="128">
        <v>16264</v>
      </c>
      <c r="I66" s="128">
        <v>3859</v>
      </c>
      <c r="J66" s="128">
        <v>0</v>
      </c>
      <c r="K66" s="128">
        <v>3038</v>
      </c>
      <c r="L66" s="17">
        <v>100</v>
      </c>
      <c r="M66" s="17">
        <v>34</v>
      </c>
      <c r="N66" s="17">
        <v>13551</v>
      </c>
      <c r="O66" s="17">
        <v>8</v>
      </c>
      <c r="P66" s="17">
        <v>80954.79280000001</v>
      </c>
      <c r="Q66" s="17">
        <v>19686.85</v>
      </c>
      <c r="R66" s="17">
        <v>-120.7</v>
      </c>
      <c r="S66" s="17">
        <v>11512.570000000002</v>
      </c>
      <c r="T66" s="17">
        <v>112033.51280000001</v>
      </c>
      <c r="U66" s="17">
        <v>128199.34</v>
      </c>
      <c r="V66" s="17">
        <v>108969.439</v>
      </c>
      <c r="W66" s="17">
        <v>3064.073800000013</v>
      </c>
      <c r="X66" s="17">
        <v>2144.851660000009</v>
      </c>
      <c r="Y66" s="129">
        <v>1.017</v>
      </c>
      <c r="Z66" s="130">
        <v>26649</v>
      </c>
      <c r="AA66" s="226">
        <v>130378.72877999999</v>
      </c>
      <c r="AB66" s="226">
        <v>130475.86714013739</v>
      </c>
      <c r="AC66" s="226">
        <v>4896.088676503336</v>
      </c>
      <c r="AD66" s="226">
        <v>315.0819288523171</v>
      </c>
      <c r="AE66" s="226">
        <v>8396618</v>
      </c>
      <c r="AF66" s="226">
        <v>0</v>
      </c>
      <c r="AG66" s="19"/>
    </row>
    <row r="67" spans="1:33" ht="12.75">
      <c r="A67" s="135" t="s">
        <v>863</v>
      </c>
      <c r="B67" s="12" t="s">
        <v>549</v>
      </c>
      <c r="C67" s="19" t="s">
        <v>550</v>
      </c>
      <c r="D67" s="11">
        <v>28609.845</v>
      </c>
      <c r="E67" s="123">
        <v>2516</v>
      </c>
      <c r="F67" s="127">
        <v>31125.845</v>
      </c>
      <c r="G67" s="128">
        <v>13314</v>
      </c>
      <c r="H67" s="128">
        <v>2106</v>
      </c>
      <c r="I67" s="128">
        <v>50</v>
      </c>
      <c r="J67" s="128">
        <v>0</v>
      </c>
      <c r="K67" s="128">
        <v>2246</v>
      </c>
      <c r="L67" s="17">
        <v>2</v>
      </c>
      <c r="M67" s="17">
        <v>2623</v>
      </c>
      <c r="N67" s="17">
        <v>2516</v>
      </c>
      <c r="O67" s="17">
        <v>391</v>
      </c>
      <c r="P67" s="17">
        <v>18434.5644</v>
      </c>
      <c r="Q67" s="17">
        <v>3741.7</v>
      </c>
      <c r="R67" s="17">
        <v>-2563.6</v>
      </c>
      <c r="S67" s="17">
        <v>1692.69</v>
      </c>
      <c r="T67" s="17">
        <v>21305.354399999997</v>
      </c>
      <c r="U67" s="17">
        <v>31125.845</v>
      </c>
      <c r="V67" s="17">
        <v>26456.96825</v>
      </c>
      <c r="W67" s="17">
        <v>-5151.613850000005</v>
      </c>
      <c r="X67" s="17">
        <v>-3606.1296950000033</v>
      </c>
      <c r="Y67" s="129">
        <v>0.884</v>
      </c>
      <c r="Z67" s="130">
        <v>6621</v>
      </c>
      <c r="AA67" s="226">
        <v>27515.24698</v>
      </c>
      <c r="AB67" s="226">
        <v>27535.747148972518</v>
      </c>
      <c r="AC67" s="226">
        <v>4158.850196189778</v>
      </c>
      <c r="AD67" s="226">
        <v>-422.15655146124027</v>
      </c>
      <c r="AE67" s="226">
        <v>0</v>
      </c>
      <c r="AF67" s="226">
        <v>2795099</v>
      </c>
      <c r="AG67" s="19"/>
    </row>
    <row r="68" spans="1:33" ht="12.75">
      <c r="A68" s="135" t="s">
        <v>863</v>
      </c>
      <c r="B68" s="12" t="s">
        <v>612</v>
      </c>
      <c r="C68" s="19" t="s">
        <v>89</v>
      </c>
      <c r="D68" s="11">
        <v>37559.547</v>
      </c>
      <c r="E68" s="123">
        <v>4173</v>
      </c>
      <c r="F68" s="127">
        <v>41732.547</v>
      </c>
      <c r="G68" s="128">
        <v>37940</v>
      </c>
      <c r="H68" s="128">
        <v>10773</v>
      </c>
      <c r="I68" s="128">
        <v>5311</v>
      </c>
      <c r="J68" s="128">
        <v>0</v>
      </c>
      <c r="K68" s="128">
        <v>251</v>
      </c>
      <c r="L68" s="17">
        <v>635</v>
      </c>
      <c r="M68" s="17">
        <v>29496</v>
      </c>
      <c r="N68" s="17">
        <v>4173</v>
      </c>
      <c r="O68" s="17">
        <v>1</v>
      </c>
      <c r="P68" s="17">
        <v>52531.724</v>
      </c>
      <c r="Q68" s="17">
        <v>13884.75</v>
      </c>
      <c r="R68" s="17">
        <v>-25612.2</v>
      </c>
      <c r="S68" s="17">
        <v>-1467.2700000000002</v>
      </c>
      <c r="T68" s="17">
        <v>39337.00400000001</v>
      </c>
      <c r="U68" s="17">
        <v>41732.547</v>
      </c>
      <c r="V68" s="17">
        <v>35472.66495</v>
      </c>
      <c r="W68" s="17">
        <v>3864.3390500000096</v>
      </c>
      <c r="X68" s="17">
        <v>2705.0373350000064</v>
      </c>
      <c r="Y68" s="129">
        <v>1.065</v>
      </c>
      <c r="Z68" s="130">
        <v>9609</v>
      </c>
      <c r="AA68" s="226">
        <v>44445.162554999995</v>
      </c>
      <c r="AB68" s="226">
        <v>44478.276317091644</v>
      </c>
      <c r="AC68" s="226">
        <v>4628.81426965258</v>
      </c>
      <c r="AD68" s="226">
        <v>47.807522001561665</v>
      </c>
      <c r="AE68" s="226">
        <v>459382</v>
      </c>
      <c r="AF68" s="226">
        <v>0</v>
      </c>
      <c r="AG68" s="19"/>
    </row>
    <row r="69" spans="1:33" ht="12.75">
      <c r="A69" s="135" t="s">
        <v>863</v>
      </c>
      <c r="B69" s="12" t="s">
        <v>709</v>
      </c>
      <c r="C69" s="19" t="s">
        <v>92</v>
      </c>
      <c r="D69" s="11">
        <v>24290.641</v>
      </c>
      <c r="E69" s="123">
        <v>3609</v>
      </c>
      <c r="F69" s="127">
        <v>27899.641</v>
      </c>
      <c r="G69" s="128">
        <v>19185</v>
      </c>
      <c r="H69" s="128">
        <v>7252</v>
      </c>
      <c r="I69" s="128">
        <v>266</v>
      </c>
      <c r="J69" s="128">
        <v>0</v>
      </c>
      <c r="K69" s="128">
        <v>2720</v>
      </c>
      <c r="L69" s="17">
        <v>146</v>
      </c>
      <c r="M69" s="17">
        <v>11310</v>
      </c>
      <c r="N69" s="17">
        <v>3609</v>
      </c>
      <c r="O69" s="17">
        <v>3</v>
      </c>
      <c r="P69" s="17">
        <v>26563.551</v>
      </c>
      <c r="Q69" s="17">
        <v>8702.3</v>
      </c>
      <c r="R69" s="17">
        <v>-9740.15</v>
      </c>
      <c r="S69" s="17">
        <v>1144.95</v>
      </c>
      <c r="T69" s="17">
        <v>26670.651</v>
      </c>
      <c r="U69" s="17">
        <v>27899.641</v>
      </c>
      <c r="V69" s="17">
        <v>23714.69485</v>
      </c>
      <c r="W69" s="17">
        <v>2955.956150000002</v>
      </c>
      <c r="X69" s="17">
        <v>2069.1693050000013</v>
      </c>
      <c r="Y69" s="129">
        <v>1.074</v>
      </c>
      <c r="Z69" s="130">
        <v>7237</v>
      </c>
      <c r="AA69" s="226">
        <v>29964.214434</v>
      </c>
      <c r="AB69" s="226">
        <v>29986.539200318555</v>
      </c>
      <c r="AC69" s="226">
        <v>4143.504103954478</v>
      </c>
      <c r="AD69" s="226">
        <v>-437.5026436965409</v>
      </c>
      <c r="AE69" s="226">
        <v>0</v>
      </c>
      <c r="AF69" s="226">
        <v>3166207</v>
      </c>
      <c r="AG69" s="19"/>
    </row>
    <row r="70" spans="1:33" ht="12.75">
      <c r="A70" s="135" t="s">
        <v>863</v>
      </c>
      <c r="B70" s="12" t="s">
        <v>622</v>
      </c>
      <c r="C70" s="19" t="s">
        <v>90</v>
      </c>
      <c r="D70" s="11">
        <v>14936.923000000003</v>
      </c>
      <c r="E70" s="123">
        <v>4006</v>
      </c>
      <c r="F70" s="127">
        <v>18942.923000000003</v>
      </c>
      <c r="G70" s="128">
        <v>14717</v>
      </c>
      <c r="H70" s="128">
        <v>5132</v>
      </c>
      <c r="I70" s="128">
        <v>407</v>
      </c>
      <c r="J70" s="128">
        <v>0</v>
      </c>
      <c r="K70" s="128">
        <v>1617</v>
      </c>
      <c r="L70" s="17">
        <v>28</v>
      </c>
      <c r="M70" s="17">
        <v>7584</v>
      </c>
      <c r="N70" s="17">
        <v>4006</v>
      </c>
      <c r="O70" s="17">
        <v>69</v>
      </c>
      <c r="P70" s="17">
        <v>20377.1582</v>
      </c>
      <c r="Q70" s="17">
        <v>6082.599999999999</v>
      </c>
      <c r="R70" s="17">
        <v>-6528.849999999999</v>
      </c>
      <c r="S70" s="17">
        <v>2115.82</v>
      </c>
      <c r="T70" s="17">
        <v>22046.7282</v>
      </c>
      <c r="U70" s="17">
        <v>18942.923000000003</v>
      </c>
      <c r="V70" s="17">
        <v>16101.484550000001</v>
      </c>
      <c r="W70" s="17">
        <v>5945.24365</v>
      </c>
      <c r="X70" s="17">
        <v>4161.670555</v>
      </c>
      <c r="Y70" s="129">
        <v>1.22</v>
      </c>
      <c r="Z70" s="130">
        <v>11576</v>
      </c>
      <c r="AA70" s="226">
        <v>23110.366060000004</v>
      </c>
      <c r="AB70" s="226">
        <v>23127.584382975307</v>
      </c>
      <c r="AC70" s="226">
        <v>1997.8908416530155</v>
      </c>
      <c r="AD70" s="226">
        <v>-2583.1159059980027</v>
      </c>
      <c r="AE70" s="226">
        <v>0</v>
      </c>
      <c r="AF70" s="226">
        <v>29902150</v>
      </c>
      <c r="AG70" s="19"/>
    </row>
    <row r="71" spans="1:33" ht="12.75">
      <c r="A71" s="135" t="s">
        <v>863</v>
      </c>
      <c r="B71" s="12" t="s">
        <v>610</v>
      </c>
      <c r="C71" s="19" t="s">
        <v>88</v>
      </c>
      <c r="D71" s="11">
        <v>112459.875</v>
      </c>
      <c r="E71" s="123">
        <v>9482</v>
      </c>
      <c r="F71" s="127">
        <v>121941.875</v>
      </c>
      <c r="G71" s="128">
        <v>61669</v>
      </c>
      <c r="H71" s="128">
        <v>42939</v>
      </c>
      <c r="I71" s="128">
        <v>5267</v>
      </c>
      <c r="J71" s="128">
        <v>0</v>
      </c>
      <c r="K71" s="128">
        <v>1485</v>
      </c>
      <c r="L71" s="17">
        <v>590</v>
      </c>
      <c r="M71" s="17">
        <v>19881</v>
      </c>
      <c r="N71" s="17">
        <v>9482</v>
      </c>
      <c r="O71" s="17">
        <v>66</v>
      </c>
      <c r="P71" s="17">
        <v>85386.8974</v>
      </c>
      <c r="Q71" s="17">
        <v>42237.35</v>
      </c>
      <c r="R71" s="17">
        <v>-17456.45</v>
      </c>
      <c r="S71" s="17">
        <v>4679.93</v>
      </c>
      <c r="T71" s="17">
        <v>114847.7274</v>
      </c>
      <c r="U71" s="17">
        <v>121941.875</v>
      </c>
      <c r="V71" s="17">
        <v>103650.59375</v>
      </c>
      <c r="W71" s="17">
        <v>11197.133650000003</v>
      </c>
      <c r="X71" s="17">
        <v>7837.993555000002</v>
      </c>
      <c r="Y71" s="129">
        <v>1.064</v>
      </c>
      <c r="Z71" s="130">
        <v>29435</v>
      </c>
      <c r="AA71" s="226">
        <v>129746.15500000001</v>
      </c>
      <c r="AB71" s="226">
        <v>129842.8220625551</v>
      </c>
      <c r="AC71" s="226">
        <v>4411.171124938172</v>
      </c>
      <c r="AD71" s="226">
        <v>-169.8356227128461</v>
      </c>
      <c r="AE71" s="226">
        <v>0</v>
      </c>
      <c r="AF71" s="226">
        <v>4999112</v>
      </c>
      <c r="AG71" s="19"/>
    </row>
    <row r="72" spans="1:33" ht="12.75">
      <c r="A72" s="135" t="s">
        <v>863</v>
      </c>
      <c r="B72" s="12" t="s">
        <v>809</v>
      </c>
      <c r="C72" s="19" t="s">
        <v>96</v>
      </c>
      <c r="D72" s="11">
        <v>60633.166</v>
      </c>
      <c r="E72" s="123">
        <v>6869</v>
      </c>
      <c r="F72" s="127">
        <v>67502.166</v>
      </c>
      <c r="G72" s="128">
        <v>28086</v>
      </c>
      <c r="H72" s="128">
        <v>8948</v>
      </c>
      <c r="I72" s="128">
        <v>2015</v>
      </c>
      <c r="J72" s="128">
        <v>0</v>
      </c>
      <c r="K72" s="128">
        <v>1885</v>
      </c>
      <c r="L72" s="17">
        <v>2361</v>
      </c>
      <c r="M72" s="17">
        <v>263</v>
      </c>
      <c r="N72" s="17">
        <v>6869</v>
      </c>
      <c r="O72" s="17">
        <v>10</v>
      </c>
      <c r="P72" s="17">
        <v>38887.8756</v>
      </c>
      <c r="Q72" s="17">
        <v>10920.8</v>
      </c>
      <c r="R72" s="17">
        <v>-2238.9</v>
      </c>
      <c r="S72" s="17">
        <v>5793.9400000000005</v>
      </c>
      <c r="T72" s="17">
        <v>53363.7156</v>
      </c>
      <c r="U72" s="17">
        <v>67502.166</v>
      </c>
      <c r="V72" s="17">
        <v>57376.8411</v>
      </c>
      <c r="W72" s="17">
        <v>-4013.1254999999946</v>
      </c>
      <c r="X72" s="17">
        <v>-2809.187849999996</v>
      </c>
      <c r="Y72" s="129">
        <v>0.958</v>
      </c>
      <c r="Z72" s="130">
        <v>13540</v>
      </c>
      <c r="AA72" s="226">
        <v>64667.07502799999</v>
      </c>
      <c r="AB72" s="226">
        <v>64715.25507762834</v>
      </c>
      <c r="AC72" s="226">
        <v>4779.560936309331</v>
      </c>
      <c r="AD72" s="226">
        <v>198.55418865831234</v>
      </c>
      <c r="AE72" s="226">
        <v>2688424</v>
      </c>
      <c r="AF72" s="226">
        <v>0</v>
      </c>
      <c r="AG72" s="19"/>
    </row>
    <row r="73" spans="1:33" ht="12.75">
      <c r="A73" s="135" t="s">
        <v>863</v>
      </c>
      <c r="B73" s="12" t="s">
        <v>653</v>
      </c>
      <c r="C73" s="19" t="s">
        <v>91</v>
      </c>
      <c r="D73" s="11">
        <v>529095.228</v>
      </c>
      <c r="E73" s="123">
        <v>62055</v>
      </c>
      <c r="F73" s="127">
        <v>591150.228</v>
      </c>
      <c r="G73" s="128">
        <v>411634</v>
      </c>
      <c r="H73" s="128">
        <v>67478</v>
      </c>
      <c r="I73" s="128">
        <v>44466</v>
      </c>
      <c r="J73" s="128">
        <v>0</v>
      </c>
      <c r="K73" s="128">
        <v>17260</v>
      </c>
      <c r="L73" s="17">
        <v>24054</v>
      </c>
      <c r="M73" s="17">
        <v>117060</v>
      </c>
      <c r="N73" s="17">
        <v>62055</v>
      </c>
      <c r="O73" s="17">
        <v>0</v>
      </c>
      <c r="P73" s="17">
        <v>569948.4364</v>
      </c>
      <c r="Q73" s="17">
        <v>109823.4</v>
      </c>
      <c r="R73" s="17">
        <v>-119946.9</v>
      </c>
      <c r="S73" s="17">
        <v>32846.55</v>
      </c>
      <c r="T73" s="17">
        <v>592671.4864</v>
      </c>
      <c r="U73" s="17">
        <v>591150.228</v>
      </c>
      <c r="V73" s="17">
        <v>502477.6938</v>
      </c>
      <c r="W73" s="17">
        <v>90193.79260000004</v>
      </c>
      <c r="X73" s="17">
        <v>63135.654820000025</v>
      </c>
      <c r="Y73" s="129">
        <v>1.107</v>
      </c>
      <c r="Z73" s="130">
        <v>135103</v>
      </c>
      <c r="AA73" s="226">
        <v>654403.302396</v>
      </c>
      <c r="AB73" s="226">
        <v>654890.8640117487</v>
      </c>
      <c r="AC73" s="226">
        <v>4847.345092349901</v>
      </c>
      <c r="AD73" s="226">
        <v>266.3383446988828</v>
      </c>
      <c r="AE73" s="226">
        <v>35983109</v>
      </c>
      <c r="AF73" s="226">
        <v>0</v>
      </c>
      <c r="AG73" s="19"/>
    </row>
    <row r="74" spans="1:33" ht="12.75">
      <c r="A74" s="135" t="s">
        <v>863</v>
      </c>
      <c r="B74" s="12" t="s">
        <v>727</v>
      </c>
      <c r="C74" s="19" t="s">
        <v>93</v>
      </c>
      <c r="D74" s="11">
        <v>130689.918</v>
      </c>
      <c r="E74" s="123">
        <v>23089</v>
      </c>
      <c r="F74" s="127">
        <v>153778.918</v>
      </c>
      <c r="G74" s="128">
        <v>113017</v>
      </c>
      <c r="H74" s="128">
        <v>16950</v>
      </c>
      <c r="I74" s="128">
        <v>2193</v>
      </c>
      <c r="J74" s="128">
        <v>19</v>
      </c>
      <c r="K74" s="128">
        <v>6080</v>
      </c>
      <c r="L74" s="17">
        <v>1473</v>
      </c>
      <c r="M74" s="17">
        <v>59264</v>
      </c>
      <c r="N74" s="17">
        <v>23089</v>
      </c>
      <c r="O74" s="17">
        <v>0</v>
      </c>
      <c r="P74" s="17">
        <v>156483.3382</v>
      </c>
      <c r="Q74" s="17">
        <v>21455.7</v>
      </c>
      <c r="R74" s="17">
        <v>-51626.45</v>
      </c>
      <c r="S74" s="17">
        <v>9550.77</v>
      </c>
      <c r="T74" s="17">
        <v>135863.3582</v>
      </c>
      <c r="U74" s="17">
        <v>153778.918</v>
      </c>
      <c r="V74" s="17">
        <v>130712.0803</v>
      </c>
      <c r="W74" s="17">
        <v>5151.277899999986</v>
      </c>
      <c r="X74" s="17">
        <v>3605.89452999999</v>
      </c>
      <c r="Y74" s="129">
        <v>1.023</v>
      </c>
      <c r="Z74" s="130">
        <v>30711</v>
      </c>
      <c r="AA74" s="226">
        <v>157315.83311399998</v>
      </c>
      <c r="AB74" s="226">
        <v>157433.04089931384</v>
      </c>
      <c r="AC74" s="226">
        <v>5126.275305242872</v>
      </c>
      <c r="AD74" s="226">
        <v>545.2685575918531</v>
      </c>
      <c r="AE74" s="226">
        <v>16745743</v>
      </c>
      <c r="AF74" s="226">
        <v>0</v>
      </c>
      <c r="AG74" s="19"/>
    </row>
    <row r="75" spans="1:33" ht="12.75">
      <c r="A75" s="135" t="s">
        <v>863</v>
      </c>
      <c r="B75" s="12" t="s">
        <v>826</v>
      </c>
      <c r="C75" s="19" t="s">
        <v>98</v>
      </c>
      <c r="D75" s="11">
        <v>160241.728</v>
      </c>
      <c r="E75" s="123">
        <v>7283</v>
      </c>
      <c r="F75" s="127">
        <v>167524.728</v>
      </c>
      <c r="G75" s="128">
        <v>95008</v>
      </c>
      <c r="H75" s="128">
        <v>19452</v>
      </c>
      <c r="I75" s="128">
        <v>34685</v>
      </c>
      <c r="J75" s="128">
        <v>0</v>
      </c>
      <c r="K75" s="128">
        <v>6958</v>
      </c>
      <c r="L75" s="17">
        <v>28275</v>
      </c>
      <c r="M75" s="17">
        <v>16688</v>
      </c>
      <c r="N75" s="17">
        <v>7283</v>
      </c>
      <c r="O75" s="17">
        <v>127</v>
      </c>
      <c r="P75" s="17">
        <v>131548.0768</v>
      </c>
      <c r="Q75" s="17">
        <v>51930.75</v>
      </c>
      <c r="R75" s="17">
        <v>-38326.5</v>
      </c>
      <c r="S75" s="17">
        <v>3353.59</v>
      </c>
      <c r="T75" s="17">
        <v>148505.9168</v>
      </c>
      <c r="U75" s="17">
        <v>167524.728</v>
      </c>
      <c r="V75" s="17">
        <v>142396.0188</v>
      </c>
      <c r="W75" s="17">
        <v>6109.898000000016</v>
      </c>
      <c r="X75" s="17">
        <v>4276.928600000011</v>
      </c>
      <c r="Y75" s="129">
        <v>1.026</v>
      </c>
      <c r="Z75" s="130">
        <v>33840</v>
      </c>
      <c r="AA75" s="226">
        <v>171880.37092800002</v>
      </c>
      <c r="AB75" s="226">
        <v>172008.42998738788</v>
      </c>
      <c r="AC75" s="226">
        <v>5082.991429887348</v>
      </c>
      <c r="AD75" s="226">
        <v>501.9846822363297</v>
      </c>
      <c r="AE75" s="226">
        <v>16987162</v>
      </c>
      <c r="AF75" s="226">
        <v>0</v>
      </c>
      <c r="AG75" s="19"/>
    </row>
    <row r="76" spans="1:33" ht="12.75">
      <c r="A76" s="135" t="s">
        <v>863</v>
      </c>
      <c r="B76" s="12" t="s">
        <v>778</v>
      </c>
      <c r="C76" s="19" t="s">
        <v>94</v>
      </c>
      <c r="D76" s="11">
        <v>58512.269</v>
      </c>
      <c r="E76" s="123">
        <v>9903</v>
      </c>
      <c r="F76" s="127">
        <v>68415.269</v>
      </c>
      <c r="G76" s="128">
        <v>55349</v>
      </c>
      <c r="H76" s="128">
        <v>4359</v>
      </c>
      <c r="I76" s="128">
        <v>1374</v>
      </c>
      <c r="J76" s="128">
        <v>0</v>
      </c>
      <c r="K76" s="128">
        <v>3221</v>
      </c>
      <c r="L76" s="17">
        <v>157</v>
      </c>
      <c r="M76" s="17">
        <v>32890</v>
      </c>
      <c r="N76" s="17">
        <v>9903</v>
      </c>
      <c r="O76" s="17">
        <v>159</v>
      </c>
      <c r="P76" s="17">
        <v>76636.2254</v>
      </c>
      <c r="Q76" s="17">
        <v>7610.9</v>
      </c>
      <c r="R76" s="17">
        <v>-28225.1</v>
      </c>
      <c r="S76" s="17">
        <v>2826.25</v>
      </c>
      <c r="T76" s="17">
        <v>58848.2754</v>
      </c>
      <c r="U76" s="17">
        <v>68415.269</v>
      </c>
      <c r="V76" s="17">
        <v>58152.97865</v>
      </c>
      <c r="W76" s="17">
        <v>695.2967500000013</v>
      </c>
      <c r="X76" s="17">
        <v>486.7077250000009</v>
      </c>
      <c r="Y76" s="129">
        <v>1.007</v>
      </c>
      <c r="Z76" s="130">
        <v>11338</v>
      </c>
      <c r="AA76" s="226">
        <v>68894.17588299999</v>
      </c>
      <c r="AB76" s="226">
        <v>68945.50532401321</v>
      </c>
      <c r="AC76" s="226">
        <v>6080.923030870807</v>
      </c>
      <c r="AD76" s="226">
        <v>1499.916283219789</v>
      </c>
      <c r="AE76" s="226">
        <v>17006051</v>
      </c>
      <c r="AF76" s="226">
        <v>0</v>
      </c>
      <c r="AG76" s="19"/>
    </row>
    <row r="77" spans="1:33" ht="12.75">
      <c r="A77" s="135" t="s">
        <v>863</v>
      </c>
      <c r="B77" s="12" t="s">
        <v>817</v>
      </c>
      <c r="C77" s="19" t="s">
        <v>97</v>
      </c>
      <c r="D77" s="11">
        <v>106919.817</v>
      </c>
      <c r="E77" s="123">
        <v>15114</v>
      </c>
      <c r="F77" s="127">
        <v>122033.817</v>
      </c>
      <c r="G77" s="128">
        <v>84285</v>
      </c>
      <c r="H77" s="128">
        <v>19330</v>
      </c>
      <c r="I77" s="128">
        <v>2052</v>
      </c>
      <c r="J77" s="128">
        <v>0</v>
      </c>
      <c r="K77" s="128">
        <v>4393</v>
      </c>
      <c r="L77" s="17">
        <v>946</v>
      </c>
      <c r="M77" s="17">
        <v>45577</v>
      </c>
      <c r="N77" s="17">
        <v>15114</v>
      </c>
      <c r="O77" s="17">
        <v>0</v>
      </c>
      <c r="P77" s="17">
        <v>116701.011</v>
      </c>
      <c r="Q77" s="17">
        <v>21908.75</v>
      </c>
      <c r="R77" s="17">
        <v>-39544.549999999996</v>
      </c>
      <c r="S77" s="17">
        <v>5098.81</v>
      </c>
      <c r="T77" s="17">
        <v>104164.021</v>
      </c>
      <c r="U77" s="17">
        <v>122033.817</v>
      </c>
      <c r="V77" s="17">
        <v>103728.74445</v>
      </c>
      <c r="W77" s="17">
        <v>435.27654999999504</v>
      </c>
      <c r="X77" s="17">
        <v>304.6935849999965</v>
      </c>
      <c r="Y77" s="129">
        <v>1.002</v>
      </c>
      <c r="Z77" s="130">
        <v>27174</v>
      </c>
      <c r="AA77" s="226">
        <v>122277.884634</v>
      </c>
      <c r="AB77" s="226">
        <v>122368.98747957582</v>
      </c>
      <c r="AC77" s="226">
        <v>4503.164329122537</v>
      </c>
      <c r="AD77" s="226">
        <v>-77.84241852848118</v>
      </c>
      <c r="AE77" s="226">
        <v>0</v>
      </c>
      <c r="AF77" s="226">
        <v>2115290</v>
      </c>
      <c r="AG77" s="19"/>
    </row>
    <row r="78" spans="1:33" ht="12.75">
      <c r="A78" s="135" t="s">
        <v>863</v>
      </c>
      <c r="B78" s="12" t="s">
        <v>591</v>
      </c>
      <c r="C78" s="19" t="s">
        <v>87</v>
      </c>
      <c r="D78" s="11">
        <v>77791.955</v>
      </c>
      <c r="E78" s="123">
        <v>17968</v>
      </c>
      <c r="F78" s="127">
        <v>95759.955</v>
      </c>
      <c r="G78" s="128">
        <v>97423</v>
      </c>
      <c r="H78" s="128">
        <v>3932</v>
      </c>
      <c r="I78" s="128">
        <v>1290</v>
      </c>
      <c r="J78" s="128">
        <v>0</v>
      </c>
      <c r="K78" s="128">
        <v>4459</v>
      </c>
      <c r="L78" s="17">
        <v>2118</v>
      </c>
      <c r="M78" s="17">
        <v>87710</v>
      </c>
      <c r="N78" s="17">
        <v>17968</v>
      </c>
      <c r="O78" s="17">
        <v>33</v>
      </c>
      <c r="P78" s="17">
        <v>134891.88580000002</v>
      </c>
      <c r="Q78" s="17">
        <v>8228.85</v>
      </c>
      <c r="R78" s="17">
        <v>-76381.84999999999</v>
      </c>
      <c r="S78" s="17">
        <v>362.1</v>
      </c>
      <c r="T78" s="17">
        <v>67100.98580000002</v>
      </c>
      <c r="U78" s="17">
        <v>95759.955</v>
      </c>
      <c r="V78" s="17">
        <v>81395.96175</v>
      </c>
      <c r="W78" s="17">
        <v>-14294.975949999978</v>
      </c>
      <c r="X78" s="17">
        <v>-10006.483164999983</v>
      </c>
      <c r="Y78" s="129">
        <v>0.896</v>
      </c>
      <c r="Z78" s="130">
        <v>17100</v>
      </c>
      <c r="AA78" s="226">
        <v>85800.91968</v>
      </c>
      <c r="AB78" s="226">
        <v>85864.84545005456</v>
      </c>
      <c r="AC78" s="226">
        <v>5021.335991231261</v>
      </c>
      <c r="AD78" s="226">
        <v>440.3292435802423</v>
      </c>
      <c r="AE78" s="226">
        <v>7529630</v>
      </c>
      <c r="AF78" s="226">
        <v>0</v>
      </c>
      <c r="AG78" s="19"/>
    </row>
    <row r="79" spans="1:33" ht="12.75">
      <c r="A79" s="135" t="s">
        <v>863</v>
      </c>
      <c r="B79" s="12" t="s">
        <v>794</v>
      </c>
      <c r="C79" s="19" t="s">
        <v>95</v>
      </c>
      <c r="D79" s="11">
        <v>95431.464</v>
      </c>
      <c r="E79" s="123">
        <v>9714</v>
      </c>
      <c r="F79" s="127">
        <v>105145.464</v>
      </c>
      <c r="G79" s="128">
        <v>57345</v>
      </c>
      <c r="H79" s="128">
        <v>16407</v>
      </c>
      <c r="I79" s="128">
        <v>1616</v>
      </c>
      <c r="J79" s="128">
        <v>0</v>
      </c>
      <c r="K79" s="128">
        <v>3933</v>
      </c>
      <c r="L79" s="17">
        <v>369</v>
      </c>
      <c r="M79" s="17">
        <v>31197</v>
      </c>
      <c r="N79" s="17">
        <v>9714</v>
      </c>
      <c r="O79" s="17">
        <v>552</v>
      </c>
      <c r="P79" s="17">
        <v>79399.887</v>
      </c>
      <c r="Q79" s="17">
        <v>18662.6</v>
      </c>
      <c r="R79" s="17">
        <v>-27300.3</v>
      </c>
      <c r="S79" s="17">
        <v>2953.4100000000003</v>
      </c>
      <c r="T79" s="17">
        <v>73715.59700000001</v>
      </c>
      <c r="U79" s="17">
        <v>105145.464</v>
      </c>
      <c r="V79" s="17">
        <v>89373.6444</v>
      </c>
      <c r="W79" s="17">
        <v>-15658.047399999996</v>
      </c>
      <c r="X79" s="17">
        <v>-10960.633179999997</v>
      </c>
      <c r="Y79" s="129">
        <v>0.896</v>
      </c>
      <c r="Z79" s="130">
        <v>18718</v>
      </c>
      <c r="AA79" s="226">
        <v>94210.33574400001</v>
      </c>
      <c r="AB79" s="226">
        <v>94280.52692938584</v>
      </c>
      <c r="AC79" s="226">
        <v>5036.891063649206</v>
      </c>
      <c r="AD79" s="226">
        <v>455.88431599818796</v>
      </c>
      <c r="AE79" s="226">
        <v>8533243</v>
      </c>
      <c r="AF79" s="226">
        <v>0</v>
      </c>
      <c r="AG79" s="19"/>
    </row>
    <row r="80" spans="1:33" ht="12.75">
      <c r="A80" s="135" t="s">
        <v>862</v>
      </c>
      <c r="B80" s="12" t="s">
        <v>807</v>
      </c>
      <c r="C80" s="19" t="s">
        <v>103</v>
      </c>
      <c r="D80" s="11">
        <v>30242.108999999997</v>
      </c>
      <c r="E80" s="123">
        <v>3239</v>
      </c>
      <c r="F80" s="127">
        <v>33481.109</v>
      </c>
      <c r="G80" s="128">
        <v>19907</v>
      </c>
      <c r="H80" s="128">
        <v>4775</v>
      </c>
      <c r="I80" s="128">
        <v>629</v>
      </c>
      <c r="J80" s="128">
        <v>1363</v>
      </c>
      <c r="K80" s="128">
        <v>1834</v>
      </c>
      <c r="L80" s="17">
        <v>19</v>
      </c>
      <c r="M80" s="17">
        <v>3890</v>
      </c>
      <c r="N80" s="17">
        <v>3239</v>
      </c>
      <c r="O80" s="17">
        <v>142</v>
      </c>
      <c r="P80" s="17">
        <v>27563.232200000002</v>
      </c>
      <c r="Q80" s="17">
        <v>7310.849999999999</v>
      </c>
      <c r="R80" s="17">
        <v>-3443.35</v>
      </c>
      <c r="S80" s="17">
        <v>2091.8500000000004</v>
      </c>
      <c r="T80" s="17">
        <v>33522.582200000004</v>
      </c>
      <c r="U80" s="17">
        <v>33481.109</v>
      </c>
      <c r="V80" s="17">
        <v>28458.942649999997</v>
      </c>
      <c r="W80" s="17">
        <v>5063.639550000007</v>
      </c>
      <c r="X80" s="17">
        <v>3544.547685000005</v>
      </c>
      <c r="Y80" s="129">
        <v>1.106</v>
      </c>
      <c r="Z80" s="130">
        <v>9443</v>
      </c>
      <c r="AA80" s="226">
        <v>37030.106554</v>
      </c>
      <c r="AB80" s="226">
        <v>37057.69574634776</v>
      </c>
      <c r="AC80" s="226">
        <v>3924.3562158580708</v>
      </c>
      <c r="AD80" s="226">
        <v>-656.6505317929477</v>
      </c>
      <c r="AE80" s="226">
        <v>0</v>
      </c>
      <c r="AF80" s="226">
        <v>6200751</v>
      </c>
      <c r="AG80" s="19"/>
    </row>
    <row r="81" spans="1:33" ht="12.75">
      <c r="A81" s="135" t="s">
        <v>862</v>
      </c>
      <c r="B81" s="12" t="s">
        <v>684</v>
      </c>
      <c r="C81" s="19" t="s">
        <v>99</v>
      </c>
      <c r="D81" s="11">
        <v>22863.698</v>
      </c>
      <c r="E81" s="123">
        <v>2388</v>
      </c>
      <c r="F81" s="127">
        <v>25251.698</v>
      </c>
      <c r="G81" s="128">
        <v>13029</v>
      </c>
      <c r="H81" s="128">
        <v>5181</v>
      </c>
      <c r="I81" s="128">
        <v>110</v>
      </c>
      <c r="J81" s="128">
        <v>2415</v>
      </c>
      <c r="K81" s="128">
        <v>715</v>
      </c>
      <c r="L81" s="17">
        <v>1</v>
      </c>
      <c r="M81" s="17">
        <v>5541</v>
      </c>
      <c r="N81" s="17">
        <v>2388</v>
      </c>
      <c r="O81" s="17">
        <v>0</v>
      </c>
      <c r="P81" s="17">
        <v>18039.953400000002</v>
      </c>
      <c r="Q81" s="17">
        <v>7157.849999999999</v>
      </c>
      <c r="R81" s="17">
        <v>-4710.7</v>
      </c>
      <c r="S81" s="17">
        <v>1087.8300000000002</v>
      </c>
      <c r="T81" s="17">
        <v>21574.933400000005</v>
      </c>
      <c r="U81" s="17">
        <v>25251.698</v>
      </c>
      <c r="V81" s="17">
        <v>21463.9433</v>
      </c>
      <c r="W81" s="17">
        <v>110.99010000000635</v>
      </c>
      <c r="X81" s="17">
        <v>77.69307000000444</v>
      </c>
      <c r="Y81" s="129">
        <v>1.003</v>
      </c>
      <c r="Z81" s="130">
        <v>8645</v>
      </c>
      <c r="AA81" s="226">
        <v>25327.453093999997</v>
      </c>
      <c r="AB81" s="226">
        <v>25346.323252368846</v>
      </c>
      <c r="AC81" s="226">
        <v>2931.905523697958</v>
      </c>
      <c r="AD81" s="226">
        <v>-1649.1012239530605</v>
      </c>
      <c r="AE81" s="226">
        <v>0</v>
      </c>
      <c r="AF81" s="226">
        <v>14256480</v>
      </c>
      <c r="AG81" s="19"/>
    </row>
    <row r="82" spans="1:33" ht="12.75">
      <c r="A82" s="135" t="s">
        <v>862</v>
      </c>
      <c r="B82" s="12" t="s">
        <v>788</v>
      </c>
      <c r="C82" s="19" t="s">
        <v>102</v>
      </c>
      <c r="D82" s="11">
        <v>59006.732</v>
      </c>
      <c r="E82" s="123">
        <v>5706</v>
      </c>
      <c r="F82" s="127">
        <v>64712.732</v>
      </c>
      <c r="G82" s="128">
        <v>43519</v>
      </c>
      <c r="H82" s="128">
        <v>4610</v>
      </c>
      <c r="I82" s="128">
        <v>1910</v>
      </c>
      <c r="J82" s="128">
        <v>0</v>
      </c>
      <c r="K82" s="128">
        <v>2830</v>
      </c>
      <c r="L82" s="17">
        <v>95</v>
      </c>
      <c r="M82" s="17">
        <v>14191</v>
      </c>
      <c r="N82" s="17">
        <v>5706</v>
      </c>
      <c r="O82" s="17">
        <v>286</v>
      </c>
      <c r="P82" s="17">
        <v>60256.407400000004</v>
      </c>
      <c r="Q82" s="17">
        <v>7947.5</v>
      </c>
      <c r="R82" s="17">
        <v>-12386.199999999999</v>
      </c>
      <c r="S82" s="17">
        <v>2437.63</v>
      </c>
      <c r="T82" s="17">
        <v>58255.337400000004</v>
      </c>
      <c r="U82" s="17">
        <v>64712.732</v>
      </c>
      <c r="V82" s="17">
        <v>55005.8222</v>
      </c>
      <c r="W82" s="17">
        <v>3249.5152000000016</v>
      </c>
      <c r="X82" s="17">
        <v>2274.660640000001</v>
      </c>
      <c r="Y82" s="129">
        <v>1.035</v>
      </c>
      <c r="Z82" s="130">
        <v>12344</v>
      </c>
      <c r="AA82" s="226">
        <v>66977.67762</v>
      </c>
      <c r="AB82" s="226">
        <v>67027.57917856479</v>
      </c>
      <c r="AC82" s="226">
        <v>5429.972389708748</v>
      </c>
      <c r="AD82" s="226">
        <v>848.9656420577294</v>
      </c>
      <c r="AE82" s="226">
        <v>10479632</v>
      </c>
      <c r="AF82" s="226">
        <v>0</v>
      </c>
      <c r="AG82" s="19"/>
    </row>
    <row r="83" spans="1:33" ht="12.75">
      <c r="A83" s="135" t="s">
        <v>862</v>
      </c>
      <c r="B83" s="12" t="s">
        <v>547</v>
      </c>
      <c r="C83" s="19" t="s">
        <v>548</v>
      </c>
      <c r="D83" s="11">
        <v>69132.719</v>
      </c>
      <c r="E83" s="123">
        <v>11359</v>
      </c>
      <c r="F83" s="127">
        <v>80491.719</v>
      </c>
      <c r="G83" s="128">
        <v>63054</v>
      </c>
      <c r="H83" s="128">
        <v>7653</v>
      </c>
      <c r="I83" s="128">
        <v>2250</v>
      </c>
      <c r="J83" s="128">
        <v>0</v>
      </c>
      <c r="K83" s="128">
        <v>3639</v>
      </c>
      <c r="L83" s="17">
        <v>2582</v>
      </c>
      <c r="M83" s="17">
        <v>21513</v>
      </c>
      <c r="N83" s="17">
        <v>11359</v>
      </c>
      <c r="O83" s="17">
        <v>495</v>
      </c>
      <c r="P83" s="17">
        <v>87304.5684</v>
      </c>
      <c r="Q83" s="17">
        <v>11510.699999999999</v>
      </c>
      <c r="R83" s="17">
        <v>-20901.5</v>
      </c>
      <c r="S83" s="17">
        <v>5997.9400000000005</v>
      </c>
      <c r="T83" s="17">
        <v>83911.7084</v>
      </c>
      <c r="U83" s="17">
        <v>80491.719</v>
      </c>
      <c r="V83" s="17">
        <v>68417.96115</v>
      </c>
      <c r="W83" s="17">
        <v>15493.74725</v>
      </c>
      <c r="X83" s="17">
        <v>10845.623075</v>
      </c>
      <c r="Y83" s="129">
        <v>1.135</v>
      </c>
      <c r="Z83" s="130">
        <v>19780</v>
      </c>
      <c r="AA83" s="226">
        <v>91358.101065</v>
      </c>
      <c r="AB83" s="226">
        <v>91426.16719975803</v>
      </c>
      <c r="AC83" s="226">
        <v>4622.152032343682</v>
      </c>
      <c r="AD83" s="226">
        <v>41.145284692663154</v>
      </c>
      <c r="AE83" s="226">
        <v>813854</v>
      </c>
      <c r="AF83" s="226">
        <v>0</v>
      </c>
      <c r="AG83" s="19"/>
    </row>
    <row r="84" spans="1:33" ht="12.75">
      <c r="A84" s="135" t="s">
        <v>862</v>
      </c>
      <c r="B84" s="12" t="s">
        <v>839</v>
      </c>
      <c r="C84" s="19" t="s">
        <v>105</v>
      </c>
      <c r="D84" s="11">
        <v>49448.31</v>
      </c>
      <c r="E84" s="123">
        <v>4843</v>
      </c>
      <c r="F84" s="127">
        <v>54291.31</v>
      </c>
      <c r="G84" s="128">
        <v>33113</v>
      </c>
      <c r="H84" s="128">
        <v>4029</v>
      </c>
      <c r="I84" s="128">
        <v>1016</v>
      </c>
      <c r="J84" s="128">
        <v>0</v>
      </c>
      <c r="K84" s="128">
        <v>5012</v>
      </c>
      <c r="L84" s="17">
        <v>450</v>
      </c>
      <c r="M84" s="17">
        <v>12215</v>
      </c>
      <c r="N84" s="17">
        <v>4843</v>
      </c>
      <c r="O84" s="17">
        <v>0</v>
      </c>
      <c r="P84" s="17">
        <v>45848.2598</v>
      </c>
      <c r="Q84" s="17">
        <v>8548.449999999999</v>
      </c>
      <c r="R84" s="17">
        <v>-10765.25</v>
      </c>
      <c r="S84" s="17">
        <v>2040.0000000000002</v>
      </c>
      <c r="T84" s="17">
        <v>45671.4598</v>
      </c>
      <c r="U84" s="17">
        <v>54291.31</v>
      </c>
      <c r="V84" s="17">
        <v>46147.6135</v>
      </c>
      <c r="W84" s="17">
        <v>-476.1537000000026</v>
      </c>
      <c r="X84" s="17">
        <v>-333.30759000000177</v>
      </c>
      <c r="Y84" s="129">
        <v>0.994</v>
      </c>
      <c r="Z84" s="130">
        <v>16556</v>
      </c>
      <c r="AA84" s="226">
        <v>53965.562139999995</v>
      </c>
      <c r="AB84" s="226">
        <v>54005.769053038835</v>
      </c>
      <c r="AC84" s="226">
        <v>3262.0058621067187</v>
      </c>
      <c r="AD84" s="226">
        <v>-1319.0008855442998</v>
      </c>
      <c r="AE84" s="226">
        <v>0</v>
      </c>
      <c r="AF84" s="226">
        <v>21837379</v>
      </c>
      <c r="AG84" s="19"/>
    </row>
    <row r="85" spans="1:33" ht="12.75">
      <c r="A85" s="135" t="s">
        <v>862</v>
      </c>
      <c r="B85" s="12" t="s">
        <v>704</v>
      </c>
      <c r="C85" s="19" t="s">
        <v>101</v>
      </c>
      <c r="D85" s="11">
        <v>42233.707</v>
      </c>
      <c r="E85" s="123">
        <v>2987</v>
      </c>
      <c r="F85" s="127">
        <v>45220.707</v>
      </c>
      <c r="G85" s="128">
        <v>28089</v>
      </c>
      <c r="H85" s="128">
        <v>3054</v>
      </c>
      <c r="I85" s="128">
        <v>781</v>
      </c>
      <c r="J85" s="128">
        <v>2130</v>
      </c>
      <c r="K85" s="128">
        <v>52</v>
      </c>
      <c r="L85" s="17">
        <v>463</v>
      </c>
      <c r="M85" s="17">
        <v>5682</v>
      </c>
      <c r="N85" s="17">
        <v>2987</v>
      </c>
      <c r="O85" s="17">
        <v>252</v>
      </c>
      <c r="P85" s="17">
        <v>38892.0294</v>
      </c>
      <c r="Q85" s="17">
        <v>5114.45</v>
      </c>
      <c r="R85" s="17">
        <v>-5437.45</v>
      </c>
      <c r="S85" s="17">
        <v>1573.0100000000002</v>
      </c>
      <c r="T85" s="17">
        <v>40142.0394</v>
      </c>
      <c r="U85" s="17">
        <v>45220.707</v>
      </c>
      <c r="V85" s="17">
        <v>38437.60095</v>
      </c>
      <c r="W85" s="17">
        <v>1704.4384500000015</v>
      </c>
      <c r="X85" s="17">
        <v>1193.106915000001</v>
      </c>
      <c r="Y85" s="129">
        <v>1.026</v>
      </c>
      <c r="Z85" s="130">
        <v>9912</v>
      </c>
      <c r="AA85" s="226">
        <v>46396.445382000005</v>
      </c>
      <c r="AB85" s="226">
        <v>46431.012942696325</v>
      </c>
      <c r="AC85" s="226">
        <v>4684.323339658628</v>
      </c>
      <c r="AD85" s="226">
        <v>103.31659200760987</v>
      </c>
      <c r="AE85" s="226">
        <v>1024074</v>
      </c>
      <c r="AF85" s="226">
        <v>0</v>
      </c>
      <c r="AG85" s="19"/>
    </row>
    <row r="86" spans="1:33" ht="12.75">
      <c r="A86" s="135" t="s">
        <v>862</v>
      </c>
      <c r="B86" s="12" t="s">
        <v>829</v>
      </c>
      <c r="C86" s="19" t="s">
        <v>104</v>
      </c>
      <c r="D86" s="11">
        <v>387731.456</v>
      </c>
      <c r="E86" s="123">
        <v>38848</v>
      </c>
      <c r="F86" s="127">
        <v>426579.456</v>
      </c>
      <c r="G86" s="128">
        <v>259476</v>
      </c>
      <c r="H86" s="128">
        <v>65215</v>
      </c>
      <c r="I86" s="128">
        <v>10383</v>
      </c>
      <c r="J86" s="128">
        <v>0</v>
      </c>
      <c r="K86" s="128">
        <v>13052</v>
      </c>
      <c r="L86" s="17">
        <v>2327</v>
      </c>
      <c r="M86" s="17">
        <v>74665</v>
      </c>
      <c r="N86" s="17">
        <v>38848</v>
      </c>
      <c r="O86" s="17">
        <v>3356</v>
      </c>
      <c r="P86" s="17">
        <v>359270.4696</v>
      </c>
      <c r="Q86" s="17">
        <v>75352.5</v>
      </c>
      <c r="R86" s="17">
        <v>-68295.8</v>
      </c>
      <c r="S86" s="17">
        <v>20327.75</v>
      </c>
      <c r="T86" s="17">
        <v>386654.9196</v>
      </c>
      <c r="U86" s="17">
        <v>426579.456</v>
      </c>
      <c r="V86" s="17">
        <v>362592.5376</v>
      </c>
      <c r="W86" s="17">
        <v>24062.38200000004</v>
      </c>
      <c r="X86" s="17">
        <v>16843.667400000028</v>
      </c>
      <c r="Y86" s="129">
        <v>1.039</v>
      </c>
      <c r="Z86" s="130">
        <v>89277</v>
      </c>
      <c r="AA86" s="226">
        <v>443216.054784</v>
      </c>
      <c r="AB86" s="226">
        <v>443546.2718458715</v>
      </c>
      <c r="AC86" s="226">
        <v>4968.2031413003515</v>
      </c>
      <c r="AD86" s="226">
        <v>387.196393649333</v>
      </c>
      <c r="AE86" s="226">
        <v>34567732</v>
      </c>
      <c r="AF86" s="226">
        <v>0</v>
      </c>
      <c r="AG86" s="19"/>
    </row>
    <row r="87" spans="1:33" ht="12.75">
      <c r="A87" s="135" t="s">
        <v>862</v>
      </c>
      <c r="B87" s="12" t="s">
        <v>690</v>
      </c>
      <c r="C87" s="19" t="s">
        <v>100</v>
      </c>
      <c r="D87" s="11">
        <v>132810.838</v>
      </c>
      <c r="E87" s="123">
        <v>17088</v>
      </c>
      <c r="F87" s="127">
        <v>149898.838</v>
      </c>
      <c r="G87" s="128">
        <v>100815</v>
      </c>
      <c r="H87" s="128">
        <v>27746</v>
      </c>
      <c r="I87" s="128">
        <v>4545</v>
      </c>
      <c r="J87" s="128">
        <v>-69</v>
      </c>
      <c r="K87" s="128">
        <v>4754</v>
      </c>
      <c r="L87" s="17">
        <v>2140</v>
      </c>
      <c r="M87" s="17">
        <v>61048</v>
      </c>
      <c r="N87" s="17">
        <v>17088</v>
      </c>
      <c r="O87" s="17">
        <v>4</v>
      </c>
      <c r="P87" s="17">
        <v>139588.449</v>
      </c>
      <c r="Q87" s="17">
        <v>31429.6</v>
      </c>
      <c r="R87" s="17">
        <v>-53713.2</v>
      </c>
      <c r="S87" s="17">
        <v>4146.64</v>
      </c>
      <c r="T87" s="17">
        <v>121451.48899999999</v>
      </c>
      <c r="U87" s="17">
        <v>149898.838</v>
      </c>
      <c r="V87" s="17">
        <v>127414.01229999999</v>
      </c>
      <c r="W87" s="17">
        <v>-5962.523300000001</v>
      </c>
      <c r="X87" s="17">
        <v>-4173.76631</v>
      </c>
      <c r="Y87" s="129">
        <v>0.972</v>
      </c>
      <c r="Z87" s="130">
        <v>27949</v>
      </c>
      <c r="AA87" s="226">
        <v>145701.670536</v>
      </c>
      <c r="AB87" s="226">
        <v>145810.225217255</v>
      </c>
      <c r="AC87" s="226">
        <v>5217.010455374253</v>
      </c>
      <c r="AD87" s="226">
        <v>636.0037077232346</v>
      </c>
      <c r="AE87" s="226">
        <v>17775668</v>
      </c>
      <c r="AF87" s="226">
        <v>0</v>
      </c>
      <c r="AG87" s="36"/>
    </row>
    <row r="88" spans="1:33" ht="12.75">
      <c r="A88" s="135" t="s">
        <v>873</v>
      </c>
      <c r="B88" s="12" t="s">
        <v>648</v>
      </c>
      <c r="C88" s="19" t="s">
        <v>108</v>
      </c>
      <c r="D88" s="11">
        <v>24708.628</v>
      </c>
      <c r="E88" s="123">
        <v>3097</v>
      </c>
      <c r="F88" s="127">
        <v>27805.628</v>
      </c>
      <c r="G88" s="128">
        <v>20482</v>
      </c>
      <c r="H88" s="128">
        <v>1972</v>
      </c>
      <c r="I88" s="128">
        <v>350</v>
      </c>
      <c r="J88" s="128">
        <v>0</v>
      </c>
      <c r="K88" s="128">
        <v>2027</v>
      </c>
      <c r="L88" s="17">
        <v>0</v>
      </c>
      <c r="M88" s="17">
        <v>8647</v>
      </c>
      <c r="N88" s="17">
        <v>3097</v>
      </c>
      <c r="O88" s="17">
        <v>0</v>
      </c>
      <c r="P88" s="17">
        <v>28359.377200000003</v>
      </c>
      <c r="Q88" s="17">
        <v>3696.65</v>
      </c>
      <c r="R88" s="17">
        <v>-7349.95</v>
      </c>
      <c r="S88" s="17">
        <v>1162.46</v>
      </c>
      <c r="T88" s="17">
        <v>25868.537200000002</v>
      </c>
      <c r="U88" s="17">
        <v>27805.628</v>
      </c>
      <c r="V88" s="17">
        <v>23634.7838</v>
      </c>
      <c r="W88" s="17">
        <v>2233.7534000000014</v>
      </c>
      <c r="X88" s="17">
        <v>1563.6273800000008</v>
      </c>
      <c r="Y88" s="129">
        <v>1.056</v>
      </c>
      <c r="Z88" s="130">
        <v>5951</v>
      </c>
      <c r="AA88" s="226">
        <v>29362.743168</v>
      </c>
      <c r="AB88" s="226">
        <v>29384.61980958996</v>
      </c>
      <c r="AC88" s="226">
        <v>4937.761688722897</v>
      </c>
      <c r="AD88" s="226">
        <v>356.7549410718784</v>
      </c>
      <c r="AE88" s="226">
        <v>2123049</v>
      </c>
      <c r="AF88" s="226">
        <v>0</v>
      </c>
      <c r="AG88" s="19"/>
    </row>
    <row r="89" spans="1:33" ht="12.75">
      <c r="A89" s="135" t="s">
        <v>873</v>
      </c>
      <c r="B89" s="12" t="s">
        <v>792</v>
      </c>
      <c r="C89" s="19" t="s">
        <v>114</v>
      </c>
      <c r="D89" s="11">
        <v>26111.617</v>
      </c>
      <c r="E89" s="123">
        <v>3000</v>
      </c>
      <c r="F89" s="127">
        <v>29111.617</v>
      </c>
      <c r="G89" s="128">
        <v>17057</v>
      </c>
      <c r="H89" s="128">
        <v>757</v>
      </c>
      <c r="I89" s="128">
        <v>118</v>
      </c>
      <c r="J89" s="128">
        <v>1426</v>
      </c>
      <c r="K89" s="128">
        <v>705</v>
      </c>
      <c r="L89" s="17">
        <v>0</v>
      </c>
      <c r="M89" s="17">
        <v>3141</v>
      </c>
      <c r="N89" s="17">
        <v>3000</v>
      </c>
      <c r="O89" s="17">
        <v>0</v>
      </c>
      <c r="P89" s="17">
        <v>23617.1222</v>
      </c>
      <c r="Q89" s="17">
        <v>2555.1</v>
      </c>
      <c r="R89" s="17">
        <v>-2669.85</v>
      </c>
      <c r="S89" s="17">
        <v>2016.0300000000002</v>
      </c>
      <c r="T89" s="17">
        <v>25518.4022</v>
      </c>
      <c r="U89" s="17">
        <v>29111.617</v>
      </c>
      <c r="V89" s="17">
        <v>24744.87445</v>
      </c>
      <c r="W89" s="17">
        <v>773.5277500000011</v>
      </c>
      <c r="X89" s="17">
        <v>541.4694250000007</v>
      </c>
      <c r="Y89" s="129">
        <v>1.019</v>
      </c>
      <c r="Z89" s="130">
        <v>7006</v>
      </c>
      <c r="AA89" s="226">
        <v>29664.737722999995</v>
      </c>
      <c r="AB89" s="226">
        <v>29686.83936491108</v>
      </c>
      <c r="AC89" s="226">
        <v>4237.3450420940735</v>
      </c>
      <c r="AD89" s="226">
        <v>-343.661705556945</v>
      </c>
      <c r="AE89" s="226">
        <v>0</v>
      </c>
      <c r="AF89" s="226">
        <v>2407694</v>
      </c>
      <c r="AG89" s="19"/>
    </row>
    <row r="90" spans="1:33" ht="12.75">
      <c r="A90" s="135" t="s">
        <v>873</v>
      </c>
      <c r="B90" s="12" t="s">
        <v>714</v>
      </c>
      <c r="C90" s="19" t="s">
        <v>111</v>
      </c>
      <c r="D90" s="11">
        <v>68905.855</v>
      </c>
      <c r="E90" s="123">
        <v>10595</v>
      </c>
      <c r="F90" s="127">
        <v>79500.855</v>
      </c>
      <c r="G90" s="128">
        <v>37176</v>
      </c>
      <c r="H90" s="128">
        <v>10966</v>
      </c>
      <c r="I90" s="128">
        <v>580</v>
      </c>
      <c r="J90" s="128">
        <v>0</v>
      </c>
      <c r="K90" s="128">
        <v>2572</v>
      </c>
      <c r="L90" s="17">
        <v>0</v>
      </c>
      <c r="M90" s="17">
        <v>6108</v>
      </c>
      <c r="N90" s="17">
        <v>10595</v>
      </c>
      <c r="O90" s="17">
        <v>0</v>
      </c>
      <c r="P90" s="17">
        <v>51473.8896</v>
      </c>
      <c r="Q90" s="17">
        <v>12000.3</v>
      </c>
      <c r="R90" s="17">
        <v>-5191.8</v>
      </c>
      <c r="S90" s="17">
        <v>7967.39</v>
      </c>
      <c r="T90" s="17">
        <v>66249.77960000001</v>
      </c>
      <c r="U90" s="17">
        <v>79500.855</v>
      </c>
      <c r="V90" s="17">
        <v>67575.72675</v>
      </c>
      <c r="W90" s="17">
        <v>-1325.9471499999927</v>
      </c>
      <c r="X90" s="17">
        <v>-928.1630049999948</v>
      </c>
      <c r="Y90" s="129">
        <v>0.988</v>
      </c>
      <c r="Z90" s="130">
        <v>14837</v>
      </c>
      <c r="AA90" s="226">
        <v>78546.84474</v>
      </c>
      <c r="AB90" s="226">
        <v>78605.36587886525</v>
      </c>
      <c r="AC90" s="226">
        <v>5297.928548821545</v>
      </c>
      <c r="AD90" s="226">
        <v>716.9218011705261</v>
      </c>
      <c r="AE90" s="226">
        <v>10636969</v>
      </c>
      <c r="AF90" s="226">
        <v>0</v>
      </c>
      <c r="AG90" s="19"/>
    </row>
    <row r="91" spans="1:33" ht="12.75">
      <c r="A91" s="135" t="s">
        <v>873</v>
      </c>
      <c r="B91" s="12" t="s">
        <v>638</v>
      </c>
      <c r="C91" s="19" t="s">
        <v>107</v>
      </c>
      <c r="D91" s="11">
        <v>89711.107</v>
      </c>
      <c r="E91" s="123">
        <v>8015</v>
      </c>
      <c r="F91" s="127">
        <v>97726.107</v>
      </c>
      <c r="G91" s="128">
        <v>50606</v>
      </c>
      <c r="H91" s="128">
        <v>9753</v>
      </c>
      <c r="I91" s="128">
        <v>321</v>
      </c>
      <c r="J91" s="128">
        <v>104</v>
      </c>
      <c r="K91" s="128">
        <v>5130</v>
      </c>
      <c r="L91" s="17">
        <v>442</v>
      </c>
      <c r="M91" s="17">
        <v>10046</v>
      </c>
      <c r="N91" s="17">
        <v>8015</v>
      </c>
      <c r="O91" s="17">
        <v>0</v>
      </c>
      <c r="P91" s="17">
        <v>70069.06760000001</v>
      </c>
      <c r="Q91" s="17">
        <v>13011.8</v>
      </c>
      <c r="R91" s="17">
        <v>-8914.8</v>
      </c>
      <c r="S91" s="17">
        <v>5104.93</v>
      </c>
      <c r="T91" s="17">
        <v>79270.9976</v>
      </c>
      <c r="U91" s="17">
        <v>97726.107</v>
      </c>
      <c r="V91" s="17">
        <v>83067.19095</v>
      </c>
      <c r="W91" s="17">
        <v>-3796.1933500000014</v>
      </c>
      <c r="X91" s="17">
        <v>-2657.335345000001</v>
      </c>
      <c r="Y91" s="129">
        <v>0.973</v>
      </c>
      <c r="Z91" s="130">
        <v>14405</v>
      </c>
      <c r="AA91" s="226">
        <v>95087.502111</v>
      </c>
      <c r="AB91" s="226">
        <v>95158.34682709022</v>
      </c>
      <c r="AC91" s="226">
        <v>6605.924805768152</v>
      </c>
      <c r="AD91" s="226">
        <v>2024.9180581171331</v>
      </c>
      <c r="AE91" s="226">
        <v>29168945</v>
      </c>
      <c r="AF91" s="226">
        <v>0</v>
      </c>
      <c r="AG91" s="19"/>
    </row>
    <row r="92" spans="1:33" ht="12.75">
      <c r="A92" s="135" t="s">
        <v>873</v>
      </c>
      <c r="B92" s="12" t="s">
        <v>713</v>
      </c>
      <c r="C92" s="19" t="s">
        <v>110</v>
      </c>
      <c r="D92" s="11">
        <v>63757.42999999999</v>
      </c>
      <c r="E92" s="123">
        <v>7267</v>
      </c>
      <c r="F92" s="127">
        <v>71024.43</v>
      </c>
      <c r="G92" s="128">
        <v>50055</v>
      </c>
      <c r="H92" s="128">
        <v>6275</v>
      </c>
      <c r="I92" s="128">
        <v>237</v>
      </c>
      <c r="J92" s="128">
        <v>1773</v>
      </c>
      <c r="K92" s="128">
        <v>0</v>
      </c>
      <c r="L92" s="17">
        <v>0</v>
      </c>
      <c r="M92" s="17">
        <v>21163</v>
      </c>
      <c r="N92" s="17">
        <v>7267</v>
      </c>
      <c r="O92" s="17">
        <v>0</v>
      </c>
      <c r="P92" s="17">
        <v>69306.153</v>
      </c>
      <c r="Q92" s="17">
        <v>7042.25</v>
      </c>
      <c r="R92" s="17">
        <v>-17988.55</v>
      </c>
      <c r="S92" s="17">
        <v>2579.2400000000002</v>
      </c>
      <c r="T92" s="17">
        <v>60939.093</v>
      </c>
      <c r="U92" s="17">
        <v>71024.43</v>
      </c>
      <c r="V92" s="17">
        <v>60370.765499999994</v>
      </c>
      <c r="W92" s="17">
        <v>568.3275000000067</v>
      </c>
      <c r="X92" s="17">
        <v>397.82925000000466</v>
      </c>
      <c r="Y92" s="129">
        <v>1.006</v>
      </c>
      <c r="Z92" s="130">
        <v>13237</v>
      </c>
      <c r="AA92" s="226">
        <v>71450.57658</v>
      </c>
      <c r="AB92" s="226">
        <v>71503.81066124006</v>
      </c>
      <c r="AC92" s="226">
        <v>5401.813905057042</v>
      </c>
      <c r="AD92" s="226">
        <v>820.8071574060232</v>
      </c>
      <c r="AE92" s="226">
        <v>10865024</v>
      </c>
      <c r="AF92" s="226">
        <v>0</v>
      </c>
      <c r="AG92" s="19"/>
    </row>
    <row r="93" spans="1:33" ht="12.75">
      <c r="A93" s="135" t="s">
        <v>873</v>
      </c>
      <c r="B93" s="12" t="s">
        <v>592</v>
      </c>
      <c r="C93" s="19" t="s">
        <v>106</v>
      </c>
      <c r="D93" s="11">
        <v>50597.997</v>
      </c>
      <c r="E93" s="123">
        <v>4324</v>
      </c>
      <c r="F93" s="127">
        <v>54921.997</v>
      </c>
      <c r="G93" s="128">
        <v>38859</v>
      </c>
      <c r="H93" s="128">
        <v>989</v>
      </c>
      <c r="I93" s="128">
        <v>601</v>
      </c>
      <c r="J93" s="128">
        <v>0</v>
      </c>
      <c r="K93" s="128">
        <v>913</v>
      </c>
      <c r="L93" s="17">
        <v>114</v>
      </c>
      <c r="M93" s="17">
        <v>12697</v>
      </c>
      <c r="N93" s="17">
        <v>4324</v>
      </c>
      <c r="O93" s="17">
        <v>788</v>
      </c>
      <c r="P93" s="17">
        <v>53804.1714</v>
      </c>
      <c r="Q93" s="17">
        <v>2127.5499999999997</v>
      </c>
      <c r="R93" s="17">
        <v>-11559.15</v>
      </c>
      <c r="S93" s="17">
        <v>1516.91</v>
      </c>
      <c r="T93" s="17">
        <v>45889.481400000004</v>
      </c>
      <c r="U93" s="17">
        <v>54921.997</v>
      </c>
      <c r="V93" s="17">
        <v>46683.69745</v>
      </c>
      <c r="W93" s="17">
        <v>-794.2160499999954</v>
      </c>
      <c r="X93" s="17">
        <v>-555.9512349999968</v>
      </c>
      <c r="Y93" s="129">
        <v>0.99</v>
      </c>
      <c r="Z93" s="130">
        <v>9272</v>
      </c>
      <c r="AA93" s="226">
        <v>54372.777030000005</v>
      </c>
      <c r="AB93" s="226">
        <v>54413.287337518974</v>
      </c>
      <c r="AC93" s="226">
        <v>5868.559894037853</v>
      </c>
      <c r="AD93" s="226">
        <v>1287.5531463868347</v>
      </c>
      <c r="AE93" s="226">
        <v>11938193</v>
      </c>
      <c r="AF93" s="226">
        <v>0</v>
      </c>
      <c r="AG93" s="19"/>
    </row>
    <row r="94" spans="1:33" ht="12.75">
      <c r="A94" s="135" t="s">
        <v>873</v>
      </c>
      <c r="B94" s="12" t="s">
        <v>655</v>
      </c>
      <c r="C94" s="19" t="s">
        <v>109</v>
      </c>
      <c r="D94" s="11">
        <v>407486.305</v>
      </c>
      <c r="E94" s="123">
        <v>35362</v>
      </c>
      <c r="F94" s="127">
        <v>442848.305</v>
      </c>
      <c r="G94" s="128">
        <v>265838</v>
      </c>
      <c r="H94" s="128">
        <v>36930</v>
      </c>
      <c r="I94" s="128">
        <v>26585</v>
      </c>
      <c r="J94" s="128">
        <v>0</v>
      </c>
      <c r="K94" s="128">
        <v>4582</v>
      </c>
      <c r="L94" s="17">
        <v>5127</v>
      </c>
      <c r="M94" s="17">
        <v>75142</v>
      </c>
      <c r="N94" s="17">
        <v>35362</v>
      </c>
      <c r="O94" s="17">
        <v>1425</v>
      </c>
      <c r="P94" s="17">
        <v>368079.29480000003</v>
      </c>
      <c r="Q94" s="17">
        <v>57882.45</v>
      </c>
      <c r="R94" s="17">
        <v>-69439.9</v>
      </c>
      <c r="S94" s="17">
        <v>17283.56</v>
      </c>
      <c r="T94" s="17">
        <v>373805.4048</v>
      </c>
      <c r="U94" s="17">
        <v>442848.305</v>
      </c>
      <c r="V94" s="17">
        <v>376421.05925</v>
      </c>
      <c r="W94" s="17">
        <v>-2615.6544499999727</v>
      </c>
      <c r="X94" s="17">
        <v>-1830.9581149999808</v>
      </c>
      <c r="Y94" s="129">
        <v>0.996</v>
      </c>
      <c r="Z94" s="130">
        <v>66298</v>
      </c>
      <c r="AA94" s="226">
        <v>441076.91177999997</v>
      </c>
      <c r="AB94" s="226">
        <v>441405.5350784912</v>
      </c>
      <c r="AC94" s="226">
        <v>6657.901219923546</v>
      </c>
      <c r="AD94" s="226">
        <v>2076.8944722725273</v>
      </c>
      <c r="AE94" s="226">
        <v>137693950</v>
      </c>
      <c r="AF94" s="226">
        <v>0</v>
      </c>
      <c r="AG94" s="19"/>
    </row>
    <row r="95" spans="1:33" ht="12.75">
      <c r="A95" s="135" t="s">
        <v>873</v>
      </c>
      <c r="B95" s="12" t="s">
        <v>723</v>
      </c>
      <c r="C95" s="19" t="s">
        <v>112</v>
      </c>
      <c r="D95" s="11">
        <v>98612.746</v>
      </c>
      <c r="E95" s="123">
        <v>13324</v>
      </c>
      <c r="F95" s="127">
        <v>111936.746</v>
      </c>
      <c r="G95" s="128">
        <v>89272</v>
      </c>
      <c r="H95" s="128">
        <v>9404</v>
      </c>
      <c r="I95" s="128">
        <v>474</v>
      </c>
      <c r="J95" s="128">
        <v>0</v>
      </c>
      <c r="K95" s="128">
        <v>5377</v>
      </c>
      <c r="L95" s="17">
        <v>2208</v>
      </c>
      <c r="M95" s="17">
        <v>37547</v>
      </c>
      <c r="N95" s="17">
        <v>13324</v>
      </c>
      <c r="O95" s="17">
        <v>473</v>
      </c>
      <c r="P95" s="17">
        <v>123606.01120000001</v>
      </c>
      <c r="Q95" s="17">
        <v>12966.75</v>
      </c>
      <c r="R95" s="17">
        <v>-34193.799999999996</v>
      </c>
      <c r="S95" s="17">
        <v>4942.410000000001</v>
      </c>
      <c r="T95" s="17">
        <v>107321.37120000001</v>
      </c>
      <c r="U95" s="17">
        <v>111936.746</v>
      </c>
      <c r="V95" s="17">
        <v>95146.2341</v>
      </c>
      <c r="W95" s="17">
        <v>12175.137100000007</v>
      </c>
      <c r="X95" s="17">
        <v>8522.595970000004</v>
      </c>
      <c r="Y95" s="129">
        <v>1.076</v>
      </c>
      <c r="Z95" s="130">
        <v>20123</v>
      </c>
      <c r="AA95" s="226">
        <v>120443.93869600001</v>
      </c>
      <c r="AB95" s="226">
        <v>120533.67516453975</v>
      </c>
      <c r="AC95" s="226">
        <v>5989.846204071944</v>
      </c>
      <c r="AD95" s="226">
        <v>1408.8394564209257</v>
      </c>
      <c r="AE95" s="226">
        <v>28350076</v>
      </c>
      <c r="AF95" s="226">
        <v>0</v>
      </c>
      <c r="AG95" s="19"/>
    </row>
    <row r="96" spans="1:33" ht="12.75">
      <c r="A96" s="135" t="s">
        <v>873</v>
      </c>
      <c r="B96" s="12" t="s">
        <v>733</v>
      </c>
      <c r="C96" s="19" t="s">
        <v>113</v>
      </c>
      <c r="D96" s="11">
        <v>103312.124</v>
      </c>
      <c r="E96" s="123">
        <v>11507</v>
      </c>
      <c r="F96" s="127">
        <v>114819.124</v>
      </c>
      <c r="G96" s="128">
        <v>64180</v>
      </c>
      <c r="H96" s="128">
        <v>16713</v>
      </c>
      <c r="I96" s="128">
        <v>1978</v>
      </c>
      <c r="J96" s="128">
        <v>0</v>
      </c>
      <c r="K96" s="128">
        <v>2945</v>
      </c>
      <c r="L96" s="17">
        <v>67</v>
      </c>
      <c r="M96" s="17">
        <v>19767</v>
      </c>
      <c r="N96" s="17">
        <v>11507</v>
      </c>
      <c r="O96" s="17">
        <v>0</v>
      </c>
      <c r="P96" s="17">
        <v>88863.628</v>
      </c>
      <c r="Q96" s="17">
        <v>18390.6</v>
      </c>
      <c r="R96" s="17">
        <v>-16858.899999999998</v>
      </c>
      <c r="S96" s="17">
        <v>6420.56</v>
      </c>
      <c r="T96" s="17">
        <v>96815.88799999999</v>
      </c>
      <c r="U96" s="17">
        <v>114819.124</v>
      </c>
      <c r="V96" s="17">
        <v>97596.2554</v>
      </c>
      <c r="W96" s="17">
        <v>-780.3674000000028</v>
      </c>
      <c r="X96" s="17">
        <v>-546.2571800000019</v>
      </c>
      <c r="Y96" s="129">
        <v>0.995</v>
      </c>
      <c r="Z96" s="130">
        <v>26713</v>
      </c>
      <c r="AA96" s="226">
        <v>114245.02837999999</v>
      </c>
      <c r="AB96" s="226">
        <v>114330.1463652306</v>
      </c>
      <c r="AC96" s="226">
        <v>4279.944085846988</v>
      </c>
      <c r="AD96" s="226">
        <v>-301.06266180403054</v>
      </c>
      <c r="AE96" s="226">
        <v>0</v>
      </c>
      <c r="AF96" s="226">
        <v>8042287</v>
      </c>
      <c r="AG96" s="19"/>
    </row>
    <row r="97" spans="1:33" ht="12.75">
      <c r="A97" s="135" t="s">
        <v>873</v>
      </c>
      <c r="B97" s="12" t="s">
        <v>827</v>
      </c>
      <c r="C97" s="19" t="s">
        <v>116</v>
      </c>
      <c r="D97" s="11">
        <v>208418.932</v>
      </c>
      <c r="E97" s="123">
        <v>11209</v>
      </c>
      <c r="F97" s="127">
        <v>219627.932</v>
      </c>
      <c r="G97" s="128">
        <v>105925</v>
      </c>
      <c r="H97" s="128">
        <v>25102</v>
      </c>
      <c r="I97" s="128">
        <v>8597</v>
      </c>
      <c r="J97" s="128">
        <v>0</v>
      </c>
      <c r="K97" s="128">
        <v>5107</v>
      </c>
      <c r="L97" s="17">
        <v>1152</v>
      </c>
      <c r="M97" s="17">
        <v>16177</v>
      </c>
      <c r="N97" s="17">
        <v>11209</v>
      </c>
      <c r="O97" s="17">
        <v>71</v>
      </c>
      <c r="P97" s="17">
        <v>146663.755</v>
      </c>
      <c r="Q97" s="17">
        <v>32985.1</v>
      </c>
      <c r="R97" s="17">
        <v>-14790</v>
      </c>
      <c r="S97" s="17">
        <v>6777.56</v>
      </c>
      <c r="T97" s="17">
        <v>171636.415</v>
      </c>
      <c r="U97" s="17">
        <v>219627.932</v>
      </c>
      <c r="V97" s="17">
        <v>186683.7422</v>
      </c>
      <c r="W97" s="17">
        <v>-15047.3272</v>
      </c>
      <c r="X97" s="17">
        <v>-10533.12904</v>
      </c>
      <c r="Y97" s="129">
        <v>0.952</v>
      </c>
      <c r="Z97" s="130">
        <v>36290</v>
      </c>
      <c r="AA97" s="226">
        <v>209085.791264</v>
      </c>
      <c r="AB97" s="226">
        <v>209241.57013284974</v>
      </c>
      <c r="AC97" s="226">
        <v>5765.818962051522</v>
      </c>
      <c r="AD97" s="226">
        <v>1184.8122144005038</v>
      </c>
      <c r="AE97" s="226">
        <v>42996835</v>
      </c>
      <c r="AF97" s="226">
        <v>0</v>
      </c>
      <c r="AG97" s="19"/>
    </row>
    <row r="98" spans="1:33" ht="12.75">
      <c r="A98" s="135" t="s">
        <v>873</v>
      </c>
      <c r="B98" s="12" t="s">
        <v>819</v>
      </c>
      <c r="C98" s="19" t="s">
        <v>115</v>
      </c>
      <c r="D98" s="11">
        <v>68204.566</v>
      </c>
      <c r="E98" s="123">
        <v>6159</v>
      </c>
      <c r="F98" s="127">
        <v>74363.566</v>
      </c>
      <c r="G98" s="128">
        <v>48042</v>
      </c>
      <c r="H98" s="128">
        <v>4108</v>
      </c>
      <c r="I98" s="128">
        <v>817</v>
      </c>
      <c r="J98" s="128">
        <v>0</v>
      </c>
      <c r="K98" s="128">
        <v>3075</v>
      </c>
      <c r="L98" s="17">
        <v>218</v>
      </c>
      <c r="M98" s="17">
        <v>11173</v>
      </c>
      <c r="N98" s="17">
        <v>6159</v>
      </c>
      <c r="O98" s="17">
        <v>549</v>
      </c>
      <c r="P98" s="17">
        <v>66518.9532</v>
      </c>
      <c r="Q98" s="17">
        <v>6800</v>
      </c>
      <c r="R98" s="17">
        <v>-10149</v>
      </c>
      <c r="S98" s="17">
        <v>3335.7400000000002</v>
      </c>
      <c r="T98" s="17">
        <v>66505.69320000001</v>
      </c>
      <c r="U98" s="17">
        <v>74363.566</v>
      </c>
      <c r="V98" s="17">
        <v>63209.0311</v>
      </c>
      <c r="W98" s="17">
        <v>3296.6621000000086</v>
      </c>
      <c r="X98" s="17">
        <v>2307.663470000006</v>
      </c>
      <c r="Y98" s="129">
        <v>1.031</v>
      </c>
      <c r="Z98" s="130">
        <v>15594</v>
      </c>
      <c r="AA98" s="226">
        <v>76668.836546</v>
      </c>
      <c r="AB98" s="226">
        <v>76725.9584793507</v>
      </c>
      <c r="AC98" s="226">
        <v>4920.223065239881</v>
      </c>
      <c r="AD98" s="226">
        <v>339.2163175888627</v>
      </c>
      <c r="AE98" s="226">
        <v>5289739</v>
      </c>
      <c r="AF98" s="226">
        <v>0</v>
      </c>
      <c r="AG98" s="131"/>
    </row>
    <row r="99" spans="1:33" ht="12.75">
      <c r="A99" s="135" t="s">
        <v>873</v>
      </c>
      <c r="B99" s="12" t="s">
        <v>573</v>
      </c>
      <c r="C99" s="19" t="s">
        <v>574</v>
      </c>
      <c r="D99" s="11">
        <v>54058.264</v>
      </c>
      <c r="E99" s="123">
        <v>5320</v>
      </c>
      <c r="F99" s="127">
        <v>59378.264</v>
      </c>
      <c r="G99" s="128">
        <v>39200</v>
      </c>
      <c r="H99" s="128">
        <v>7786</v>
      </c>
      <c r="I99" s="128">
        <v>557</v>
      </c>
      <c r="J99" s="128">
        <v>0</v>
      </c>
      <c r="K99" s="128">
        <v>2785</v>
      </c>
      <c r="L99" s="17">
        <v>6</v>
      </c>
      <c r="M99" s="17">
        <v>11135</v>
      </c>
      <c r="N99" s="17">
        <v>5320</v>
      </c>
      <c r="O99" s="17">
        <v>0</v>
      </c>
      <c r="P99" s="17">
        <v>54276.32</v>
      </c>
      <c r="Q99" s="17">
        <v>9458.8</v>
      </c>
      <c r="R99" s="17">
        <v>-9469.85</v>
      </c>
      <c r="S99" s="17">
        <v>2629.05</v>
      </c>
      <c r="T99" s="17">
        <v>56894.32</v>
      </c>
      <c r="U99" s="17">
        <v>59378.264</v>
      </c>
      <c r="V99" s="17">
        <v>50471.5244</v>
      </c>
      <c r="W99" s="17">
        <v>6422.795599999998</v>
      </c>
      <c r="X99" s="17">
        <v>4495.956919999998</v>
      </c>
      <c r="Y99" s="129">
        <v>1.076</v>
      </c>
      <c r="Z99" s="130">
        <v>10860</v>
      </c>
      <c r="AA99" s="226">
        <v>63891.01206400001</v>
      </c>
      <c r="AB99" s="226">
        <v>63938.61390977262</v>
      </c>
      <c r="AC99" s="226">
        <v>5887.533509187166</v>
      </c>
      <c r="AD99" s="226">
        <v>1306.5267615361472</v>
      </c>
      <c r="AE99" s="226">
        <v>14188881</v>
      </c>
      <c r="AF99" s="226">
        <v>0</v>
      </c>
      <c r="AG99" s="19"/>
    </row>
    <row r="100" spans="1:33" ht="12.75">
      <c r="A100" s="135" t="s">
        <v>879</v>
      </c>
      <c r="B100" s="12" t="s">
        <v>613</v>
      </c>
      <c r="C100" s="19" t="s">
        <v>614</v>
      </c>
      <c r="D100" s="11">
        <v>253899.103</v>
      </c>
      <c r="E100" s="123">
        <v>34236</v>
      </c>
      <c r="F100" s="127">
        <v>288135.103</v>
      </c>
      <c r="G100" s="128">
        <v>130040</v>
      </c>
      <c r="H100" s="128">
        <v>42688</v>
      </c>
      <c r="I100" s="128">
        <v>26290</v>
      </c>
      <c r="J100" s="128">
        <v>0</v>
      </c>
      <c r="K100" s="128">
        <v>6176</v>
      </c>
      <c r="L100" s="17">
        <v>27756</v>
      </c>
      <c r="M100" s="17">
        <v>45631</v>
      </c>
      <c r="N100" s="17">
        <v>34236</v>
      </c>
      <c r="O100" s="17">
        <v>0</v>
      </c>
      <c r="P100" s="17">
        <v>180053.38400000002</v>
      </c>
      <c r="Q100" s="17">
        <v>63880.9</v>
      </c>
      <c r="R100" s="17">
        <v>-62378.95</v>
      </c>
      <c r="S100" s="17">
        <v>21343.33</v>
      </c>
      <c r="T100" s="17">
        <v>202898.66400000005</v>
      </c>
      <c r="U100" s="17">
        <v>288135.103</v>
      </c>
      <c r="V100" s="17">
        <v>244914.83755</v>
      </c>
      <c r="W100" s="17">
        <v>-42016.17354999995</v>
      </c>
      <c r="X100" s="17">
        <v>-29411.32148499996</v>
      </c>
      <c r="Y100" s="129">
        <v>0.898</v>
      </c>
      <c r="Z100" s="130">
        <v>57834</v>
      </c>
      <c r="AA100" s="226">
        <v>258745.32249400002</v>
      </c>
      <c r="AB100" s="226">
        <v>258938.10007785496</v>
      </c>
      <c r="AC100" s="226">
        <v>4477.264240375124</v>
      </c>
      <c r="AD100" s="226">
        <v>-103.74250727589424</v>
      </c>
      <c r="AE100" s="226">
        <v>0</v>
      </c>
      <c r="AF100" s="226">
        <v>5999844</v>
      </c>
      <c r="AG100" s="19"/>
    </row>
    <row r="101" spans="1:33" ht="12.75">
      <c r="A101" s="135" t="s">
        <v>881</v>
      </c>
      <c r="B101" s="12" t="s">
        <v>729</v>
      </c>
      <c r="C101" s="19" t="s">
        <v>118</v>
      </c>
      <c r="D101" s="11">
        <v>56553.947</v>
      </c>
      <c r="E101" s="123">
        <v>8002</v>
      </c>
      <c r="F101" s="127">
        <v>64555.947</v>
      </c>
      <c r="G101" s="128">
        <v>52008</v>
      </c>
      <c r="H101" s="128">
        <v>9176</v>
      </c>
      <c r="I101" s="128">
        <v>2167</v>
      </c>
      <c r="J101" s="128">
        <v>0</v>
      </c>
      <c r="K101" s="128">
        <v>3369</v>
      </c>
      <c r="L101" s="17">
        <v>3003</v>
      </c>
      <c r="M101" s="17">
        <v>25424</v>
      </c>
      <c r="N101" s="17">
        <v>8002</v>
      </c>
      <c r="O101" s="17">
        <v>51</v>
      </c>
      <c r="P101" s="17">
        <v>72010.2768</v>
      </c>
      <c r="Q101" s="17">
        <v>12505.199999999999</v>
      </c>
      <c r="R101" s="17">
        <v>-24206.3</v>
      </c>
      <c r="S101" s="17">
        <v>2479.6200000000003</v>
      </c>
      <c r="T101" s="17">
        <v>62788.79680000001</v>
      </c>
      <c r="U101" s="17">
        <v>64555.947</v>
      </c>
      <c r="V101" s="17">
        <v>54872.55495</v>
      </c>
      <c r="W101" s="17">
        <v>7916.241850000013</v>
      </c>
      <c r="X101" s="17">
        <v>5541.369295000009</v>
      </c>
      <c r="Y101" s="129">
        <v>1.086</v>
      </c>
      <c r="Z101" s="130">
        <v>13338</v>
      </c>
      <c r="AA101" s="226">
        <v>70107.758442</v>
      </c>
      <c r="AB101" s="226">
        <v>70159.99205979709</v>
      </c>
      <c r="AC101" s="226">
        <v>5260.15834906261</v>
      </c>
      <c r="AD101" s="226">
        <v>679.1516014115914</v>
      </c>
      <c r="AE101" s="226">
        <v>9058524</v>
      </c>
      <c r="AF101" s="226">
        <v>0</v>
      </c>
      <c r="AG101" s="19"/>
    </row>
    <row r="102" spans="1:33" ht="12.75">
      <c r="A102" s="135" t="s">
        <v>881</v>
      </c>
      <c r="B102" s="12" t="s">
        <v>660</v>
      </c>
      <c r="C102" s="19" t="s">
        <v>117</v>
      </c>
      <c r="D102" s="11">
        <v>285672.454</v>
      </c>
      <c r="E102" s="123">
        <v>26263</v>
      </c>
      <c r="F102" s="127">
        <v>311935.454</v>
      </c>
      <c r="G102" s="128">
        <v>190584</v>
      </c>
      <c r="H102" s="128">
        <v>31978</v>
      </c>
      <c r="I102" s="128">
        <v>10190</v>
      </c>
      <c r="J102" s="128">
        <v>828</v>
      </c>
      <c r="K102" s="128">
        <v>13085</v>
      </c>
      <c r="L102" s="17">
        <v>3511</v>
      </c>
      <c r="M102" s="17">
        <v>39426</v>
      </c>
      <c r="N102" s="17">
        <v>26263</v>
      </c>
      <c r="O102" s="17">
        <v>1562</v>
      </c>
      <c r="P102" s="17">
        <v>263882.6064</v>
      </c>
      <c r="Q102" s="17">
        <v>47668.85</v>
      </c>
      <c r="R102" s="17">
        <v>-37824.15</v>
      </c>
      <c r="S102" s="17">
        <v>15621.130000000001</v>
      </c>
      <c r="T102" s="17">
        <v>289348.4364</v>
      </c>
      <c r="U102" s="17">
        <v>311935.454</v>
      </c>
      <c r="V102" s="17">
        <v>265145.1359</v>
      </c>
      <c r="W102" s="17">
        <v>24203.300500000012</v>
      </c>
      <c r="X102" s="17">
        <v>16942.310350000007</v>
      </c>
      <c r="Y102" s="129">
        <v>1.054</v>
      </c>
      <c r="Z102" s="130">
        <v>66157</v>
      </c>
      <c r="AA102" s="226">
        <v>328779.968516</v>
      </c>
      <c r="AB102" s="226">
        <v>329024.92524541833</v>
      </c>
      <c r="AC102" s="226">
        <v>4973.395487180772</v>
      </c>
      <c r="AD102" s="226">
        <v>392.38873952975337</v>
      </c>
      <c r="AE102" s="226">
        <v>25959262</v>
      </c>
      <c r="AF102" s="226">
        <v>0</v>
      </c>
      <c r="AG102" s="19"/>
    </row>
    <row r="103" spans="1:33" ht="12.75">
      <c r="A103" s="135" t="s">
        <v>881</v>
      </c>
      <c r="B103" s="12" t="s">
        <v>742</v>
      </c>
      <c r="C103" s="19" t="s">
        <v>119</v>
      </c>
      <c r="D103" s="11">
        <v>118766.138</v>
      </c>
      <c r="E103" s="123">
        <v>11277</v>
      </c>
      <c r="F103" s="127">
        <v>130043.138</v>
      </c>
      <c r="G103" s="128">
        <v>77123</v>
      </c>
      <c r="H103" s="128">
        <v>22954</v>
      </c>
      <c r="I103" s="128">
        <v>976</v>
      </c>
      <c r="J103" s="128">
        <v>0</v>
      </c>
      <c r="K103" s="128">
        <v>4477</v>
      </c>
      <c r="L103" s="17">
        <v>1</v>
      </c>
      <c r="M103" s="17">
        <v>29051</v>
      </c>
      <c r="N103" s="17">
        <v>11277</v>
      </c>
      <c r="O103" s="17">
        <v>0</v>
      </c>
      <c r="P103" s="17">
        <v>106784.5058</v>
      </c>
      <c r="Q103" s="17">
        <v>24145.95</v>
      </c>
      <c r="R103" s="17">
        <v>-24694.2</v>
      </c>
      <c r="S103" s="17">
        <v>4646.780000000001</v>
      </c>
      <c r="T103" s="17">
        <v>110883.0358</v>
      </c>
      <c r="U103" s="17">
        <v>130043.138</v>
      </c>
      <c r="V103" s="17">
        <v>110536.6673</v>
      </c>
      <c r="W103" s="17">
        <v>346.36849999999686</v>
      </c>
      <c r="X103" s="17">
        <v>242.4579499999978</v>
      </c>
      <c r="Y103" s="129">
        <v>1.002</v>
      </c>
      <c r="Z103" s="130">
        <v>28933</v>
      </c>
      <c r="AA103" s="226">
        <v>130303.22427600001</v>
      </c>
      <c r="AB103" s="226">
        <v>130400.30638168722</v>
      </c>
      <c r="AC103" s="226">
        <v>4506.974955299735</v>
      </c>
      <c r="AD103" s="226">
        <v>-74.03179235128391</v>
      </c>
      <c r="AE103" s="226">
        <v>0</v>
      </c>
      <c r="AF103" s="226">
        <v>2141962</v>
      </c>
      <c r="AG103" s="19"/>
    </row>
    <row r="104" spans="1:33" ht="12.75">
      <c r="A104" s="135" t="s">
        <v>881</v>
      </c>
      <c r="B104" s="12" t="s">
        <v>657</v>
      </c>
      <c r="C104" s="19" t="s">
        <v>658</v>
      </c>
      <c r="D104" s="11">
        <v>155181.173</v>
      </c>
      <c r="E104" s="123">
        <v>14206</v>
      </c>
      <c r="F104" s="127">
        <v>169387.173</v>
      </c>
      <c r="G104" s="128">
        <v>128237</v>
      </c>
      <c r="H104" s="128">
        <v>19561</v>
      </c>
      <c r="I104" s="128">
        <v>4095</v>
      </c>
      <c r="J104" s="128">
        <v>0</v>
      </c>
      <c r="K104" s="128">
        <v>6299</v>
      </c>
      <c r="L104" s="17">
        <v>388</v>
      </c>
      <c r="M104" s="17">
        <v>30258</v>
      </c>
      <c r="N104" s="17">
        <v>14206</v>
      </c>
      <c r="O104" s="17">
        <v>1042</v>
      </c>
      <c r="P104" s="17">
        <v>177556.95020000002</v>
      </c>
      <c r="Q104" s="17">
        <v>25461.75</v>
      </c>
      <c r="R104" s="17">
        <v>-26934.8</v>
      </c>
      <c r="S104" s="17">
        <v>6931.240000000001</v>
      </c>
      <c r="T104" s="17">
        <v>183015.14020000002</v>
      </c>
      <c r="U104" s="17">
        <v>169387.173</v>
      </c>
      <c r="V104" s="17">
        <v>143979.09705</v>
      </c>
      <c r="W104" s="17">
        <v>39036.04315000001</v>
      </c>
      <c r="X104" s="17">
        <v>27325.230205000007</v>
      </c>
      <c r="Y104" s="129">
        <v>1.161</v>
      </c>
      <c r="Z104" s="130">
        <v>32041</v>
      </c>
      <c r="AA104" s="226">
        <v>196658.50785300002</v>
      </c>
      <c r="AB104" s="226">
        <v>196805.02780405845</v>
      </c>
      <c r="AC104" s="226">
        <v>6142.2873132567165</v>
      </c>
      <c r="AD104" s="226">
        <v>1561.280565605698</v>
      </c>
      <c r="AE104" s="226">
        <v>50024991</v>
      </c>
      <c r="AF104" s="226">
        <v>0</v>
      </c>
      <c r="AG104" s="19"/>
    </row>
    <row r="105" spans="1:33" ht="12.75">
      <c r="A105" s="135" t="s">
        <v>881</v>
      </c>
      <c r="B105" s="12" t="s">
        <v>782</v>
      </c>
      <c r="C105" s="19" t="s">
        <v>120</v>
      </c>
      <c r="D105" s="11">
        <v>72566.073</v>
      </c>
      <c r="E105" s="123">
        <v>7314</v>
      </c>
      <c r="F105" s="127">
        <v>79880.073</v>
      </c>
      <c r="G105" s="128">
        <v>53604</v>
      </c>
      <c r="H105" s="128">
        <v>6219</v>
      </c>
      <c r="I105" s="128">
        <v>153</v>
      </c>
      <c r="J105" s="128">
        <v>0</v>
      </c>
      <c r="K105" s="128">
        <v>3452</v>
      </c>
      <c r="L105" s="17">
        <v>104</v>
      </c>
      <c r="M105" s="17">
        <v>20556</v>
      </c>
      <c r="N105" s="17">
        <v>7314</v>
      </c>
      <c r="O105" s="17">
        <v>474</v>
      </c>
      <c r="P105" s="17">
        <v>74220.0984</v>
      </c>
      <c r="Q105" s="17">
        <v>8350.4</v>
      </c>
      <c r="R105" s="17">
        <v>-17963.899999999998</v>
      </c>
      <c r="S105" s="17">
        <v>2722.38</v>
      </c>
      <c r="T105" s="17">
        <v>67328.9784</v>
      </c>
      <c r="U105" s="17">
        <v>79880.073</v>
      </c>
      <c r="V105" s="17">
        <v>67898.06205000001</v>
      </c>
      <c r="W105" s="17">
        <v>-569.0836500000005</v>
      </c>
      <c r="X105" s="17">
        <v>-398.3585550000003</v>
      </c>
      <c r="Y105" s="129">
        <v>0.995</v>
      </c>
      <c r="Z105" s="130">
        <v>17420</v>
      </c>
      <c r="AA105" s="226">
        <v>79480.67263500001</v>
      </c>
      <c r="AB105" s="226">
        <v>79539.88952010561</v>
      </c>
      <c r="AC105" s="226">
        <v>4566.009731349346</v>
      </c>
      <c r="AD105" s="226">
        <v>-14.997016301672375</v>
      </c>
      <c r="AE105" s="226">
        <v>0</v>
      </c>
      <c r="AF105" s="226">
        <v>261248</v>
      </c>
      <c r="AG105" s="19"/>
    </row>
    <row r="106" spans="1:33" ht="12.75">
      <c r="A106" s="135" t="s">
        <v>871</v>
      </c>
      <c r="B106" s="12" t="s">
        <v>773</v>
      </c>
      <c r="C106" s="19" t="s">
        <v>144</v>
      </c>
      <c r="D106" s="11">
        <v>54848.337</v>
      </c>
      <c r="E106" s="123">
        <v>4299</v>
      </c>
      <c r="F106" s="127">
        <v>59147.337</v>
      </c>
      <c r="G106" s="128">
        <v>45564</v>
      </c>
      <c r="H106" s="128">
        <v>11856</v>
      </c>
      <c r="I106" s="128">
        <v>657</v>
      </c>
      <c r="J106" s="128">
        <v>0</v>
      </c>
      <c r="K106" s="128">
        <v>3271</v>
      </c>
      <c r="L106" s="17">
        <v>44</v>
      </c>
      <c r="M106" s="17">
        <v>18244</v>
      </c>
      <c r="N106" s="17">
        <v>4299</v>
      </c>
      <c r="O106" s="17">
        <v>0</v>
      </c>
      <c r="P106" s="17">
        <v>63087.9144</v>
      </c>
      <c r="Q106" s="17">
        <v>13416.4</v>
      </c>
      <c r="R106" s="17">
        <v>-15544.8</v>
      </c>
      <c r="S106" s="17">
        <v>552.6700000000001</v>
      </c>
      <c r="T106" s="17">
        <v>61512.1844</v>
      </c>
      <c r="U106" s="17">
        <v>59147.337</v>
      </c>
      <c r="V106" s="17">
        <v>50275.23645</v>
      </c>
      <c r="W106" s="17">
        <v>11236.947950000002</v>
      </c>
      <c r="X106" s="17">
        <v>7865.863565000001</v>
      </c>
      <c r="Y106" s="129">
        <v>1.133</v>
      </c>
      <c r="Z106" s="130">
        <v>13815</v>
      </c>
      <c r="AA106" s="226">
        <v>67013.932821</v>
      </c>
      <c r="AB106" s="226">
        <v>67063.8613914156</v>
      </c>
      <c r="AC106" s="226">
        <v>4854.423553486471</v>
      </c>
      <c r="AD106" s="226">
        <v>273.4168058354526</v>
      </c>
      <c r="AE106" s="226">
        <v>3777253</v>
      </c>
      <c r="AF106" s="226">
        <v>0</v>
      </c>
      <c r="AG106" s="19"/>
    </row>
    <row r="107" spans="1:33" ht="12.75">
      <c r="A107" s="135" t="s">
        <v>871</v>
      </c>
      <c r="B107" s="12" t="s">
        <v>761</v>
      </c>
      <c r="C107" s="19" t="s">
        <v>143</v>
      </c>
      <c r="D107" s="11">
        <v>55220.077</v>
      </c>
      <c r="E107" s="123">
        <v>9432</v>
      </c>
      <c r="F107" s="127">
        <v>64652.077</v>
      </c>
      <c r="G107" s="128">
        <v>8606</v>
      </c>
      <c r="H107" s="128">
        <v>33500</v>
      </c>
      <c r="I107" s="128">
        <v>962</v>
      </c>
      <c r="J107" s="128">
        <v>2289</v>
      </c>
      <c r="K107" s="128">
        <v>25</v>
      </c>
      <c r="L107" s="17">
        <v>270</v>
      </c>
      <c r="M107" s="17">
        <v>1339</v>
      </c>
      <c r="N107" s="17">
        <v>9432</v>
      </c>
      <c r="O107" s="17">
        <v>0</v>
      </c>
      <c r="P107" s="17">
        <v>11915.8676</v>
      </c>
      <c r="Q107" s="17">
        <v>31259.6</v>
      </c>
      <c r="R107" s="17">
        <v>-1367.6499999999999</v>
      </c>
      <c r="S107" s="17">
        <v>7789.570000000001</v>
      </c>
      <c r="T107" s="17">
        <v>49597.3876</v>
      </c>
      <c r="U107" s="17">
        <v>64652.077</v>
      </c>
      <c r="V107" s="17">
        <v>54954.26545</v>
      </c>
      <c r="W107" s="17">
        <v>-5356.877849999997</v>
      </c>
      <c r="X107" s="17">
        <v>-3749.814494999998</v>
      </c>
      <c r="Y107" s="129">
        <v>0.942</v>
      </c>
      <c r="Z107" s="130">
        <v>23506</v>
      </c>
      <c r="AA107" s="226">
        <v>60902.25653399999</v>
      </c>
      <c r="AB107" s="226">
        <v>60947.63161461119</v>
      </c>
      <c r="AC107" s="226">
        <v>2592.8542335833913</v>
      </c>
      <c r="AD107" s="226">
        <v>-1988.1525140676272</v>
      </c>
      <c r="AE107" s="226">
        <v>0</v>
      </c>
      <c r="AF107" s="226">
        <v>46733513</v>
      </c>
      <c r="AG107" s="19"/>
    </row>
    <row r="108" spans="1:33" ht="12.75">
      <c r="A108" s="135" t="s">
        <v>871</v>
      </c>
      <c r="B108" s="12" t="s">
        <v>583</v>
      </c>
      <c r="C108" s="19" t="s">
        <v>123</v>
      </c>
      <c r="D108" s="11">
        <v>52082.114</v>
      </c>
      <c r="E108" s="123">
        <v>7865</v>
      </c>
      <c r="F108" s="127">
        <v>59947.114</v>
      </c>
      <c r="G108" s="128">
        <v>19887</v>
      </c>
      <c r="H108" s="128">
        <v>8873</v>
      </c>
      <c r="I108" s="128">
        <v>549</v>
      </c>
      <c r="J108" s="128">
        <v>798</v>
      </c>
      <c r="K108" s="128">
        <v>1977</v>
      </c>
      <c r="L108" s="17">
        <v>0</v>
      </c>
      <c r="M108" s="17">
        <v>2764</v>
      </c>
      <c r="N108" s="17">
        <v>7865</v>
      </c>
      <c r="O108" s="17">
        <v>160</v>
      </c>
      <c r="P108" s="17">
        <v>27535.5402</v>
      </c>
      <c r="Q108" s="17">
        <v>10367.449999999999</v>
      </c>
      <c r="R108" s="17">
        <v>-2485.4</v>
      </c>
      <c r="S108" s="17">
        <v>6215.370000000001</v>
      </c>
      <c r="T108" s="17">
        <v>41632.9602</v>
      </c>
      <c r="U108" s="17">
        <v>59947.114</v>
      </c>
      <c r="V108" s="17">
        <v>50955.0469</v>
      </c>
      <c r="W108" s="17">
        <v>-9322.0867</v>
      </c>
      <c r="X108" s="17">
        <v>-6525.46069</v>
      </c>
      <c r="Y108" s="129">
        <v>0.891</v>
      </c>
      <c r="Z108" s="130">
        <v>17635</v>
      </c>
      <c r="AA108" s="226">
        <v>53412.878574</v>
      </c>
      <c r="AB108" s="226">
        <v>53452.673711469484</v>
      </c>
      <c r="AC108" s="226">
        <v>3031.0560652945555</v>
      </c>
      <c r="AD108" s="226">
        <v>-1549.950682356463</v>
      </c>
      <c r="AE108" s="226">
        <v>0</v>
      </c>
      <c r="AF108" s="226">
        <v>27333380</v>
      </c>
      <c r="AG108" s="19"/>
    </row>
    <row r="109" spans="1:33" ht="12.75">
      <c r="A109" s="135" t="s">
        <v>871</v>
      </c>
      <c r="B109" s="12" t="s">
        <v>816</v>
      </c>
      <c r="C109" s="19" t="s">
        <v>148</v>
      </c>
      <c r="D109" s="11">
        <v>61208.05900000001</v>
      </c>
      <c r="E109" s="123">
        <v>15270</v>
      </c>
      <c r="F109" s="127">
        <v>76478.05900000001</v>
      </c>
      <c r="G109" s="128">
        <v>11195</v>
      </c>
      <c r="H109" s="128">
        <v>31988</v>
      </c>
      <c r="I109" s="128">
        <v>22321</v>
      </c>
      <c r="J109" s="128">
        <v>0</v>
      </c>
      <c r="K109" s="128">
        <v>2232</v>
      </c>
      <c r="L109" s="17">
        <v>20337</v>
      </c>
      <c r="M109" s="17">
        <v>0</v>
      </c>
      <c r="N109" s="17">
        <v>15270</v>
      </c>
      <c r="O109" s="17">
        <v>859</v>
      </c>
      <c r="P109" s="17">
        <v>15500.597</v>
      </c>
      <c r="Q109" s="17">
        <v>48059.85</v>
      </c>
      <c r="R109" s="17">
        <v>-18016.6</v>
      </c>
      <c r="S109" s="17">
        <v>12979.500000000002</v>
      </c>
      <c r="T109" s="17">
        <v>58523.347</v>
      </c>
      <c r="U109" s="17">
        <v>76478.05900000001</v>
      </c>
      <c r="V109" s="17">
        <v>65006.350150000006</v>
      </c>
      <c r="W109" s="17">
        <v>-6483.003150000004</v>
      </c>
      <c r="X109" s="17">
        <v>-4538.102205000003</v>
      </c>
      <c r="Y109" s="129">
        <v>0.941</v>
      </c>
      <c r="Z109" s="130">
        <v>35200</v>
      </c>
      <c r="AA109" s="226">
        <v>71965.85351900001</v>
      </c>
      <c r="AB109" s="226">
        <v>72019.47150609145</v>
      </c>
      <c r="AC109" s="226">
        <v>2046.0077132412343</v>
      </c>
      <c r="AD109" s="226">
        <v>-2534.999034409784</v>
      </c>
      <c r="AE109" s="226">
        <v>0</v>
      </c>
      <c r="AF109" s="226">
        <v>89231966</v>
      </c>
      <c r="AG109" s="19"/>
    </row>
    <row r="110" spans="1:33" ht="12.75">
      <c r="A110" s="135" t="s">
        <v>871</v>
      </c>
      <c r="B110" s="12" t="s">
        <v>852</v>
      </c>
      <c r="C110" s="19" t="s">
        <v>153</v>
      </c>
      <c r="D110" s="11">
        <v>59821.47099999999</v>
      </c>
      <c r="E110" s="123">
        <v>8916</v>
      </c>
      <c r="F110" s="127">
        <v>68737.47099999999</v>
      </c>
      <c r="G110" s="128">
        <v>33321</v>
      </c>
      <c r="H110" s="128">
        <v>16198</v>
      </c>
      <c r="I110" s="128">
        <v>842</v>
      </c>
      <c r="J110" s="128">
        <v>0</v>
      </c>
      <c r="K110" s="128">
        <v>3267</v>
      </c>
      <c r="L110" s="17">
        <v>305</v>
      </c>
      <c r="M110" s="17">
        <v>7488</v>
      </c>
      <c r="N110" s="17">
        <v>8916</v>
      </c>
      <c r="O110" s="17">
        <v>74</v>
      </c>
      <c r="P110" s="17">
        <v>46136.2566</v>
      </c>
      <c r="Q110" s="17">
        <v>17260.95</v>
      </c>
      <c r="R110" s="17">
        <v>-6686.95</v>
      </c>
      <c r="S110" s="17">
        <v>6305.64</v>
      </c>
      <c r="T110" s="17">
        <v>63015.8966</v>
      </c>
      <c r="U110" s="17">
        <v>68737.47099999999</v>
      </c>
      <c r="V110" s="17">
        <v>58426.85034999999</v>
      </c>
      <c r="W110" s="17">
        <v>4589.046250000007</v>
      </c>
      <c r="X110" s="17">
        <v>3212.3323750000045</v>
      </c>
      <c r="Y110" s="129">
        <v>1.047</v>
      </c>
      <c r="Z110" s="130">
        <v>14207</v>
      </c>
      <c r="AA110" s="226">
        <v>71968.13213699998</v>
      </c>
      <c r="AB110" s="226">
        <v>72021.7518217703</v>
      </c>
      <c r="AC110" s="226">
        <v>5069.455326372233</v>
      </c>
      <c r="AD110" s="226">
        <v>488.4485787212143</v>
      </c>
      <c r="AE110" s="226">
        <v>6939389</v>
      </c>
      <c r="AF110" s="226">
        <v>0</v>
      </c>
      <c r="AG110" s="19"/>
    </row>
    <row r="111" spans="1:33" ht="12.75">
      <c r="A111" s="135" t="s">
        <v>871</v>
      </c>
      <c r="B111" s="12" t="s">
        <v>847</v>
      </c>
      <c r="C111" s="19" t="s">
        <v>152</v>
      </c>
      <c r="D111" s="11">
        <v>31505.746</v>
      </c>
      <c r="E111" s="123">
        <v>5883</v>
      </c>
      <c r="F111" s="127">
        <v>37388.746</v>
      </c>
      <c r="G111" s="128">
        <v>29978</v>
      </c>
      <c r="H111" s="128">
        <v>31</v>
      </c>
      <c r="I111" s="128">
        <v>1172</v>
      </c>
      <c r="J111" s="128">
        <v>0</v>
      </c>
      <c r="K111" s="128">
        <v>2944</v>
      </c>
      <c r="L111" s="17">
        <v>131</v>
      </c>
      <c r="M111" s="17">
        <v>20672</v>
      </c>
      <c r="N111" s="17">
        <v>5883</v>
      </c>
      <c r="O111" s="17">
        <v>311</v>
      </c>
      <c r="P111" s="17">
        <v>41507.5388</v>
      </c>
      <c r="Q111" s="17">
        <v>3524.95</v>
      </c>
      <c r="R111" s="17">
        <v>-17946.899999999998</v>
      </c>
      <c r="S111" s="17">
        <v>1486.3100000000002</v>
      </c>
      <c r="T111" s="17">
        <v>28571.898800000006</v>
      </c>
      <c r="U111" s="17">
        <v>37388.746</v>
      </c>
      <c r="V111" s="17">
        <v>31780.4341</v>
      </c>
      <c r="W111" s="17">
        <v>-3208.5352999999923</v>
      </c>
      <c r="X111" s="17">
        <v>-2245.9747099999945</v>
      </c>
      <c r="Y111" s="129">
        <v>0.94</v>
      </c>
      <c r="Z111" s="130">
        <v>9921</v>
      </c>
      <c r="AA111" s="226">
        <v>35145.421239999996</v>
      </c>
      <c r="AB111" s="226">
        <v>35171.60625206091</v>
      </c>
      <c r="AC111" s="226">
        <v>3545.167448045652</v>
      </c>
      <c r="AD111" s="226">
        <v>-1035.8392996053667</v>
      </c>
      <c r="AE111" s="226">
        <v>0</v>
      </c>
      <c r="AF111" s="226">
        <v>10276562</v>
      </c>
      <c r="AG111" s="19"/>
    </row>
    <row r="112" spans="1:33" ht="12.75">
      <c r="A112" s="135" t="s">
        <v>871</v>
      </c>
      <c r="B112" s="12" t="s">
        <v>567</v>
      </c>
      <c r="C112" s="19" t="s">
        <v>568</v>
      </c>
      <c r="D112" s="11">
        <v>37364.72</v>
      </c>
      <c r="E112" s="123">
        <v>10130</v>
      </c>
      <c r="F112" s="127">
        <v>47494.72</v>
      </c>
      <c r="G112" s="128">
        <v>43118</v>
      </c>
      <c r="H112" s="128">
        <v>4115</v>
      </c>
      <c r="I112" s="128">
        <v>255</v>
      </c>
      <c r="J112" s="128">
        <v>3179</v>
      </c>
      <c r="K112" s="128">
        <v>0</v>
      </c>
      <c r="L112" s="17">
        <v>280</v>
      </c>
      <c r="M112" s="17">
        <v>29065</v>
      </c>
      <c r="N112" s="17">
        <v>10130</v>
      </c>
      <c r="O112" s="17">
        <v>443</v>
      </c>
      <c r="P112" s="17">
        <v>59701.1828</v>
      </c>
      <c r="Q112" s="17">
        <v>6416.65</v>
      </c>
      <c r="R112" s="17">
        <v>-25319.8</v>
      </c>
      <c r="S112" s="17">
        <v>3669.4500000000003</v>
      </c>
      <c r="T112" s="17">
        <v>44467.4828</v>
      </c>
      <c r="U112" s="17">
        <v>47494.72</v>
      </c>
      <c r="V112" s="17">
        <v>40370.512</v>
      </c>
      <c r="W112" s="17">
        <v>4096.9707999999955</v>
      </c>
      <c r="X112" s="17">
        <v>2867.8795599999967</v>
      </c>
      <c r="Y112" s="129">
        <v>1.06</v>
      </c>
      <c r="Z112" s="130">
        <v>15141</v>
      </c>
      <c r="AA112" s="226">
        <v>50344.4032</v>
      </c>
      <c r="AB112" s="226">
        <v>50381.912177228915</v>
      </c>
      <c r="AC112" s="226">
        <v>3327.5154994537293</v>
      </c>
      <c r="AD112" s="226">
        <v>-1253.4912481972892</v>
      </c>
      <c r="AE112" s="226">
        <v>0</v>
      </c>
      <c r="AF112" s="226">
        <v>18979111</v>
      </c>
      <c r="AG112" s="19"/>
    </row>
    <row r="113" spans="1:33" ht="12.75">
      <c r="A113" s="135" t="s">
        <v>871</v>
      </c>
      <c r="B113" s="12" t="s">
        <v>676</v>
      </c>
      <c r="C113" s="19" t="s">
        <v>133</v>
      </c>
      <c r="D113" s="11">
        <v>88409.439</v>
      </c>
      <c r="E113" s="123">
        <v>12449</v>
      </c>
      <c r="F113" s="127">
        <v>100858.439</v>
      </c>
      <c r="G113" s="128">
        <v>45855</v>
      </c>
      <c r="H113" s="128">
        <v>11790</v>
      </c>
      <c r="I113" s="128">
        <v>74026</v>
      </c>
      <c r="J113" s="128">
        <v>1849</v>
      </c>
      <c r="K113" s="128">
        <v>0</v>
      </c>
      <c r="L113" s="17">
        <v>78924</v>
      </c>
      <c r="M113" s="17">
        <v>2609</v>
      </c>
      <c r="N113" s="17">
        <v>12449</v>
      </c>
      <c r="O113" s="17">
        <v>0</v>
      </c>
      <c r="P113" s="17">
        <v>63490.833000000006</v>
      </c>
      <c r="Q113" s="17">
        <v>74515.25</v>
      </c>
      <c r="R113" s="17">
        <v>-69303.05</v>
      </c>
      <c r="S113" s="17">
        <v>10138.12</v>
      </c>
      <c r="T113" s="17">
        <v>78841.153</v>
      </c>
      <c r="U113" s="17">
        <v>100858.439</v>
      </c>
      <c r="V113" s="17">
        <v>85729.67315</v>
      </c>
      <c r="W113" s="17">
        <v>-6888.520149999997</v>
      </c>
      <c r="X113" s="17">
        <v>-4821.964104999997</v>
      </c>
      <c r="Y113" s="129">
        <v>0.952</v>
      </c>
      <c r="Z113" s="130">
        <v>30476</v>
      </c>
      <c r="AA113" s="226">
        <v>96017.233928</v>
      </c>
      <c r="AB113" s="226">
        <v>96088.77133855746</v>
      </c>
      <c r="AC113" s="226">
        <v>3152.932515374638</v>
      </c>
      <c r="AD113" s="226">
        <v>-1428.0742322763804</v>
      </c>
      <c r="AE113" s="226">
        <v>0</v>
      </c>
      <c r="AF113" s="226">
        <v>43521990</v>
      </c>
      <c r="AG113" s="19"/>
    </row>
    <row r="114" spans="1:33" ht="12.75">
      <c r="A114" s="135" t="s">
        <v>871</v>
      </c>
      <c r="B114" s="12" t="s">
        <v>693</v>
      </c>
      <c r="C114" s="19" t="s">
        <v>135</v>
      </c>
      <c r="D114" s="11">
        <v>51720.584</v>
      </c>
      <c r="E114" s="123">
        <v>9879</v>
      </c>
      <c r="F114" s="127">
        <v>61599.584</v>
      </c>
      <c r="G114" s="128">
        <v>11648</v>
      </c>
      <c r="H114" s="128">
        <v>16230</v>
      </c>
      <c r="I114" s="128">
        <v>3563</v>
      </c>
      <c r="J114" s="128">
        <v>1370</v>
      </c>
      <c r="K114" s="128">
        <v>0</v>
      </c>
      <c r="L114" s="17">
        <v>410</v>
      </c>
      <c r="M114" s="17">
        <v>0</v>
      </c>
      <c r="N114" s="17">
        <v>9879</v>
      </c>
      <c r="O114" s="17">
        <v>0</v>
      </c>
      <c r="P114" s="17">
        <v>16127.820800000001</v>
      </c>
      <c r="Q114" s="17">
        <v>17988.55</v>
      </c>
      <c r="R114" s="17">
        <v>-348.5</v>
      </c>
      <c r="S114" s="17">
        <v>8397.150000000001</v>
      </c>
      <c r="T114" s="17">
        <v>42165.020800000006</v>
      </c>
      <c r="U114" s="17">
        <v>61599.584</v>
      </c>
      <c r="V114" s="17">
        <v>52359.6464</v>
      </c>
      <c r="W114" s="17">
        <v>-10194.625599999992</v>
      </c>
      <c r="X114" s="17">
        <v>-7136.237919999994</v>
      </c>
      <c r="Y114" s="129">
        <v>0.884</v>
      </c>
      <c r="Z114" s="130">
        <v>23858</v>
      </c>
      <c r="AA114" s="226">
        <v>54454.032256000006</v>
      </c>
      <c r="AB114" s="226">
        <v>54494.60310253082</v>
      </c>
      <c r="AC114" s="226">
        <v>2284.12285617113</v>
      </c>
      <c r="AD114" s="226">
        <v>-2296.8838914798885</v>
      </c>
      <c r="AE114" s="226">
        <v>0</v>
      </c>
      <c r="AF114" s="226">
        <v>54799056</v>
      </c>
      <c r="AG114" s="19"/>
    </row>
    <row r="115" spans="1:33" ht="12.75">
      <c r="A115" s="135" t="s">
        <v>871</v>
      </c>
      <c r="B115" s="12" t="s">
        <v>774</v>
      </c>
      <c r="C115" s="19" t="s">
        <v>145</v>
      </c>
      <c r="D115" s="11">
        <v>54461.345</v>
      </c>
      <c r="E115" s="123">
        <v>8150</v>
      </c>
      <c r="F115" s="127">
        <v>62611.345</v>
      </c>
      <c r="G115" s="128">
        <v>24644</v>
      </c>
      <c r="H115" s="128">
        <v>8900</v>
      </c>
      <c r="I115" s="128">
        <v>529</v>
      </c>
      <c r="J115" s="128">
        <v>0</v>
      </c>
      <c r="K115" s="128">
        <v>2377</v>
      </c>
      <c r="L115" s="17">
        <v>41</v>
      </c>
      <c r="M115" s="17">
        <v>0</v>
      </c>
      <c r="N115" s="17">
        <v>8150</v>
      </c>
      <c r="O115" s="17">
        <v>0</v>
      </c>
      <c r="P115" s="17">
        <v>34122.0824</v>
      </c>
      <c r="Q115" s="17">
        <v>10035.1</v>
      </c>
      <c r="R115" s="17">
        <v>-34.85</v>
      </c>
      <c r="S115" s="17">
        <v>6927.500000000001</v>
      </c>
      <c r="T115" s="17">
        <v>51049.8324</v>
      </c>
      <c r="U115" s="17">
        <v>62611.345</v>
      </c>
      <c r="V115" s="17">
        <v>53219.64325</v>
      </c>
      <c r="W115" s="17">
        <v>-2169.8108500000017</v>
      </c>
      <c r="X115" s="17">
        <v>-1518.867595000001</v>
      </c>
      <c r="Y115" s="129">
        <v>0.976</v>
      </c>
      <c r="Z115" s="130">
        <v>20737</v>
      </c>
      <c r="AA115" s="226">
        <v>61108.67272</v>
      </c>
      <c r="AB115" s="226">
        <v>61154.20159049704</v>
      </c>
      <c r="AC115" s="226">
        <v>2949.038028186191</v>
      </c>
      <c r="AD115" s="226">
        <v>-1631.9687194648277</v>
      </c>
      <c r="AE115" s="226">
        <v>0</v>
      </c>
      <c r="AF115" s="226">
        <v>33842135</v>
      </c>
      <c r="AG115" s="19"/>
    </row>
    <row r="116" spans="1:33" ht="12.75">
      <c r="A116" s="135" t="s">
        <v>871</v>
      </c>
      <c r="B116" s="12" t="s">
        <v>753</v>
      </c>
      <c r="C116" s="19" t="s">
        <v>142</v>
      </c>
      <c r="D116" s="11">
        <v>36169.026</v>
      </c>
      <c r="E116" s="123">
        <v>7684</v>
      </c>
      <c r="F116" s="127">
        <v>43853.026</v>
      </c>
      <c r="G116" s="128">
        <v>21196</v>
      </c>
      <c r="H116" s="128">
        <v>1740</v>
      </c>
      <c r="I116" s="128">
        <v>1325</v>
      </c>
      <c r="J116" s="128">
        <v>710</v>
      </c>
      <c r="K116" s="128">
        <v>0</v>
      </c>
      <c r="L116" s="17">
        <v>4</v>
      </c>
      <c r="M116" s="17">
        <v>5211</v>
      </c>
      <c r="N116" s="17">
        <v>7684</v>
      </c>
      <c r="O116" s="17">
        <v>70</v>
      </c>
      <c r="P116" s="17">
        <v>29347.981600000003</v>
      </c>
      <c r="Q116" s="17">
        <v>3208.75</v>
      </c>
      <c r="R116" s="17">
        <v>-4492.25</v>
      </c>
      <c r="S116" s="17">
        <v>5645.530000000001</v>
      </c>
      <c r="T116" s="17">
        <v>33710.011600000005</v>
      </c>
      <c r="U116" s="17">
        <v>43853.026</v>
      </c>
      <c r="V116" s="17">
        <v>37275.0721</v>
      </c>
      <c r="W116" s="17">
        <v>-3565.0604999999923</v>
      </c>
      <c r="X116" s="17">
        <v>-2495.5423499999943</v>
      </c>
      <c r="Y116" s="129">
        <v>0.943</v>
      </c>
      <c r="Z116" s="130">
        <v>15399</v>
      </c>
      <c r="AA116" s="226">
        <v>41353.403518</v>
      </c>
      <c r="AB116" s="226">
        <v>41384.213772413634</v>
      </c>
      <c r="AC116" s="226">
        <v>2687.4611190605647</v>
      </c>
      <c r="AD116" s="226">
        <v>-1893.5456285904538</v>
      </c>
      <c r="AE116" s="226">
        <v>0</v>
      </c>
      <c r="AF116" s="226">
        <v>29158709</v>
      </c>
      <c r="AG116" s="19"/>
    </row>
    <row r="117" spans="1:33" ht="12.75">
      <c r="A117" s="135" t="s">
        <v>871</v>
      </c>
      <c r="B117" s="12" t="s">
        <v>749</v>
      </c>
      <c r="C117" s="19" t="s">
        <v>141</v>
      </c>
      <c r="D117" s="11">
        <v>63262.666</v>
      </c>
      <c r="E117" s="123">
        <v>6506</v>
      </c>
      <c r="F117" s="127">
        <v>69768.666</v>
      </c>
      <c r="G117" s="128">
        <v>34049</v>
      </c>
      <c r="H117" s="128">
        <v>11693</v>
      </c>
      <c r="I117" s="128">
        <v>2138</v>
      </c>
      <c r="J117" s="128">
        <v>1512</v>
      </c>
      <c r="K117" s="128">
        <v>0</v>
      </c>
      <c r="L117" s="17">
        <v>67</v>
      </c>
      <c r="M117" s="17">
        <v>101</v>
      </c>
      <c r="N117" s="17">
        <v>6506</v>
      </c>
      <c r="O117" s="17">
        <v>214</v>
      </c>
      <c r="P117" s="17">
        <v>47144.2454</v>
      </c>
      <c r="Q117" s="17">
        <v>13041.55</v>
      </c>
      <c r="R117" s="17">
        <v>-324.7</v>
      </c>
      <c r="S117" s="17">
        <v>5512.93</v>
      </c>
      <c r="T117" s="17">
        <v>65374.0254</v>
      </c>
      <c r="U117" s="17">
        <v>69768.666</v>
      </c>
      <c r="V117" s="17">
        <v>59303.3661</v>
      </c>
      <c r="W117" s="17">
        <v>6070.659299999999</v>
      </c>
      <c r="X117" s="17">
        <v>4249.461509999999</v>
      </c>
      <c r="Y117" s="129">
        <v>1.061</v>
      </c>
      <c r="Z117" s="130">
        <v>18710</v>
      </c>
      <c r="AA117" s="226">
        <v>74024.554626</v>
      </c>
      <c r="AB117" s="226">
        <v>74079.70644342877</v>
      </c>
      <c r="AC117" s="226">
        <v>3959.364320867385</v>
      </c>
      <c r="AD117" s="226">
        <v>-621.6424267836337</v>
      </c>
      <c r="AE117" s="226">
        <v>0</v>
      </c>
      <c r="AF117" s="226">
        <v>11630930</v>
      </c>
      <c r="AG117" s="19"/>
    </row>
    <row r="118" spans="1:33" ht="12.75">
      <c r="A118" s="135" t="s">
        <v>871</v>
      </c>
      <c r="B118" s="12" t="s">
        <v>649</v>
      </c>
      <c r="C118" s="19" t="s">
        <v>129</v>
      </c>
      <c r="D118" s="11">
        <v>50331.074</v>
      </c>
      <c r="E118" s="123">
        <v>7298</v>
      </c>
      <c r="F118" s="127">
        <v>57629.074</v>
      </c>
      <c r="G118" s="128">
        <v>35674</v>
      </c>
      <c r="H118" s="128">
        <v>2145</v>
      </c>
      <c r="I118" s="128">
        <v>714</v>
      </c>
      <c r="J118" s="128">
        <v>0</v>
      </c>
      <c r="K118" s="128">
        <v>5357</v>
      </c>
      <c r="L118" s="17">
        <v>87</v>
      </c>
      <c r="M118" s="17">
        <v>11502</v>
      </c>
      <c r="N118" s="17">
        <v>7298</v>
      </c>
      <c r="O118" s="17">
        <v>6</v>
      </c>
      <c r="P118" s="17">
        <v>49394.2204</v>
      </c>
      <c r="Q118" s="17">
        <v>6983.599999999999</v>
      </c>
      <c r="R118" s="17">
        <v>-9855.75</v>
      </c>
      <c r="S118" s="17">
        <v>4247.96</v>
      </c>
      <c r="T118" s="17">
        <v>50770.030399999996</v>
      </c>
      <c r="U118" s="17">
        <v>57629.074</v>
      </c>
      <c r="V118" s="17">
        <v>48984.7129</v>
      </c>
      <c r="W118" s="17">
        <v>1785.3174999999974</v>
      </c>
      <c r="X118" s="17">
        <v>1249.722249999998</v>
      </c>
      <c r="Y118" s="129">
        <v>1.022</v>
      </c>
      <c r="Z118" s="130">
        <v>15261</v>
      </c>
      <c r="AA118" s="226">
        <v>58896.913628</v>
      </c>
      <c r="AB118" s="226">
        <v>58940.79463267394</v>
      </c>
      <c r="AC118" s="226">
        <v>3862.184301990298</v>
      </c>
      <c r="AD118" s="226">
        <v>-718.8224456607204</v>
      </c>
      <c r="AE118" s="226">
        <v>0</v>
      </c>
      <c r="AF118" s="226">
        <v>10969949</v>
      </c>
      <c r="AG118" s="19"/>
    </row>
    <row r="119" spans="1:33" ht="12.75">
      <c r="A119" s="135" t="s">
        <v>871</v>
      </c>
      <c r="B119" s="12" t="s">
        <v>650</v>
      </c>
      <c r="C119" s="19" t="s">
        <v>130</v>
      </c>
      <c r="D119" s="11">
        <v>43330.095</v>
      </c>
      <c r="E119" s="123">
        <v>9135</v>
      </c>
      <c r="F119" s="127">
        <v>52465.095</v>
      </c>
      <c r="G119" s="128">
        <v>22016</v>
      </c>
      <c r="H119" s="128">
        <v>19174</v>
      </c>
      <c r="I119" s="128">
        <v>135</v>
      </c>
      <c r="J119" s="128">
        <v>0</v>
      </c>
      <c r="K119" s="128">
        <v>1492</v>
      </c>
      <c r="L119" s="17">
        <v>18</v>
      </c>
      <c r="M119" s="17">
        <v>11512</v>
      </c>
      <c r="N119" s="17">
        <v>9135</v>
      </c>
      <c r="O119" s="17">
        <v>0</v>
      </c>
      <c r="P119" s="17">
        <v>30483.353600000002</v>
      </c>
      <c r="Q119" s="17">
        <v>17680.85</v>
      </c>
      <c r="R119" s="17">
        <v>-9800.5</v>
      </c>
      <c r="S119" s="17">
        <v>5807.71</v>
      </c>
      <c r="T119" s="17">
        <v>44171.4136</v>
      </c>
      <c r="U119" s="17">
        <v>52465.095</v>
      </c>
      <c r="V119" s="17">
        <v>44595.33075</v>
      </c>
      <c r="W119" s="17">
        <v>-423.91715000000113</v>
      </c>
      <c r="X119" s="17">
        <v>-296.74200500000074</v>
      </c>
      <c r="Y119" s="129">
        <v>0.994</v>
      </c>
      <c r="Z119" s="130">
        <v>16166</v>
      </c>
      <c r="AA119" s="226">
        <v>52150.304430000004</v>
      </c>
      <c r="AB119" s="226">
        <v>52189.158889622355</v>
      </c>
      <c r="AC119" s="226">
        <v>3228.328522183741</v>
      </c>
      <c r="AD119" s="226">
        <v>-1352.6782254672776</v>
      </c>
      <c r="AE119" s="226">
        <v>0</v>
      </c>
      <c r="AF119" s="226">
        <v>21867396</v>
      </c>
      <c r="AG119" s="19"/>
    </row>
    <row r="120" spans="1:33" ht="12.75">
      <c r="A120" s="135" t="s">
        <v>871</v>
      </c>
      <c r="B120" s="12" t="s">
        <v>790</v>
      </c>
      <c r="C120" s="19" t="s">
        <v>146</v>
      </c>
      <c r="D120" s="11">
        <v>42051.475</v>
      </c>
      <c r="E120" s="123">
        <v>11644</v>
      </c>
      <c r="F120" s="127">
        <v>53695.475</v>
      </c>
      <c r="G120" s="128">
        <v>19285</v>
      </c>
      <c r="H120" s="128">
        <v>9076</v>
      </c>
      <c r="I120" s="128">
        <v>722</v>
      </c>
      <c r="J120" s="128">
        <v>1642</v>
      </c>
      <c r="K120" s="128">
        <v>262</v>
      </c>
      <c r="L120" s="17">
        <v>128</v>
      </c>
      <c r="M120" s="17">
        <v>94</v>
      </c>
      <c r="N120" s="17">
        <v>11644</v>
      </c>
      <c r="O120" s="17">
        <v>122</v>
      </c>
      <c r="P120" s="17">
        <v>26702.011000000002</v>
      </c>
      <c r="Q120" s="17">
        <v>9946.699999999999</v>
      </c>
      <c r="R120" s="17">
        <v>-292.4</v>
      </c>
      <c r="S120" s="17">
        <v>9881.42</v>
      </c>
      <c r="T120" s="17">
        <v>46237.731</v>
      </c>
      <c r="U120" s="17">
        <v>53695.475</v>
      </c>
      <c r="V120" s="17">
        <v>45641.15375</v>
      </c>
      <c r="W120" s="17">
        <v>596.5772500000021</v>
      </c>
      <c r="X120" s="17">
        <v>417.60407500000144</v>
      </c>
      <c r="Y120" s="129">
        <v>1.008</v>
      </c>
      <c r="Z120" s="130">
        <v>13271</v>
      </c>
      <c r="AA120" s="226">
        <v>54125.0388</v>
      </c>
      <c r="AB120" s="226">
        <v>54165.36453074306</v>
      </c>
      <c r="AC120" s="226">
        <v>4081.483274112204</v>
      </c>
      <c r="AD120" s="226">
        <v>-499.5234735388144</v>
      </c>
      <c r="AE120" s="226">
        <v>0</v>
      </c>
      <c r="AF120" s="226">
        <v>6629176</v>
      </c>
      <c r="AG120" s="19"/>
    </row>
    <row r="121" spans="1:33" ht="12.75">
      <c r="A121" s="135" t="s">
        <v>871</v>
      </c>
      <c r="B121" s="12" t="s">
        <v>581</v>
      </c>
      <c r="C121" s="19" t="s">
        <v>122</v>
      </c>
      <c r="D121" s="11">
        <v>43325.92</v>
      </c>
      <c r="E121" s="123">
        <v>5844</v>
      </c>
      <c r="F121" s="127">
        <v>49169.92</v>
      </c>
      <c r="G121" s="128">
        <v>27183</v>
      </c>
      <c r="H121" s="128">
        <v>1992</v>
      </c>
      <c r="I121" s="128">
        <v>729</v>
      </c>
      <c r="J121" s="128">
        <v>0</v>
      </c>
      <c r="K121" s="128">
        <v>2111</v>
      </c>
      <c r="L121" s="17">
        <v>232</v>
      </c>
      <c r="M121" s="17">
        <v>11509</v>
      </c>
      <c r="N121" s="17">
        <v>5844</v>
      </c>
      <c r="O121" s="17">
        <v>0</v>
      </c>
      <c r="P121" s="17">
        <v>37637.5818</v>
      </c>
      <c r="Q121" s="17">
        <v>4107.2</v>
      </c>
      <c r="R121" s="17">
        <v>-9979.85</v>
      </c>
      <c r="S121" s="17">
        <v>3010.8700000000003</v>
      </c>
      <c r="T121" s="17">
        <v>34775.8018</v>
      </c>
      <c r="U121" s="17">
        <v>49169.92</v>
      </c>
      <c r="V121" s="17">
        <v>41794.432</v>
      </c>
      <c r="W121" s="17">
        <v>-7018.6302</v>
      </c>
      <c r="X121" s="17">
        <v>-4913.041139999999</v>
      </c>
      <c r="Y121" s="129">
        <v>0.9</v>
      </c>
      <c r="Z121" s="130">
        <v>12572</v>
      </c>
      <c r="AA121" s="226">
        <v>44252.928</v>
      </c>
      <c r="AB121" s="226">
        <v>44285.89853819608</v>
      </c>
      <c r="AC121" s="226">
        <v>3522.5818118196053</v>
      </c>
      <c r="AD121" s="226">
        <v>-1058.4249358314132</v>
      </c>
      <c r="AE121" s="226">
        <v>0</v>
      </c>
      <c r="AF121" s="226">
        <v>13306518</v>
      </c>
      <c r="AG121" s="19"/>
    </row>
    <row r="122" spans="1:33" ht="12.75">
      <c r="A122" s="135" t="s">
        <v>871</v>
      </c>
      <c r="B122" s="12" t="s">
        <v>732</v>
      </c>
      <c r="C122" s="19" t="s">
        <v>138</v>
      </c>
      <c r="D122" s="11">
        <v>49419.094</v>
      </c>
      <c r="E122" s="123">
        <v>4917</v>
      </c>
      <c r="F122" s="127">
        <v>54336.094</v>
      </c>
      <c r="G122" s="128">
        <v>17927</v>
      </c>
      <c r="H122" s="128">
        <v>6012</v>
      </c>
      <c r="I122" s="128">
        <v>641</v>
      </c>
      <c r="J122" s="128">
        <v>0</v>
      </c>
      <c r="K122" s="128">
        <v>963</v>
      </c>
      <c r="L122" s="17">
        <v>169</v>
      </c>
      <c r="M122" s="17">
        <v>1640</v>
      </c>
      <c r="N122" s="17">
        <v>4917</v>
      </c>
      <c r="O122" s="17">
        <v>0</v>
      </c>
      <c r="P122" s="17">
        <v>24821.7242</v>
      </c>
      <c r="Q122" s="17">
        <v>6473.599999999999</v>
      </c>
      <c r="R122" s="17">
        <v>-1537.6499999999999</v>
      </c>
      <c r="S122" s="17">
        <v>3900.65</v>
      </c>
      <c r="T122" s="17">
        <v>33658.3242</v>
      </c>
      <c r="U122" s="17">
        <v>54336.094</v>
      </c>
      <c r="V122" s="17">
        <v>46185.679899999996</v>
      </c>
      <c r="W122" s="17">
        <v>-12527.355699999993</v>
      </c>
      <c r="X122" s="17">
        <v>-8769.148989999994</v>
      </c>
      <c r="Y122" s="129">
        <v>0.839</v>
      </c>
      <c r="Z122" s="130">
        <v>13086</v>
      </c>
      <c r="AA122" s="226">
        <v>45587.982866</v>
      </c>
      <c r="AB122" s="226">
        <v>45621.94808363183</v>
      </c>
      <c r="AC122" s="226">
        <v>3486.3172920397246</v>
      </c>
      <c r="AD122" s="226">
        <v>-1094.6894556112939</v>
      </c>
      <c r="AE122" s="226">
        <v>0</v>
      </c>
      <c r="AF122" s="226">
        <v>14325106</v>
      </c>
      <c r="AG122" s="19"/>
    </row>
    <row r="123" spans="1:33" ht="12.75">
      <c r="A123" s="135" t="s">
        <v>871</v>
      </c>
      <c r="B123" s="12" t="s">
        <v>738</v>
      </c>
      <c r="C123" s="19" t="s">
        <v>139</v>
      </c>
      <c r="D123" s="11">
        <v>18341.071</v>
      </c>
      <c r="E123" s="123">
        <v>2051</v>
      </c>
      <c r="F123" s="127">
        <v>20392.071</v>
      </c>
      <c r="G123" s="128">
        <v>8578</v>
      </c>
      <c r="H123" s="128">
        <v>2134</v>
      </c>
      <c r="I123" s="128">
        <v>1503</v>
      </c>
      <c r="J123" s="128">
        <v>0</v>
      </c>
      <c r="K123" s="128">
        <v>0</v>
      </c>
      <c r="L123" s="17">
        <v>0</v>
      </c>
      <c r="M123" s="17">
        <v>1416</v>
      </c>
      <c r="N123" s="17">
        <v>2051</v>
      </c>
      <c r="O123" s="17">
        <v>0</v>
      </c>
      <c r="P123" s="17">
        <v>11877.0988</v>
      </c>
      <c r="Q123" s="17">
        <v>3091.45</v>
      </c>
      <c r="R123" s="17">
        <v>-1203.6</v>
      </c>
      <c r="S123" s="17">
        <v>1502.63</v>
      </c>
      <c r="T123" s="17">
        <v>15267.5788</v>
      </c>
      <c r="U123" s="17">
        <v>20392.071</v>
      </c>
      <c r="V123" s="17">
        <v>17333.26035</v>
      </c>
      <c r="W123" s="17">
        <v>-2065.681550000001</v>
      </c>
      <c r="X123" s="17">
        <v>-1445.9770850000007</v>
      </c>
      <c r="Y123" s="129">
        <v>0.929</v>
      </c>
      <c r="Z123" s="130">
        <v>7210</v>
      </c>
      <c r="AA123" s="226">
        <v>18944.233959</v>
      </c>
      <c r="AB123" s="226">
        <v>18958.348315214822</v>
      </c>
      <c r="AC123" s="226">
        <v>2629.4519161185603</v>
      </c>
      <c r="AD123" s="226">
        <v>-1951.5548315324581</v>
      </c>
      <c r="AE123" s="226">
        <v>0</v>
      </c>
      <c r="AF123" s="226">
        <v>14070710</v>
      </c>
      <c r="AG123" s="19"/>
    </row>
    <row r="124" spans="1:33" ht="12.75">
      <c r="A124" s="135" t="s">
        <v>871</v>
      </c>
      <c r="B124" s="12" t="s">
        <v>666</v>
      </c>
      <c r="C124" s="19" t="s">
        <v>131</v>
      </c>
      <c r="D124" s="11">
        <v>74893.485</v>
      </c>
      <c r="E124" s="123">
        <v>8874</v>
      </c>
      <c r="F124" s="127">
        <v>83767.485</v>
      </c>
      <c r="G124" s="128">
        <v>45126</v>
      </c>
      <c r="H124" s="128">
        <v>14703</v>
      </c>
      <c r="I124" s="128">
        <v>1897</v>
      </c>
      <c r="J124" s="128">
        <v>0</v>
      </c>
      <c r="K124" s="128">
        <v>5646</v>
      </c>
      <c r="L124" s="17">
        <v>662</v>
      </c>
      <c r="M124" s="17">
        <v>11631</v>
      </c>
      <c r="N124" s="17">
        <v>8874</v>
      </c>
      <c r="O124" s="17">
        <v>191</v>
      </c>
      <c r="P124" s="17">
        <v>62481.4596</v>
      </c>
      <c r="Q124" s="17">
        <v>18909.1</v>
      </c>
      <c r="R124" s="17">
        <v>-10611.4</v>
      </c>
      <c r="S124" s="17">
        <v>5565.63</v>
      </c>
      <c r="T124" s="17">
        <v>76344.7896</v>
      </c>
      <c r="U124" s="17">
        <v>83767.485</v>
      </c>
      <c r="V124" s="17">
        <v>71202.36225</v>
      </c>
      <c r="W124" s="17">
        <v>5142.427349999998</v>
      </c>
      <c r="X124" s="17">
        <v>3599.699144999998</v>
      </c>
      <c r="Y124" s="129">
        <v>1.043</v>
      </c>
      <c r="Z124" s="130">
        <v>17086</v>
      </c>
      <c r="AA124" s="226">
        <v>87369.486855</v>
      </c>
      <c r="AB124" s="226">
        <v>87434.58128227778</v>
      </c>
      <c r="AC124" s="226">
        <v>5117.323029514092</v>
      </c>
      <c r="AD124" s="226">
        <v>536.3162818630735</v>
      </c>
      <c r="AE124" s="226">
        <v>9163500</v>
      </c>
      <c r="AF124" s="226">
        <v>0</v>
      </c>
      <c r="AG124" s="19"/>
    </row>
    <row r="125" spans="1:33" ht="12.75">
      <c r="A125" s="135" t="s">
        <v>871</v>
      </c>
      <c r="B125" s="12" t="s">
        <v>837</v>
      </c>
      <c r="C125" s="19" t="s">
        <v>150</v>
      </c>
      <c r="D125" s="11">
        <v>51475.076</v>
      </c>
      <c r="E125" s="123">
        <v>5789</v>
      </c>
      <c r="F125" s="127">
        <v>57264.076</v>
      </c>
      <c r="G125" s="128">
        <v>27304</v>
      </c>
      <c r="H125" s="128">
        <v>7717</v>
      </c>
      <c r="I125" s="128">
        <v>280</v>
      </c>
      <c r="J125" s="128">
        <v>1237</v>
      </c>
      <c r="K125" s="128">
        <v>0</v>
      </c>
      <c r="L125" s="17">
        <v>13</v>
      </c>
      <c r="M125" s="17">
        <v>7886</v>
      </c>
      <c r="N125" s="17">
        <v>5789</v>
      </c>
      <c r="O125" s="17">
        <v>0</v>
      </c>
      <c r="P125" s="17">
        <v>37805.1184</v>
      </c>
      <c r="Q125" s="17">
        <v>7848.9</v>
      </c>
      <c r="R125" s="17">
        <v>-6714.15</v>
      </c>
      <c r="S125" s="17">
        <v>3580.03</v>
      </c>
      <c r="T125" s="17">
        <v>42519.8984</v>
      </c>
      <c r="U125" s="17">
        <v>57264.076</v>
      </c>
      <c r="V125" s="17">
        <v>48674.4646</v>
      </c>
      <c r="W125" s="17">
        <v>-6154.566200000001</v>
      </c>
      <c r="X125" s="17">
        <v>-4308.19634</v>
      </c>
      <c r="Y125" s="129">
        <v>0.925</v>
      </c>
      <c r="Z125" s="130">
        <v>15428</v>
      </c>
      <c r="AA125" s="226">
        <v>52969.270300000004</v>
      </c>
      <c r="AB125" s="226">
        <v>53008.73492818562</v>
      </c>
      <c r="AC125" s="226">
        <v>3435.8785927006493</v>
      </c>
      <c r="AD125" s="226">
        <v>-1145.1281549503692</v>
      </c>
      <c r="AE125" s="226">
        <v>0</v>
      </c>
      <c r="AF125" s="226">
        <v>17667037</v>
      </c>
      <c r="AG125" s="19"/>
    </row>
    <row r="126" spans="1:33" ht="12.75">
      <c r="A126" s="135" t="s">
        <v>871</v>
      </c>
      <c r="B126" s="12" t="s">
        <v>584</v>
      </c>
      <c r="C126" s="19" t="s">
        <v>124</v>
      </c>
      <c r="D126" s="11">
        <v>29664.604</v>
      </c>
      <c r="E126" s="123">
        <v>6428</v>
      </c>
      <c r="F126" s="127">
        <v>36092.604</v>
      </c>
      <c r="G126" s="128">
        <v>28021</v>
      </c>
      <c r="H126" s="128">
        <v>4421</v>
      </c>
      <c r="I126" s="128">
        <v>286</v>
      </c>
      <c r="J126" s="128">
        <v>0</v>
      </c>
      <c r="K126" s="128">
        <v>1580</v>
      </c>
      <c r="L126" s="17">
        <v>435</v>
      </c>
      <c r="M126" s="17">
        <v>19865</v>
      </c>
      <c r="N126" s="17">
        <v>6428</v>
      </c>
      <c r="O126" s="17">
        <v>-13</v>
      </c>
      <c r="P126" s="17">
        <v>38797.8766</v>
      </c>
      <c r="Q126" s="17">
        <v>5343.95</v>
      </c>
      <c r="R126" s="17">
        <v>-17243.95</v>
      </c>
      <c r="S126" s="17">
        <v>2086.75</v>
      </c>
      <c r="T126" s="17">
        <v>28984.626600000003</v>
      </c>
      <c r="U126" s="17">
        <v>36092.604</v>
      </c>
      <c r="V126" s="17">
        <v>30678.713399999997</v>
      </c>
      <c r="W126" s="17">
        <v>-1694.0867999999937</v>
      </c>
      <c r="X126" s="17">
        <v>-1185.8607599999955</v>
      </c>
      <c r="Y126" s="129">
        <v>0.967</v>
      </c>
      <c r="Z126" s="130">
        <v>14564</v>
      </c>
      <c r="AA126" s="226">
        <v>34901.548068</v>
      </c>
      <c r="AB126" s="226">
        <v>34927.55138293722</v>
      </c>
      <c r="AC126" s="226">
        <v>2398.2114379934924</v>
      </c>
      <c r="AD126" s="226">
        <v>-2182.795309657526</v>
      </c>
      <c r="AE126" s="226">
        <v>0</v>
      </c>
      <c r="AF126" s="226">
        <v>31790231</v>
      </c>
      <c r="AG126" s="19"/>
    </row>
    <row r="127" spans="1:33" ht="12.75">
      <c r="A127" s="135" t="s">
        <v>871</v>
      </c>
      <c r="B127" s="12" t="s">
        <v>699</v>
      </c>
      <c r="C127" s="19" t="s">
        <v>137</v>
      </c>
      <c r="D127" s="11">
        <v>1163813.956</v>
      </c>
      <c r="E127" s="123">
        <v>142693</v>
      </c>
      <c r="F127" s="127">
        <v>1306506.956</v>
      </c>
      <c r="G127" s="128">
        <v>680779</v>
      </c>
      <c r="H127" s="128">
        <v>97134</v>
      </c>
      <c r="I127" s="128">
        <v>74947</v>
      </c>
      <c r="J127" s="128">
        <v>0</v>
      </c>
      <c r="K127" s="128">
        <v>32192</v>
      </c>
      <c r="L127" s="17">
        <v>39279</v>
      </c>
      <c r="M127" s="17">
        <v>71628</v>
      </c>
      <c r="N127" s="17">
        <v>142693</v>
      </c>
      <c r="O127" s="17">
        <v>2243</v>
      </c>
      <c r="P127" s="17">
        <v>942606.6034</v>
      </c>
      <c r="Q127" s="17">
        <v>173632.05</v>
      </c>
      <c r="R127" s="17">
        <v>-96177.5</v>
      </c>
      <c r="S127" s="17">
        <v>109112.29000000001</v>
      </c>
      <c r="T127" s="17">
        <v>1129173.4434</v>
      </c>
      <c r="U127" s="17">
        <v>1306506.956</v>
      </c>
      <c r="V127" s="17">
        <v>1110530.9126</v>
      </c>
      <c r="W127" s="17">
        <v>18642.530800000066</v>
      </c>
      <c r="X127" s="17">
        <v>13049.771560000045</v>
      </c>
      <c r="Y127" s="129">
        <v>1.01</v>
      </c>
      <c r="Z127" s="130">
        <v>327049</v>
      </c>
      <c r="AA127" s="226">
        <v>1319572.02556</v>
      </c>
      <c r="AB127" s="226">
        <v>1320555.1695425</v>
      </c>
      <c r="AC127" s="226">
        <v>4037.7899627960946</v>
      </c>
      <c r="AD127" s="226">
        <v>-543.2167848549238</v>
      </c>
      <c r="AE127" s="226">
        <v>0</v>
      </c>
      <c r="AF127" s="226">
        <v>177658506</v>
      </c>
      <c r="AG127" s="19"/>
    </row>
    <row r="128" spans="1:33" ht="12.75">
      <c r="A128" s="135" t="s">
        <v>871</v>
      </c>
      <c r="B128" s="12" t="s">
        <v>696</v>
      </c>
      <c r="C128" s="19" t="s">
        <v>136</v>
      </c>
      <c r="D128" s="11">
        <v>451193.936</v>
      </c>
      <c r="E128" s="123">
        <v>57094</v>
      </c>
      <c r="F128" s="127">
        <v>508287.936</v>
      </c>
      <c r="G128" s="128">
        <v>246831</v>
      </c>
      <c r="H128" s="128">
        <v>85880</v>
      </c>
      <c r="I128" s="128">
        <v>7360</v>
      </c>
      <c r="J128" s="128">
        <v>0</v>
      </c>
      <c r="K128" s="128">
        <v>6260</v>
      </c>
      <c r="L128" s="17">
        <v>1102</v>
      </c>
      <c r="M128" s="17">
        <v>0</v>
      </c>
      <c r="N128" s="17">
        <v>57094</v>
      </c>
      <c r="O128" s="17">
        <v>2830</v>
      </c>
      <c r="P128" s="17">
        <v>341762.2026</v>
      </c>
      <c r="Q128" s="17">
        <v>84575</v>
      </c>
      <c r="R128" s="17">
        <v>-3342.2</v>
      </c>
      <c r="S128" s="17">
        <v>48529.9</v>
      </c>
      <c r="T128" s="17">
        <v>471524.90260000003</v>
      </c>
      <c r="U128" s="17">
        <v>508287.936</v>
      </c>
      <c r="V128" s="17">
        <v>432044.74559999997</v>
      </c>
      <c r="W128" s="17">
        <v>39480.157000000065</v>
      </c>
      <c r="X128" s="17">
        <v>27636.109900000043</v>
      </c>
      <c r="Y128" s="129">
        <v>1.054</v>
      </c>
      <c r="Z128" s="130">
        <v>118334</v>
      </c>
      <c r="AA128" s="226">
        <v>535735.484544</v>
      </c>
      <c r="AB128" s="226">
        <v>536134.632985797</v>
      </c>
      <c r="AC128" s="226">
        <v>4530.689683318378</v>
      </c>
      <c r="AD128" s="226">
        <v>-50.31706433264026</v>
      </c>
      <c r="AE128" s="226">
        <v>0</v>
      </c>
      <c r="AF128" s="226">
        <v>5954219</v>
      </c>
      <c r="AG128" s="19"/>
    </row>
    <row r="129" spans="1:33" ht="12.75">
      <c r="A129" s="135" t="s">
        <v>871</v>
      </c>
      <c r="B129" s="12" t="s">
        <v>679</v>
      </c>
      <c r="C129" s="19" t="s">
        <v>134</v>
      </c>
      <c r="D129" s="11">
        <v>165067.484</v>
      </c>
      <c r="E129" s="123">
        <v>18495</v>
      </c>
      <c r="F129" s="127">
        <v>183562.484</v>
      </c>
      <c r="G129" s="128">
        <v>105516</v>
      </c>
      <c r="H129" s="128">
        <v>27595</v>
      </c>
      <c r="I129" s="128">
        <v>28517</v>
      </c>
      <c r="J129" s="128">
        <v>0</v>
      </c>
      <c r="K129" s="128">
        <v>6060</v>
      </c>
      <c r="L129" s="17">
        <v>25263</v>
      </c>
      <c r="M129" s="17">
        <v>22168</v>
      </c>
      <c r="N129" s="17">
        <v>18495</v>
      </c>
      <c r="O129" s="17">
        <v>0</v>
      </c>
      <c r="P129" s="17">
        <v>146097.4536</v>
      </c>
      <c r="Q129" s="17">
        <v>52846.2</v>
      </c>
      <c r="R129" s="17">
        <v>-40316.35</v>
      </c>
      <c r="S129" s="17">
        <v>11952.19</v>
      </c>
      <c r="T129" s="17">
        <v>170579.49360000002</v>
      </c>
      <c r="U129" s="17">
        <v>183562.484</v>
      </c>
      <c r="V129" s="17">
        <v>156028.1114</v>
      </c>
      <c r="W129" s="17">
        <v>14551.382200000022</v>
      </c>
      <c r="X129" s="17">
        <v>10185.967540000014</v>
      </c>
      <c r="Y129" s="129">
        <v>1.055</v>
      </c>
      <c r="Z129" s="130">
        <v>44447</v>
      </c>
      <c r="AA129" s="226">
        <v>193658.42062</v>
      </c>
      <c r="AB129" s="226">
        <v>193802.70536323878</v>
      </c>
      <c r="AC129" s="226">
        <v>4360.310152839084</v>
      </c>
      <c r="AD129" s="226">
        <v>-220.69659481193412</v>
      </c>
      <c r="AE129" s="226">
        <v>0</v>
      </c>
      <c r="AF129" s="226">
        <v>9809302</v>
      </c>
      <c r="AG129" s="19"/>
    </row>
    <row r="130" spans="1:33" ht="12.75">
      <c r="A130" s="135" t="s">
        <v>871</v>
      </c>
      <c r="B130" s="12" t="s">
        <v>632</v>
      </c>
      <c r="C130" s="19" t="s">
        <v>126</v>
      </c>
      <c r="D130" s="11">
        <v>409664.862</v>
      </c>
      <c r="E130" s="123">
        <v>69146</v>
      </c>
      <c r="F130" s="127">
        <v>478810.862</v>
      </c>
      <c r="G130" s="128">
        <v>196377</v>
      </c>
      <c r="H130" s="128">
        <v>75108</v>
      </c>
      <c r="I130" s="128">
        <v>28984</v>
      </c>
      <c r="J130" s="128">
        <v>0</v>
      </c>
      <c r="K130" s="128">
        <v>15600</v>
      </c>
      <c r="L130" s="17">
        <v>19058</v>
      </c>
      <c r="M130" s="17">
        <v>40864</v>
      </c>
      <c r="N130" s="17">
        <v>69146</v>
      </c>
      <c r="O130" s="17">
        <v>667</v>
      </c>
      <c r="P130" s="17">
        <v>271903.5942</v>
      </c>
      <c r="Q130" s="17">
        <v>101738.2</v>
      </c>
      <c r="R130" s="17">
        <v>-51500.65</v>
      </c>
      <c r="S130" s="17">
        <v>51827.22</v>
      </c>
      <c r="T130" s="17">
        <v>373968.36419999995</v>
      </c>
      <c r="U130" s="17">
        <v>478810.862</v>
      </c>
      <c r="V130" s="17">
        <v>406989.2327</v>
      </c>
      <c r="W130" s="17">
        <v>-33020.86850000004</v>
      </c>
      <c r="X130" s="17">
        <v>-23114.607950000027</v>
      </c>
      <c r="Y130" s="129">
        <v>0.952</v>
      </c>
      <c r="Z130" s="130">
        <v>139938</v>
      </c>
      <c r="AA130" s="226">
        <v>455827.940624</v>
      </c>
      <c r="AB130" s="226">
        <v>456167.55414126115</v>
      </c>
      <c r="AC130" s="226">
        <v>3259.7832907520556</v>
      </c>
      <c r="AD130" s="226">
        <v>-1321.223456898963</v>
      </c>
      <c r="AE130" s="226">
        <v>0</v>
      </c>
      <c r="AF130" s="226">
        <v>184889368</v>
      </c>
      <c r="AG130" s="19"/>
    </row>
    <row r="131" spans="1:33" ht="12.75">
      <c r="A131" s="135" t="s">
        <v>871</v>
      </c>
      <c r="B131" s="12" t="s">
        <v>647</v>
      </c>
      <c r="C131" s="19" t="s">
        <v>128</v>
      </c>
      <c r="D131" s="11">
        <v>91529.575</v>
      </c>
      <c r="E131" s="123">
        <v>11344</v>
      </c>
      <c r="F131" s="127">
        <v>102873.575</v>
      </c>
      <c r="G131" s="128">
        <v>60436</v>
      </c>
      <c r="H131" s="128">
        <v>11291</v>
      </c>
      <c r="I131" s="128">
        <v>15839</v>
      </c>
      <c r="J131" s="128">
        <v>0</v>
      </c>
      <c r="K131" s="128">
        <v>5209</v>
      </c>
      <c r="L131" s="17">
        <v>41</v>
      </c>
      <c r="M131" s="17">
        <v>37472</v>
      </c>
      <c r="N131" s="17">
        <v>11344</v>
      </c>
      <c r="O131" s="17">
        <v>215</v>
      </c>
      <c r="P131" s="17">
        <v>83679.6856</v>
      </c>
      <c r="Q131" s="17">
        <v>27488.149999999998</v>
      </c>
      <c r="R131" s="17">
        <v>-32068.8</v>
      </c>
      <c r="S131" s="17">
        <v>3272.1600000000003</v>
      </c>
      <c r="T131" s="17">
        <v>82371.1956</v>
      </c>
      <c r="U131" s="17">
        <v>102873.575</v>
      </c>
      <c r="V131" s="17">
        <v>87442.53874999999</v>
      </c>
      <c r="W131" s="17">
        <v>-5071.343149999986</v>
      </c>
      <c r="X131" s="17">
        <v>-3549.94020499999</v>
      </c>
      <c r="Y131" s="129">
        <v>0.965</v>
      </c>
      <c r="Z131" s="130">
        <v>25797</v>
      </c>
      <c r="AA131" s="226">
        <v>99272.999875</v>
      </c>
      <c r="AB131" s="226">
        <v>99346.96298619162</v>
      </c>
      <c r="AC131" s="226">
        <v>3851.105283024833</v>
      </c>
      <c r="AD131" s="226">
        <v>-729.9014646261853</v>
      </c>
      <c r="AE131" s="226">
        <v>0</v>
      </c>
      <c r="AF131" s="226">
        <v>18829268</v>
      </c>
      <c r="AG131" s="19"/>
    </row>
    <row r="132" spans="1:33" ht="12.75">
      <c r="A132" s="135" t="s">
        <v>871</v>
      </c>
      <c r="B132" s="12" t="s">
        <v>597</v>
      </c>
      <c r="C132" s="19" t="s">
        <v>125</v>
      </c>
      <c r="D132" s="11">
        <v>218694.767</v>
      </c>
      <c r="E132" s="123">
        <v>19818</v>
      </c>
      <c r="F132" s="127">
        <v>238512.767</v>
      </c>
      <c r="G132" s="128">
        <v>126222</v>
      </c>
      <c r="H132" s="128">
        <v>15080</v>
      </c>
      <c r="I132" s="128">
        <v>3381</v>
      </c>
      <c r="J132" s="128">
        <v>0</v>
      </c>
      <c r="K132" s="128">
        <v>5530</v>
      </c>
      <c r="L132" s="17">
        <v>529</v>
      </c>
      <c r="M132" s="17">
        <v>48265</v>
      </c>
      <c r="N132" s="17">
        <v>19818</v>
      </c>
      <c r="O132" s="17">
        <v>3495</v>
      </c>
      <c r="P132" s="17">
        <v>174766.9812</v>
      </c>
      <c r="Q132" s="17">
        <v>20392.35</v>
      </c>
      <c r="R132" s="17">
        <v>-44445.65</v>
      </c>
      <c r="S132" s="17">
        <v>8640.25</v>
      </c>
      <c r="T132" s="17">
        <v>159353.93120000002</v>
      </c>
      <c r="U132" s="17">
        <v>238512.767</v>
      </c>
      <c r="V132" s="17">
        <v>202735.85194999998</v>
      </c>
      <c r="W132" s="17">
        <v>-43381.92074999996</v>
      </c>
      <c r="X132" s="17">
        <v>-30367.34452499997</v>
      </c>
      <c r="Y132" s="129">
        <v>0.873</v>
      </c>
      <c r="Z132" s="130">
        <v>32807</v>
      </c>
      <c r="AA132" s="226">
        <v>208221.64559099998</v>
      </c>
      <c r="AB132" s="226">
        <v>208376.78063018224</v>
      </c>
      <c r="AC132" s="226">
        <v>6351.595105623258</v>
      </c>
      <c r="AD132" s="226">
        <v>1770.5883579722395</v>
      </c>
      <c r="AE132" s="226">
        <v>58087692</v>
      </c>
      <c r="AF132" s="226">
        <v>0</v>
      </c>
      <c r="AG132" s="19"/>
    </row>
    <row r="133" spans="1:33" ht="12.75">
      <c r="A133" s="135" t="s">
        <v>871</v>
      </c>
      <c r="B133" s="12" t="s">
        <v>831</v>
      </c>
      <c r="C133" s="19" t="s">
        <v>149</v>
      </c>
      <c r="D133" s="11">
        <v>109431.405</v>
      </c>
      <c r="E133" s="123">
        <v>12017</v>
      </c>
      <c r="F133" s="127">
        <v>121448.405</v>
      </c>
      <c r="G133" s="128">
        <v>59373</v>
      </c>
      <c r="H133" s="128">
        <v>14820</v>
      </c>
      <c r="I133" s="128">
        <v>12258</v>
      </c>
      <c r="J133" s="128">
        <v>0</v>
      </c>
      <c r="K133" s="128">
        <v>-560</v>
      </c>
      <c r="L133" s="17">
        <v>12162</v>
      </c>
      <c r="M133" s="17">
        <v>2835</v>
      </c>
      <c r="N133" s="17">
        <v>12017</v>
      </c>
      <c r="O133" s="17">
        <v>3755</v>
      </c>
      <c r="P133" s="17">
        <v>82207.8558</v>
      </c>
      <c r="Q133" s="17">
        <v>22540.3</v>
      </c>
      <c r="R133" s="17">
        <v>-15939.199999999999</v>
      </c>
      <c r="S133" s="17">
        <v>9732.5</v>
      </c>
      <c r="T133" s="17">
        <v>98541.45580000001</v>
      </c>
      <c r="U133" s="17">
        <v>121448.405</v>
      </c>
      <c r="V133" s="17">
        <v>103231.14425</v>
      </c>
      <c r="W133" s="17">
        <v>-4689.688449999987</v>
      </c>
      <c r="X133" s="17">
        <v>-3282.7819149999905</v>
      </c>
      <c r="Y133" s="129">
        <v>0.973</v>
      </c>
      <c r="Z133" s="130">
        <v>29316</v>
      </c>
      <c r="AA133" s="226">
        <v>118169.298065</v>
      </c>
      <c r="AB133" s="226">
        <v>118257.33981797635</v>
      </c>
      <c r="AC133" s="226">
        <v>4033.8838797235753</v>
      </c>
      <c r="AD133" s="226">
        <v>-547.1228679274432</v>
      </c>
      <c r="AE133" s="226">
        <v>0</v>
      </c>
      <c r="AF133" s="226">
        <v>16039454</v>
      </c>
      <c r="AG133" s="19"/>
    </row>
    <row r="134" spans="1:33" ht="12.75">
      <c r="A134" s="135" t="s">
        <v>871</v>
      </c>
      <c r="B134" s="12" t="s">
        <v>795</v>
      </c>
      <c r="C134" s="19" t="s">
        <v>147</v>
      </c>
      <c r="D134" s="11">
        <v>177794.908</v>
      </c>
      <c r="E134" s="123">
        <v>22771</v>
      </c>
      <c r="F134" s="127">
        <v>200565.908</v>
      </c>
      <c r="G134" s="128">
        <v>91951</v>
      </c>
      <c r="H134" s="128">
        <v>19460</v>
      </c>
      <c r="I134" s="128">
        <v>1566</v>
      </c>
      <c r="J134" s="128">
        <v>0</v>
      </c>
      <c r="K134" s="128">
        <v>5622</v>
      </c>
      <c r="L134" s="17">
        <v>432</v>
      </c>
      <c r="M134" s="17">
        <v>28923</v>
      </c>
      <c r="N134" s="17">
        <v>22771</v>
      </c>
      <c r="O134" s="17">
        <v>0</v>
      </c>
      <c r="P134" s="17">
        <v>127315.3546</v>
      </c>
      <c r="Q134" s="17">
        <v>22650.8</v>
      </c>
      <c r="R134" s="17">
        <v>-24951.75</v>
      </c>
      <c r="S134" s="17">
        <v>14438.44</v>
      </c>
      <c r="T134" s="17">
        <v>139452.8446</v>
      </c>
      <c r="U134" s="17">
        <v>200565.908</v>
      </c>
      <c r="V134" s="17">
        <v>170481.0218</v>
      </c>
      <c r="W134" s="17">
        <v>-31028.177199999976</v>
      </c>
      <c r="X134" s="17">
        <v>-21719.724039999983</v>
      </c>
      <c r="Y134" s="129">
        <v>0.892</v>
      </c>
      <c r="Z134" s="130">
        <v>43826</v>
      </c>
      <c r="AA134" s="226">
        <v>178904.789936</v>
      </c>
      <c r="AB134" s="226">
        <v>179038.08252197414</v>
      </c>
      <c r="AC134" s="226">
        <v>4085.202448819745</v>
      </c>
      <c r="AD134" s="226">
        <v>-495.8042988312736</v>
      </c>
      <c r="AE134" s="226">
        <v>0</v>
      </c>
      <c r="AF134" s="226">
        <v>21729119</v>
      </c>
      <c r="AG134" s="19"/>
    </row>
    <row r="135" spans="1:33" ht="12.75">
      <c r="A135" s="135" t="s">
        <v>871</v>
      </c>
      <c r="B135" s="12" t="s">
        <v>669</v>
      </c>
      <c r="C135" s="19" t="s">
        <v>132</v>
      </c>
      <c r="D135" s="11">
        <v>391553.339</v>
      </c>
      <c r="E135" s="123">
        <v>47990</v>
      </c>
      <c r="F135" s="127">
        <v>439543.339</v>
      </c>
      <c r="G135" s="128">
        <v>244701</v>
      </c>
      <c r="H135" s="128">
        <v>43978</v>
      </c>
      <c r="I135" s="128">
        <v>8424</v>
      </c>
      <c r="J135" s="128">
        <v>178</v>
      </c>
      <c r="K135" s="128">
        <v>11389</v>
      </c>
      <c r="L135" s="17">
        <v>3811</v>
      </c>
      <c r="M135" s="17">
        <v>49885</v>
      </c>
      <c r="N135" s="17">
        <v>47990</v>
      </c>
      <c r="O135" s="17">
        <v>0</v>
      </c>
      <c r="P135" s="17">
        <v>338813.0046</v>
      </c>
      <c r="Q135" s="17">
        <v>54373.65</v>
      </c>
      <c r="R135" s="17">
        <v>-45641.6</v>
      </c>
      <c r="S135" s="17">
        <v>32311.050000000003</v>
      </c>
      <c r="T135" s="17">
        <v>379856.10459999996</v>
      </c>
      <c r="U135" s="17">
        <v>439543.339</v>
      </c>
      <c r="V135" s="17">
        <v>373611.83814999997</v>
      </c>
      <c r="W135" s="17">
        <v>6244.2664499999955</v>
      </c>
      <c r="X135" s="17">
        <v>4370.986514999997</v>
      </c>
      <c r="Y135" s="129">
        <v>1.01</v>
      </c>
      <c r="Z135" s="130">
        <v>82969</v>
      </c>
      <c r="AA135" s="226">
        <v>443938.77239</v>
      </c>
      <c r="AB135" s="226">
        <v>444269.5279108958</v>
      </c>
      <c r="AC135" s="226">
        <v>5354.6448421807645</v>
      </c>
      <c r="AD135" s="226">
        <v>773.638094529746</v>
      </c>
      <c r="AE135" s="226">
        <v>64187979</v>
      </c>
      <c r="AF135" s="226">
        <v>0</v>
      </c>
      <c r="AG135" s="19"/>
    </row>
    <row r="136" spans="1:33" ht="12.75">
      <c r="A136" s="135" t="s">
        <v>871</v>
      </c>
      <c r="B136" s="12" t="s">
        <v>748</v>
      </c>
      <c r="C136" s="19" t="s">
        <v>140</v>
      </c>
      <c r="D136" s="11">
        <v>73164.463</v>
      </c>
      <c r="E136" s="123">
        <v>13108</v>
      </c>
      <c r="F136" s="127">
        <v>86272.463</v>
      </c>
      <c r="G136" s="128">
        <v>42018</v>
      </c>
      <c r="H136" s="128">
        <v>4206</v>
      </c>
      <c r="I136" s="128">
        <v>42344</v>
      </c>
      <c r="J136" s="128">
        <v>0</v>
      </c>
      <c r="K136" s="128">
        <v>2933</v>
      </c>
      <c r="L136" s="17">
        <v>41795</v>
      </c>
      <c r="M136" s="17">
        <v>204</v>
      </c>
      <c r="N136" s="17">
        <v>13108</v>
      </c>
      <c r="O136" s="17">
        <v>3978</v>
      </c>
      <c r="P136" s="17">
        <v>58178.122800000005</v>
      </c>
      <c r="Q136" s="17">
        <v>42060.549999999996</v>
      </c>
      <c r="R136" s="17">
        <v>-39080.45</v>
      </c>
      <c r="S136" s="17">
        <v>11107.12</v>
      </c>
      <c r="T136" s="17">
        <v>72265.3428</v>
      </c>
      <c r="U136" s="17">
        <v>86272.463</v>
      </c>
      <c r="V136" s="17">
        <v>73331.59355</v>
      </c>
      <c r="W136" s="17">
        <v>-1066.2507500000065</v>
      </c>
      <c r="X136" s="17">
        <v>-746.3755250000045</v>
      </c>
      <c r="Y136" s="129">
        <v>0.991</v>
      </c>
      <c r="Z136" s="130">
        <v>19380</v>
      </c>
      <c r="AA136" s="226">
        <v>85496.01083300001</v>
      </c>
      <c r="AB136" s="226">
        <v>85559.70943144715</v>
      </c>
      <c r="AC136" s="226">
        <v>4414.845687897169</v>
      </c>
      <c r="AD136" s="226">
        <v>-166.16105975384926</v>
      </c>
      <c r="AE136" s="226">
        <v>0</v>
      </c>
      <c r="AF136" s="226">
        <v>3220201</v>
      </c>
      <c r="AG136" s="19"/>
    </row>
    <row r="137" spans="1:33" ht="12.75">
      <c r="A137" s="135" t="s">
        <v>871</v>
      </c>
      <c r="B137" s="12" t="s">
        <v>843</v>
      </c>
      <c r="C137" s="19" t="s">
        <v>151</v>
      </c>
      <c r="D137" s="11">
        <v>143595.582</v>
      </c>
      <c r="E137" s="123">
        <v>23919</v>
      </c>
      <c r="F137" s="127">
        <v>167514.582</v>
      </c>
      <c r="G137" s="128">
        <v>114569</v>
      </c>
      <c r="H137" s="128">
        <v>15474</v>
      </c>
      <c r="I137" s="128">
        <v>4707</v>
      </c>
      <c r="J137" s="128">
        <v>6781</v>
      </c>
      <c r="K137" s="128">
        <v>1202</v>
      </c>
      <c r="L137" s="17">
        <v>153</v>
      </c>
      <c r="M137" s="17">
        <v>49728</v>
      </c>
      <c r="N137" s="17">
        <v>23919</v>
      </c>
      <c r="O137" s="17">
        <v>2225</v>
      </c>
      <c r="P137" s="17">
        <v>158632.2374</v>
      </c>
      <c r="Q137" s="17">
        <v>23939.399999999998</v>
      </c>
      <c r="R137" s="17">
        <v>-44290.1</v>
      </c>
      <c r="S137" s="17">
        <v>11877.390000000001</v>
      </c>
      <c r="T137" s="17">
        <v>150158.92740000002</v>
      </c>
      <c r="U137" s="17">
        <v>167514.582</v>
      </c>
      <c r="V137" s="17">
        <v>142387.3947</v>
      </c>
      <c r="W137" s="17">
        <v>7771.532700000011</v>
      </c>
      <c r="X137" s="17">
        <v>5440.072890000007</v>
      </c>
      <c r="Y137" s="129">
        <v>1.032</v>
      </c>
      <c r="Z137" s="130">
        <v>41166</v>
      </c>
      <c r="AA137" s="226">
        <v>172875.048624</v>
      </c>
      <c r="AB137" s="226">
        <v>173003.84876562696</v>
      </c>
      <c r="AC137" s="226">
        <v>4202.590700228999</v>
      </c>
      <c r="AD137" s="226">
        <v>-378.4160474220198</v>
      </c>
      <c r="AE137" s="226">
        <v>0</v>
      </c>
      <c r="AF137" s="226">
        <v>15577875</v>
      </c>
      <c r="AG137" s="19"/>
    </row>
    <row r="138" spans="1:33" ht="12.75">
      <c r="A138" s="135" t="s">
        <v>871</v>
      </c>
      <c r="B138" s="12" t="s">
        <v>646</v>
      </c>
      <c r="C138" s="19" t="s">
        <v>127</v>
      </c>
      <c r="D138" s="11">
        <v>292606.872</v>
      </c>
      <c r="E138" s="123">
        <v>24084</v>
      </c>
      <c r="F138" s="127">
        <v>316690.872</v>
      </c>
      <c r="G138" s="128">
        <v>140913</v>
      </c>
      <c r="H138" s="128">
        <v>34541</v>
      </c>
      <c r="I138" s="128">
        <v>2806</v>
      </c>
      <c r="J138" s="128">
        <v>0</v>
      </c>
      <c r="K138" s="128">
        <v>4427</v>
      </c>
      <c r="L138" s="17">
        <v>1878</v>
      </c>
      <c r="M138" s="17">
        <v>20422</v>
      </c>
      <c r="N138" s="17">
        <v>24084</v>
      </c>
      <c r="O138" s="17">
        <v>356</v>
      </c>
      <c r="P138" s="17">
        <v>195108.1398</v>
      </c>
      <c r="Q138" s="17">
        <v>35507.9</v>
      </c>
      <c r="R138" s="17">
        <v>-19257.6</v>
      </c>
      <c r="S138" s="17">
        <v>16999.66</v>
      </c>
      <c r="T138" s="17">
        <v>228358.0998</v>
      </c>
      <c r="U138" s="17">
        <v>316690.872</v>
      </c>
      <c r="V138" s="17">
        <v>269187.2412</v>
      </c>
      <c r="W138" s="17">
        <v>-40829.14139999999</v>
      </c>
      <c r="X138" s="17">
        <v>-28580.398979999994</v>
      </c>
      <c r="Y138" s="129">
        <v>0.91</v>
      </c>
      <c r="Z138" s="130">
        <v>51385</v>
      </c>
      <c r="AA138" s="226">
        <v>288188.69352</v>
      </c>
      <c r="AB138" s="226">
        <v>288403.4078170377</v>
      </c>
      <c r="AC138" s="226">
        <v>5612.5991596193</v>
      </c>
      <c r="AD138" s="226">
        <v>1031.5924119682813</v>
      </c>
      <c r="AE138" s="226">
        <v>53008376</v>
      </c>
      <c r="AF138" s="226">
        <v>0</v>
      </c>
      <c r="AG138" s="19"/>
    </row>
    <row r="139" spans="1:33" ht="12.75">
      <c r="A139" s="135" t="s">
        <v>878</v>
      </c>
      <c r="B139" s="12" t="s">
        <v>639</v>
      </c>
      <c r="C139" s="19" t="s">
        <v>155</v>
      </c>
      <c r="D139" s="11">
        <v>34541.572</v>
      </c>
      <c r="E139" s="123">
        <v>3830</v>
      </c>
      <c r="F139" s="127">
        <v>38371.572</v>
      </c>
      <c r="G139" s="128">
        <v>22724</v>
      </c>
      <c r="H139" s="128">
        <v>3930</v>
      </c>
      <c r="I139" s="128">
        <v>687</v>
      </c>
      <c r="J139" s="128">
        <v>0</v>
      </c>
      <c r="K139" s="128">
        <v>1895</v>
      </c>
      <c r="L139" s="17">
        <v>308</v>
      </c>
      <c r="M139" s="17">
        <v>9572</v>
      </c>
      <c r="N139" s="17">
        <v>3830</v>
      </c>
      <c r="O139" s="17">
        <v>0</v>
      </c>
      <c r="P139" s="17">
        <v>31463.650400000002</v>
      </c>
      <c r="Q139" s="17">
        <v>5535.2</v>
      </c>
      <c r="R139" s="17">
        <v>-8398</v>
      </c>
      <c r="S139" s="17">
        <v>1628.2600000000002</v>
      </c>
      <c r="T139" s="17">
        <v>30229.110400000005</v>
      </c>
      <c r="U139" s="17">
        <v>38371.572</v>
      </c>
      <c r="V139" s="17">
        <v>32615.836199999998</v>
      </c>
      <c r="W139" s="17">
        <v>-2386.725799999993</v>
      </c>
      <c r="X139" s="17">
        <v>-1670.708059999995</v>
      </c>
      <c r="Y139" s="129">
        <v>0.956</v>
      </c>
      <c r="Z139" s="130">
        <v>10868</v>
      </c>
      <c r="AA139" s="226">
        <v>36683.222832</v>
      </c>
      <c r="AB139" s="226">
        <v>36710.553579460095</v>
      </c>
      <c r="AC139" s="226">
        <v>3377.857340767399</v>
      </c>
      <c r="AD139" s="226">
        <v>-1203.1494068836196</v>
      </c>
      <c r="AE139" s="226">
        <v>0</v>
      </c>
      <c r="AF139" s="226">
        <v>13075828</v>
      </c>
      <c r="AG139" s="19"/>
    </row>
    <row r="140" spans="1:33" ht="12.75">
      <c r="A140" s="135" t="s">
        <v>878</v>
      </c>
      <c r="B140" s="12" t="s">
        <v>626</v>
      </c>
      <c r="C140" s="19" t="s">
        <v>154</v>
      </c>
      <c r="D140" s="11">
        <v>373717.746</v>
      </c>
      <c r="E140" s="123">
        <v>39696</v>
      </c>
      <c r="F140" s="127">
        <v>413413.746</v>
      </c>
      <c r="G140" s="128">
        <v>230109</v>
      </c>
      <c r="H140" s="128">
        <v>108950</v>
      </c>
      <c r="I140" s="128">
        <v>25721</v>
      </c>
      <c r="J140" s="128">
        <v>0</v>
      </c>
      <c r="K140" s="128">
        <v>11365</v>
      </c>
      <c r="L140" s="17">
        <v>15967</v>
      </c>
      <c r="M140" s="17">
        <v>52738</v>
      </c>
      <c r="N140" s="17">
        <v>39696</v>
      </c>
      <c r="O140" s="17">
        <v>1712</v>
      </c>
      <c r="P140" s="17">
        <v>318608.9214</v>
      </c>
      <c r="Q140" s="17">
        <v>124130.59999999999</v>
      </c>
      <c r="R140" s="17">
        <v>-59854.45</v>
      </c>
      <c r="S140" s="17">
        <v>24776.140000000003</v>
      </c>
      <c r="T140" s="17">
        <v>407661.21140000003</v>
      </c>
      <c r="U140" s="17">
        <v>413413.746</v>
      </c>
      <c r="V140" s="17">
        <v>351401.68409999995</v>
      </c>
      <c r="W140" s="17">
        <v>56259.527300000074</v>
      </c>
      <c r="X140" s="17">
        <v>39381.669110000046</v>
      </c>
      <c r="Y140" s="129">
        <v>1.095</v>
      </c>
      <c r="Z140" s="130">
        <v>98316</v>
      </c>
      <c r="AA140" s="226">
        <v>452688.05186999997</v>
      </c>
      <c r="AB140" s="226">
        <v>453025.3260206526</v>
      </c>
      <c r="AC140" s="226">
        <v>4607.849444857933</v>
      </c>
      <c r="AD140" s="226">
        <v>26.842697206914636</v>
      </c>
      <c r="AE140" s="226">
        <v>2639067</v>
      </c>
      <c r="AF140" s="226">
        <v>0</v>
      </c>
      <c r="AG140" s="19"/>
    </row>
    <row r="141" spans="1:33" ht="12.75">
      <c r="A141" s="135" t="s">
        <v>878</v>
      </c>
      <c r="B141" s="12" t="s">
        <v>678</v>
      </c>
      <c r="C141" s="19" t="s">
        <v>157</v>
      </c>
      <c r="D141" s="11">
        <v>87979.151</v>
      </c>
      <c r="E141" s="123">
        <v>15168</v>
      </c>
      <c r="F141" s="127">
        <v>103147.151</v>
      </c>
      <c r="G141" s="128">
        <v>74322</v>
      </c>
      <c r="H141" s="128">
        <v>7305</v>
      </c>
      <c r="I141" s="128">
        <v>1723</v>
      </c>
      <c r="J141" s="128">
        <v>4919</v>
      </c>
      <c r="K141" s="128">
        <v>6298</v>
      </c>
      <c r="L141" s="17">
        <v>1399</v>
      </c>
      <c r="M141" s="17">
        <v>35407</v>
      </c>
      <c r="N141" s="17">
        <v>15168</v>
      </c>
      <c r="O141" s="17">
        <v>264</v>
      </c>
      <c r="P141" s="17">
        <v>102906.2412</v>
      </c>
      <c r="Q141" s="17">
        <v>17208.25</v>
      </c>
      <c r="R141" s="17">
        <v>-31509.5</v>
      </c>
      <c r="S141" s="17">
        <v>6873.610000000001</v>
      </c>
      <c r="T141" s="17">
        <v>95478.6012</v>
      </c>
      <c r="U141" s="17">
        <v>103147.151</v>
      </c>
      <c r="V141" s="17">
        <v>87675.07835</v>
      </c>
      <c r="W141" s="17">
        <v>7803.5228500000085</v>
      </c>
      <c r="X141" s="17">
        <v>5462.465995000006</v>
      </c>
      <c r="Y141" s="129">
        <v>1.053</v>
      </c>
      <c r="Z141" s="130">
        <v>24568</v>
      </c>
      <c r="AA141" s="226">
        <v>108613.95000299999</v>
      </c>
      <c r="AB141" s="226">
        <v>108694.87256674992</v>
      </c>
      <c r="AC141" s="226">
        <v>4424.24587132652</v>
      </c>
      <c r="AD141" s="226">
        <v>-156.7608763244989</v>
      </c>
      <c r="AE141" s="226">
        <v>0</v>
      </c>
      <c r="AF141" s="226">
        <v>3851301</v>
      </c>
      <c r="AG141" s="19"/>
    </row>
    <row r="142" spans="1:33" ht="12.75">
      <c r="A142" s="135" t="s">
        <v>878</v>
      </c>
      <c r="B142" s="12" t="s">
        <v>600</v>
      </c>
      <c r="C142" s="19" t="s">
        <v>601</v>
      </c>
      <c r="D142" s="11">
        <v>185587.142</v>
      </c>
      <c r="E142" s="123">
        <v>23112</v>
      </c>
      <c r="F142" s="127">
        <v>208699.142</v>
      </c>
      <c r="G142" s="128">
        <v>14725</v>
      </c>
      <c r="H142" s="128">
        <v>163528</v>
      </c>
      <c r="I142" s="128">
        <v>6341</v>
      </c>
      <c r="J142" s="128">
        <v>0</v>
      </c>
      <c r="K142" s="128">
        <v>1185</v>
      </c>
      <c r="L142" s="17">
        <v>100</v>
      </c>
      <c r="M142" s="17">
        <v>0</v>
      </c>
      <c r="N142" s="17">
        <v>23112</v>
      </c>
      <c r="O142" s="17">
        <v>0</v>
      </c>
      <c r="P142" s="17">
        <v>20388.235</v>
      </c>
      <c r="Q142" s="17">
        <v>145395.9</v>
      </c>
      <c r="R142" s="17">
        <v>-85</v>
      </c>
      <c r="S142" s="17">
        <v>19645.2</v>
      </c>
      <c r="T142" s="17">
        <v>185344.33500000002</v>
      </c>
      <c r="U142" s="17">
        <v>208699.142</v>
      </c>
      <c r="V142" s="17">
        <v>177394.2707</v>
      </c>
      <c r="W142" s="17">
        <v>7950.064300000027</v>
      </c>
      <c r="X142" s="17">
        <v>5565.045010000019</v>
      </c>
      <c r="Y142" s="129">
        <v>1.027</v>
      </c>
      <c r="Z142" s="130">
        <v>43664</v>
      </c>
      <c r="AA142" s="226">
        <v>214334.018834</v>
      </c>
      <c r="AB142" s="226">
        <v>214493.70788225206</v>
      </c>
      <c r="AC142" s="226">
        <v>4912.369638197418</v>
      </c>
      <c r="AD142" s="226">
        <v>331.3628905463993</v>
      </c>
      <c r="AE142" s="226">
        <v>14468629</v>
      </c>
      <c r="AF142" s="226">
        <v>0</v>
      </c>
      <c r="AG142" s="19"/>
    </row>
    <row r="143" spans="1:33" ht="12.75">
      <c r="A143" s="135" t="s">
        <v>878</v>
      </c>
      <c r="B143" s="12" t="s">
        <v>814</v>
      </c>
      <c r="C143" s="19" t="s">
        <v>158</v>
      </c>
      <c r="D143" s="11">
        <v>187293.78</v>
      </c>
      <c r="E143" s="123">
        <v>23054</v>
      </c>
      <c r="F143" s="127">
        <v>210347.78</v>
      </c>
      <c r="G143" s="128">
        <v>125330</v>
      </c>
      <c r="H143" s="128">
        <v>12910</v>
      </c>
      <c r="I143" s="128">
        <v>6865</v>
      </c>
      <c r="J143" s="128">
        <v>0</v>
      </c>
      <c r="K143" s="128">
        <v>6972</v>
      </c>
      <c r="L143" s="17">
        <v>848</v>
      </c>
      <c r="M143" s="17">
        <v>35780</v>
      </c>
      <c r="N143" s="17">
        <v>23054</v>
      </c>
      <c r="O143" s="17">
        <v>2353</v>
      </c>
      <c r="P143" s="17">
        <v>173531.918</v>
      </c>
      <c r="Q143" s="17">
        <v>22734.95</v>
      </c>
      <c r="R143" s="17">
        <v>-33133.85</v>
      </c>
      <c r="S143" s="17">
        <v>13513.300000000001</v>
      </c>
      <c r="T143" s="17">
        <v>176646.318</v>
      </c>
      <c r="U143" s="17">
        <v>210347.78</v>
      </c>
      <c r="V143" s="17">
        <v>178795.61299999998</v>
      </c>
      <c r="W143" s="17">
        <v>-2149.2949999999837</v>
      </c>
      <c r="X143" s="17">
        <v>-1504.5064999999886</v>
      </c>
      <c r="Y143" s="129">
        <v>0.993</v>
      </c>
      <c r="Z143" s="130">
        <v>61643</v>
      </c>
      <c r="AA143" s="226">
        <v>208875.34554</v>
      </c>
      <c r="AB143" s="226">
        <v>209030.96761676625</v>
      </c>
      <c r="AC143" s="226">
        <v>3390.9927747962665</v>
      </c>
      <c r="AD143" s="226">
        <v>-1190.013972854752</v>
      </c>
      <c r="AE143" s="226">
        <v>0</v>
      </c>
      <c r="AF143" s="226">
        <v>73356031</v>
      </c>
      <c r="AG143" s="19"/>
    </row>
    <row r="144" spans="1:33" ht="12.75">
      <c r="A144" s="135" t="s">
        <v>878</v>
      </c>
      <c r="B144" s="12" t="s">
        <v>673</v>
      </c>
      <c r="C144" s="19" t="s">
        <v>156</v>
      </c>
      <c r="D144" s="11">
        <v>251718.288</v>
      </c>
      <c r="E144" s="123">
        <v>25478</v>
      </c>
      <c r="F144" s="127">
        <v>277196.288</v>
      </c>
      <c r="G144" s="128">
        <v>219187</v>
      </c>
      <c r="H144" s="128">
        <v>47021</v>
      </c>
      <c r="I144" s="128">
        <v>16140</v>
      </c>
      <c r="J144" s="128">
        <v>0</v>
      </c>
      <c r="K144" s="128">
        <v>9729</v>
      </c>
      <c r="L144" s="17">
        <v>3499</v>
      </c>
      <c r="M144" s="17">
        <v>58970</v>
      </c>
      <c r="N144" s="17">
        <v>25478</v>
      </c>
      <c r="O144" s="17">
        <v>1770</v>
      </c>
      <c r="P144" s="17">
        <v>303486.3202</v>
      </c>
      <c r="Q144" s="17">
        <v>61956.5</v>
      </c>
      <c r="R144" s="17">
        <v>-54603.15</v>
      </c>
      <c r="S144" s="17">
        <v>11631.400000000001</v>
      </c>
      <c r="T144" s="17">
        <v>322471.0702</v>
      </c>
      <c r="U144" s="17">
        <v>277196.288</v>
      </c>
      <c r="V144" s="17">
        <v>235616.8448</v>
      </c>
      <c r="W144" s="17">
        <v>86854.22540000002</v>
      </c>
      <c r="X144" s="17">
        <v>60797.95778000001</v>
      </c>
      <c r="Y144" s="129">
        <v>1.219</v>
      </c>
      <c r="Z144" s="130">
        <v>80246</v>
      </c>
      <c r="AA144" s="226">
        <v>337902.27507200005</v>
      </c>
      <c r="AB144" s="226">
        <v>338154.0283541062</v>
      </c>
      <c r="AC144" s="226">
        <v>4213.967404657007</v>
      </c>
      <c r="AD144" s="226">
        <v>-367.03934299401135</v>
      </c>
      <c r="AE144" s="226">
        <v>0</v>
      </c>
      <c r="AF144" s="226">
        <v>29453439</v>
      </c>
      <c r="AG144" s="19"/>
    </row>
    <row r="145" spans="1:33" ht="12.75">
      <c r="A145" s="135" t="s">
        <v>861</v>
      </c>
      <c r="B145" s="12" t="s">
        <v>645</v>
      </c>
      <c r="C145" s="19" t="s">
        <v>174</v>
      </c>
      <c r="D145" s="11">
        <v>149957.624</v>
      </c>
      <c r="E145" s="123">
        <v>14987</v>
      </c>
      <c r="F145" s="127">
        <v>164944.624</v>
      </c>
      <c r="G145" s="128">
        <v>92048</v>
      </c>
      <c r="H145" s="128">
        <v>30546</v>
      </c>
      <c r="I145" s="128">
        <v>5744</v>
      </c>
      <c r="J145" s="128">
        <v>0</v>
      </c>
      <c r="K145" s="128">
        <v>5141</v>
      </c>
      <c r="L145" s="17">
        <v>86</v>
      </c>
      <c r="M145" s="17">
        <v>21543</v>
      </c>
      <c r="N145" s="17">
        <v>14987</v>
      </c>
      <c r="O145" s="17">
        <v>704</v>
      </c>
      <c r="P145" s="17">
        <v>127449.6608</v>
      </c>
      <c r="Q145" s="17">
        <v>35216.35</v>
      </c>
      <c r="R145" s="17">
        <v>-18983.05</v>
      </c>
      <c r="S145" s="17">
        <v>9076.640000000001</v>
      </c>
      <c r="T145" s="17">
        <v>152759.60080000001</v>
      </c>
      <c r="U145" s="17">
        <v>164944.624</v>
      </c>
      <c r="V145" s="17">
        <v>140202.9304</v>
      </c>
      <c r="W145" s="17">
        <v>12556.670400000003</v>
      </c>
      <c r="X145" s="17">
        <v>8789.669280000002</v>
      </c>
      <c r="Y145" s="129">
        <v>1.053</v>
      </c>
      <c r="Z145" s="130">
        <v>36993</v>
      </c>
      <c r="AA145" s="226">
        <v>173686.689072</v>
      </c>
      <c r="AB145" s="226">
        <v>173816.09392440208</v>
      </c>
      <c r="AC145" s="226">
        <v>4698.6211965615685</v>
      </c>
      <c r="AD145" s="226">
        <v>117.61444891054998</v>
      </c>
      <c r="AE145" s="226">
        <v>4350911</v>
      </c>
      <c r="AF145" s="226">
        <v>0</v>
      </c>
      <c r="AG145" s="19"/>
    </row>
    <row r="146" spans="1:33" ht="12.75">
      <c r="A146" s="135" t="s">
        <v>861</v>
      </c>
      <c r="B146" s="12" t="s">
        <v>737</v>
      </c>
      <c r="C146" s="19" t="s">
        <v>187</v>
      </c>
      <c r="D146" s="11">
        <v>146029.355</v>
      </c>
      <c r="E146" s="123">
        <v>16538</v>
      </c>
      <c r="F146" s="127">
        <v>162567.355</v>
      </c>
      <c r="G146" s="128">
        <v>122826</v>
      </c>
      <c r="H146" s="128">
        <v>25197</v>
      </c>
      <c r="I146" s="128">
        <v>5353</v>
      </c>
      <c r="J146" s="128">
        <v>3605</v>
      </c>
      <c r="K146" s="128">
        <v>0</v>
      </c>
      <c r="L146" s="17">
        <v>3249</v>
      </c>
      <c r="M146" s="17">
        <v>38199</v>
      </c>
      <c r="N146" s="17">
        <v>16538</v>
      </c>
      <c r="O146" s="17">
        <v>298</v>
      </c>
      <c r="P146" s="17">
        <v>170064.87960000001</v>
      </c>
      <c r="Q146" s="17">
        <v>29031.75</v>
      </c>
      <c r="R146" s="17">
        <v>-35484.1</v>
      </c>
      <c r="S146" s="17">
        <v>7563.47</v>
      </c>
      <c r="T146" s="17">
        <v>171175.9996</v>
      </c>
      <c r="U146" s="17">
        <v>162567.355</v>
      </c>
      <c r="V146" s="17">
        <v>138182.25175</v>
      </c>
      <c r="W146" s="17">
        <v>32993.747850000014</v>
      </c>
      <c r="X146" s="17">
        <v>23095.623495000007</v>
      </c>
      <c r="Y146" s="129">
        <v>1.142</v>
      </c>
      <c r="Z146" s="130">
        <v>37264</v>
      </c>
      <c r="AA146" s="226">
        <v>185651.91941</v>
      </c>
      <c r="AB146" s="226">
        <v>185790.23892865612</v>
      </c>
      <c r="AC146" s="226">
        <v>4985.783569360673</v>
      </c>
      <c r="AD146" s="226">
        <v>404.77682170965454</v>
      </c>
      <c r="AE146" s="226">
        <v>15083603</v>
      </c>
      <c r="AF146" s="226">
        <v>0</v>
      </c>
      <c r="AG146" s="19"/>
    </row>
    <row r="147" spans="1:33" ht="12.75">
      <c r="A147" s="135" t="s">
        <v>861</v>
      </c>
      <c r="B147" s="12" t="s">
        <v>844</v>
      </c>
      <c r="C147" s="19" t="s">
        <v>207</v>
      </c>
      <c r="D147" s="11">
        <v>49403.368</v>
      </c>
      <c r="E147" s="123">
        <v>4271</v>
      </c>
      <c r="F147" s="127">
        <v>53674.368</v>
      </c>
      <c r="G147" s="128">
        <v>30260</v>
      </c>
      <c r="H147" s="128">
        <v>16474</v>
      </c>
      <c r="I147" s="128">
        <v>996</v>
      </c>
      <c r="J147" s="128">
        <v>536</v>
      </c>
      <c r="K147" s="128">
        <v>1850</v>
      </c>
      <c r="L147" s="17">
        <v>454</v>
      </c>
      <c r="M147" s="17">
        <v>1942</v>
      </c>
      <c r="N147" s="17">
        <v>4271</v>
      </c>
      <c r="O147" s="17">
        <v>93</v>
      </c>
      <c r="P147" s="17">
        <v>41897.996</v>
      </c>
      <c r="Q147" s="17">
        <v>16877.6</v>
      </c>
      <c r="R147" s="17">
        <v>-2115.65</v>
      </c>
      <c r="S147" s="17">
        <v>3300.21</v>
      </c>
      <c r="T147" s="17">
        <v>59960.155999999995</v>
      </c>
      <c r="U147" s="17">
        <v>53674.368</v>
      </c>
      <c r="V147" s="17">
        <v>45623.2128</v>
      </c>
      <c r="W147" s="17">
        <v>14336.943199999994</v>
      </c>
      <c r="X147" s="17">
        <v>10035.860239999995</v>
      </c>
      <c r="Y147" s="129">
        <v>1.187</v>
      </c>
      <c r="Z147" s="130">
        <v>12733</v>
      </c>
      <c r="AA147" s="226">
        <v>63711.47481600001</v>
      </c>
      <c r="AB147" s="226">
        <v>63758.942897975285</v>
      </c>
      <c r="AC147" s="226">
        <v>5007.37790763962</v>
      </c>
      <c r="AD147" s="226">
        <v>426.3711599886019</v>
      </c>
      <c r="AE147" s="226">
        <v>5428984</v>
      </c>
      <c r="AF147" s="226">
        <v>0</v>
      </c>
      <c r="AG147" s="19"/>
    </row>
    <row r="148" spans="1:33" ht="12.75">
      <c r="A148" s="135" t="s">
        <v>861</v>
      </c>
      <c r="B148" s="12" t="s">
        <v>762</v>
      </c>
      <c r="C148" s="19" t="s">
        <v>191</v>
      </c>
      <c r="D148" s="11">
        <v>104275.708</v>
      </c>
      <c r="E148" s="123">
        <v>8622</v>
      </c>
      <c r="F148" s="127">
        <v>112897.708</v>
      </c>
      <c r="G148" s="128">
        <v>71731</v>
      </c>
      <c r="H148" s="128">
        <v>13250</v>
      </c>
      <c r="I148" s="128">
        <v>3785</v>
      </c>
      <c r="J148" s="128">
        <v>0</v>
      </c>
      <c r="K148" s="128">
        <v>2164</v>
      </c>
      <c r="L148" s="17">
        <v>3665</v>
      </c>
      <c r="M148" s="17">
        <v>13164</v>
      </c>
      <c r="N148" s="17">
        <v>8622</v>
      </c>
      <c r="O148" s="17">
        <v>18</v>
      </c>
      <c r="P148" s="17">
        <v>99318.7426</v>
      </c>
      <c r="Q148" s="17">
        <v>16319.15</v>
      </c>
      <c r="R148" s="17">
        <v>-14319.949999999999</v>
      </c>
      <c r="S148" s="17">
        <v>5090.820000000001</v>
      </c>
      <c r="T148" s="17">
        <v>106408.7626</v>
      </c>
      <c r="U148" s="17">
        <v>112897.708</v>
      </c>
      <c r="V148" s="17">
        <v>95963.0518</v>
      </c>
      <c r="W148" s="17">
        <v>10445.7108</v>
      </c>
      <c r="X148" s="17">
        <v>7311.99756</v>
      </c>
      <c r="Y148" s="129">
        <v>1.065</v>
      </c>
      <c r="Z148" s="130">
        <v>25735</v>
      </c>
      <c r="AA148" s="226">
        <v>120236.05901999999</v>
      </c>
      <c r="AB148" s="226">
        <v>120325.64060828417</v>
      </c>
      <c r="AC148" s="226">
        <v>4675.564041510946</v>
      </c>
      <c r="AD148" s="226">
        <v>94.55729385992709</v>
      </c>
      <c r="AE148" s="226">
        <v>2433432</v>
      </c>
      <c r="AF148" s="226">
        <v>0</v>
      </c>
      <c r="AG148" s="19"/>
    </row>
    <row r="149" spans="1:33" ht="12.75">
      <c r="A149" s="135" t="s">
        <v>861</v>
      </c>
      <c r="B149" s="12" t="s">
        <v>789</v>
      </c>
      <c r="C149" s="19" t="s">
        <v>197</v>
      </c>
      <c r="D149" s="11">
        <v>57632.312000000005</v>
      </c>
      <c r="E149" s="123">
        <v>8821</v>
      </c>
      <c r="F149" s="127">
        <v>66453.312</v>
      </c>
      <c r="G149" s="128">
        <v>45251</v>
      </c>
      <c r="H149" s="128">
        <v>8892</v>
      </c>
      <c r="I149" s="128">
        <v>1558</v>
      </c>
      <c r="J149" s="128">
        <v>0</v>
      </c>
      <c r="K149" s="128">
        <v>2918</v>
      </c>
      <c r="L149" s="17">
        <v>524</v>
      </c>
      <c r="M149" s="17">
        <v>17006</v>
      </c>
      <c r="N149" s="17">
        <v>8821</v>
      </c>
      <c r="O149" s="17">
        <v>1095</v>
      </c>
      <c r="P149" s="17">
        <v>62654.5346</v>
      </c>
      <c r="Q149" s="17">
        <v>11362.8</v>
      </c>
      <c r="R149" s="17">
        <v>-15831.25</v>
      </c>
      <c r="S149" s="17">
        <v>4606.83</v>
      </c>
      <c r="T149" s="17">
        <v>62792.914600000004</v>
      </c>
      <c r="U149" s="17">
        <v>66453.312</v>
      </c>
      <c r="V149" s="17">
        <v>56485.315200000005</v>
      </c>
      <c r="W149" s="17">
        <v>6307.599399999999</v>
      </c>
      <c r="X149" s="17">
        <v>4415.319579999999</v>
      </c>
      <c r="Y149" s="129">
        <v>1.066</v>
      </c>
      <c r="Z149" s="130">
        <v>15552</v>
      </c>
      <c r="AA149" s="226">
        <v>70839.230592</v>
      </c>
      <c r="AB149" s="226">
        <v>70892.00919137347</v>
      </c>
      <c r="AC149" s="226">
        <v>4558.385364671648</v>
      </c>
      <c r="AD149" s="226">
        <v>-22.621382979370537</v>
      </c>
      <c r="AE149" s="226">
        <v>0</v>
      </c>
      <c r="AF149" s="226">
        <v>351808</v>
      </c>
      <c r="AG149" s="19"/>
    </row>
    <row r="150" spans="1:33" ht="12.75">
      <c r="A150" s="135" t="s">
        <v>861</v>
      </c>
      <c r="B150" s="12" t="s">
        <v>731</v>
      </c>
      <c r="C150" s="19" t="s">
        <v>186</v>
      </c>
      <c r="D150" s="11">
        <v>53364.594</v>
      </c>
      <c r="E150" s="123">
        <v>4812</v>
      </c>
      <c r="F150" s="127">
        <v>58176.594</v>
      </c>
      <c r="G150" s="128">
        <v>47422</v>
      </c>
      <c r="H150" s="128">
        <v>8227</v>
      </c>
      <c r="I150" s="128">
        <v>683</v>
      </c>
      <c r="J150" s="128">
        <v>0</v>
      </c>
      <c r="K150" s="128">
        <v>3805</v>
      </c>
      <c r="L150" s="17">
        <v>40</v>
      </c>
      <c r="M150" s="17">
        <v>16945</v>
      </c>
      <c r="N150" s="17">
        <v>4812</v>
      </c>
      <c r="O150" s="17">
        <v>333</v>
      </c>
      <c r="P150" s="17">
        <v>65660.5012</v>
      </c>
      <c r="Q150" s="17">
        <v>10807.75</v>
      </c>
      <c r="R150" s="17">
        <v>-14720.3</v>
      </c>
      <c r="S150" s="17">
        <v>1209.5500000000002</v>
      </c>
      <c r="T150" s="17">
        <v>62957.5012</v>
      </c>
      <c r="U150" s="17">
        <v>58176.594</v>
      </c>
      <c r="V150" s="17">
        <v>49450.1049</v>
      </c>
      <c r="W150" s="17">
        <v>13507.3963</v>
      </c>
      <c r="X150" s="17">
        <v>9455.17741</v>
      </c>
      <c r="Y150" s="129">
        <v>1.163</v>
      </c>
      <c r="Z150" s="130">
        <v>15076</v>
      </c>
      <c r="AA150" s="226">
        <v>67659.378822</v>
      </c>
      <c r="AB150" s="226">
        <v>67709.78828041536</v>
      </c>
      <c r="AC150" s="226">
        <v>4491.230318414391</v>
      </c>
      <c r="AD150" s="226">
        <v>-89.77642923662734</v>
      </c>
      <c r="AE150" s="226">
        <v>0</v>
      </c>
      <c r="AF150" s="226">
        <v>1353469</v>
      </c>
      <c r="AG150" s="19"/>
    </row>
    <row r="151" spans="1:33" ht="12.75">
      <c r="A151" s="135" t="s">
        <v>861</v>
      </c>
      <c r="B151" s="12" t="s">
        <v>760</v>
      </c>
      <c r="C151" s="19" t="s">
        <v>190</v>
      </c>
      <c r="D151" s="11">
        <v>26790.242</v>
      </c>
      <c r="E151" s="123">
        <v>5620</v>
      </c>
      <c r="F151" s="127">
        <v>32410.242</v>
      </c>
      <c r="G151" s="128">
        <v>21378</v>
      </c>
      <c r="H151" s="128">
        <v>9011</v>
      </c>
      <c r="I151" s="128">
        <v>260</v>
      </c>
      <c r="J151" s="128">
        <v>0</v>
      </c>
      <c r="K151" s="128">
        <v>1758</v>
      </c>
      <c r="L151" s="17">
        <v>38</v>
      </c>
      <c r="M151" s="17">
        <v>12476</v>
      </c>
      <c r="N151" s="17">
        <v>5620</v>
      </c>
      <c r="O151" s="17">
        <v>0</v>
      </c>
      <c r="P151" s="17">
        <v>29599.9788</v>
      </c>
      <c r="Q151" s="17">
        <v>9374.65</v>
      </c>
      <c r="R151" s="17">
        <v>-10636.9</v>
      </c>
      <c r="S151" s="17">
        <v>2656.0800000000004</v>
      </c>
      <c r="T151" s="17">
        <v>30993.808800000003</v>
      </c>
      <c r="U151" s="17">
        <v>32410.242</v>
      </c>
      <c r="V151" s="17">
        <v>27548.7057</v>
      </c>
      <c r="W151" s="17">
        <v>3445.103100000004</v>
      </c>
      <c r="X151" s="17">
        <v>2411.5721700000026</v>
      </c>
      <c r="Y151" s="129">
        <v>1.074</v>
      </c>
      <c r="Z151" s="130">
        <v>9088</v>
      </c>
      <c r="AA151" s="226">
        <v>34808.599908000004</v>
      </c>
      <c r="AB151" s="226">
        <v>34834.533972132864</v>
      </c>
      <c r="AC151" s="226">
        <v>3833.025305032225</v>
      </c>
      <c r="AD151" s="226">
        <v>-747.9814426187936</v>
      </c>
      <c r="AE151" s="226">
        <v>0</v>
      </c>
      <c r="AF151" s="226">
        <v>6797655</v>
      </c>
      <c r="AG151" s="19"/>
    </row>
    <row r="152" spans="1:33" ht="12.75">
      <c r="A152" s="135" t="s">
        <v>861</v>
      </c>
      <c r="B152" s="12" t="s">
        <v>710</v>
      </c>
      <c r="C152" s="19" t="s">
        <v>184</v>
      </c>
      <c r="D152" s="11">
        <v>38684.64</v>
      </c>
      <c r="E152" s="123">
        <v>6221</v>
      </c>
      <c r="F152" s="127">
        <v>44905.64</v>
      </c>
      <c r="G152" s="128">
        <v>30613</v>
      </c>
      <c r="H152" s="128">
        <v>8887</v>
      </c>
      <c r="I152" s="128">
        <v>976</v>
      </c>
      <c r="J152" s="128">
        <v>0</v>
      </c>
      <c r="K152" s="128">
        <v>2087</v>
      </c>
      <c r="L152" s="17">
        <v>245</v>
      </c>
      <c r="M152" s="17">
        <v>13221</v>
      </c>
      <c r="N152" s="17">
        <v>6221</v>
      </c>
      <c r="O152" s="17">
        <v>15</v>
      </c>
      <c r="P152" s="17">
        <v>42386.7598</v>
      </c>
      <c r="Q152" s="17">
        <v>10157.5</v>
      </c>
      <c r="R152" s="17">
        <v>-11458.85</v>
      </c>
      <c r="S152" s="17">
        <v>3040.28</v>
      </c>
      <c r="T152" s="17">
        <v>44125.6898</v>
      </c>
      <c r="U152" s="17">
        <v>44905.64</v>
      </c>
      <c r="V152" s="17">
        <v>38169.794</v>
      </c>
      <c r="W152" s="17">
        <v>5955.895799999998</v>
      </c>
      <c r="X152" s="17">
        <v>4169.127059999999</v>
      </c>
      <c r="Y152" s="129">
        <v>1.093</v>
      </c>
      <c r="Z152" s="130">
        <v>10360</v>
      </c>
      <c r="AA152" s="226">
        <v>49081.864519999996</v>
      </c>
      <c r="AB152" s="226">
        <v>49118.43284580415</v>
      </c>
      <c r="AC152" s="226">
        <v>4741.161471602717</v>
      </c>
      <c r="AD152" s="226">
        <v>160.15472395169854</v>
      </c>
      <c r="AE152" s="226">
        <v>1659203</v>
      </c>
      <c r="AF152" s="226">
        <v>0</v>
      </c>
      <c r="AG152" s="19"/>
    </row>
    <row r="153" spans="1:33" ht="12.75">
      <c r="A153" s="135" t="s">
        <v>861</v>
      </c>
      <c r="B153" s="12" t="s">
        <v>783</v>
      </c>
      <c r="C153" s="19" t="s">
        <v>194</v>
      </c>
      <c r="D153" s="11">
        <v>37228.125</v>
      </c>
      <c r="E153" s="123">
        <v>4288</v>
      </c>
      <c r="F153" s="127">
        <v>41516.125</v>
      </c>
      <c r="G153" s="128">
        <v>36251</v>
      </c>
      <c r="H153" s="128">
        <v>3518</v>
      </c>
      <c r="I153" s="128">
        <v>1940</v>
      </c>
      <c r="J153" s="128">
        <v>6264</v>
      </c>
      <c r="K153" s="128">
        <v>4501</v>
      </c>
      <c r="L153" s="17">
        <v>583</v>
      </c>
      <c r="M153" s="17">
        <v>16222</v>
      </c>
      <c r="N153" s="17">
        <v>4288</v>
      </c>
      <c r="O153" s="17">
        <v>909</v>
      </c>
      <c r="P153" s="17">
        <v>50193.134600000005</v>
      </c>
      <c r="Q153" s="17">
        <v>13789.55</v>
      </c>
      <c r="R153" s="17">
        <v>-15056.9</v>
      </c>
      <c r="S153" s="17">
        <v>887.0600000000001</v>
      </c>
      <c r="T153" s="17">
        <v>49812.844600000004</v>
      </c>
      <c r="U153" s="17">
        <v>41516.125</v>
      </c>
      <c r="V153" s="17">
        <v>35288.706249999996</v>
      </c>
      <c r="W153" s="17">
        <v>14524.138350000008</v>
      </c>
      <c r="X153" s="17">
        <v>10166.896845000005</v>
      </c>
      <c r="Y153" s="129">
        <v>1.245</v>
      </c>
      <c r="Z153" s="130">
        <v>12574</v>
      </c>
      <c r="AA153" s="226">
        <v>51687.575625000005</v>
      </c>
      <c r="AB153" s="226">
        <v>51726.08532963259</v>
      </c>
      <c r="AC153" s="226">
        <v>4113.733523909065</v>
      </c>
      <c r="AD153" s="226">
        <v>-467.2732237419532</v>
      </c>
      <c r="AE153" s="226">
        <v>0</v>
      </c>
      <c r="AF153" s="226">
        <v>5875494</v>
      </c>
      <c r="AG153" s="19"/>
    </row>
    <row r="154" spans="1:33" ht="12.75">
      <c r="A154" s="135" t="s">
        <v>861</v>
      </c>
      <c r="B154" s="12" t="s">
        <v>585</v>
      </c>
      <c r="C154" s="19" t="s">
        <v>164</v>
      </c>
      <c r="D154" s="11">
        <v>30231.812</v>
      </c>
      <c r="E154" s="123">
        <v>2302</v>
      </c>
      <c r="F154" s="127">
        <v>32533.812</v>
      </c>
      <c r="G154" s="128">
        <v>16272</v>
      </c>
      <c r="H154" s="128">
        <v>2596</v>
      </c>
      <c r="I154" s="128">
        <v>1163</v>
      </c>
      <c r="J154" s="128">
        <v>0</v>
      </c>
      <c r="K154" s="128">
        <v>1569</v>
      </c>
      <c r="L154" s="17">
        <v>227</v>
      </c>
      <c r="M154" s="17">
        <v>7202</v>
      </c>
      <c r="N154" s="17">
        <v>2302</v>
      </c>
      <c r="O154" s="17">
        <v>1</v>
      </c>
      <c r="P154" s="17">
        <v>22530.2112</v>
      </c>
      <c r="Q154" s="17">
        <v>4528.8</v>
      </c>
      <c r="R154" s="17">
        <v>-6315.5</v>
      </c>
      <c r="S154" s="17">
        <v>732.36</v>
      </c>
      <c r="T154" s="17">
        <v>21475.8712</v>
      </c>
      <c r="U154" s="17">
        <v>32533.812</v>
      </c>
      <c r="V154" s="17">
        <v>27653.7402</v>
      </c>
      <c r="W154" s="17">
        <v>-6177.868999999999</v>
      </c>
      <c r="X154" s="17">
        <v>-4324.508299999999</v>
      </c>
      <c r="Y154" s="129">
        <v>0.867</v>
      </c>
      <c r="Z154" s="130">
        <v>4763</v>
      </c>
      <c r="AA154" s="226">
        <v>28206.815004</v>
      </c>
      <c r="AB154" s="226">
        <v>28227.830424075237</v>
      </c>
      <c r="AC154" s="226">
        <v>5926.481298357178</v>
      </c>
      <c r="AD154" s="226">
        <v>1345.4745507061598</v>
      </c>
      <c r="AE154" s="226">
        <v>6408495</v>
      </c>
      <c r="AF154" s="226">
        <v>0</v>
      </c>
      <c r="AG154" s="19"/>
    </row>
    <row r="155" spans="1:33" ht="12.75">
      <c r="A155" s="135" t="s">
        <v>861</v>
      </c>
      <c r="B155" s="12" t="s">
        <v>608</v>
      </c>
      <c r="C155" s="19" t="s">
        <v>167</v>
      </c>
      <c r="D155" s="11">
        <v>27135.973</v>
      </c>
      <c r="E155" s="123">
        <v>889</v>
      </c>
      <c r="F155" s="127">
        <v>28024.973</v>
      </c>
      <c r="G155" s="128">
        <v>11388</v>
      </c>
      <c r="H155" s="128">
        <v>4948</v>
      </c>
      <c r="I155" s="128">
        <v>168</v>
      </c>
      <c r="J155" s="128">
        <v>0</v>
      </c>
      <c r="K155" s="128">
        <v>1565</v>
      </c>
      <c r="L155" s="17">
        <v>125</v>
      </c>
      <c r="M155" s="17">
        <v>3131</v>
      </c>
      <c r="N155" s="17">
        <v>889</v>
      </c>
      <c r="O155" s="17">
        <v>0</v>
      </c>
      <c r="P155" s="17">
        <v>15767.8248</v>
      </c>
      <c r="Q155" s="17">
        <v>5678.849999999999</v>
      </c>
      <c r="R155" s="17">
        <v>-2767.6</v>
      </c>
      <c r="S155" s="17">
        <v>223.38000000000002</v>
      </c>
      <c r="T155" s="17">
        <v>18902.454800000003</v>
      </c>
      <c r="U155" s="17">
        <v>28024.973</v>
      </c>
      <c r="V155" s="17">
        <v>23821.22705</v>
      </c>
      <c r="W155" s="17">
        <v>-4918.772249999998</v>
      </c>
      <c r="X155" s="17">
        <v>-3443.1405749999985</v>
      </c>
      <c r="Y155" s="129">
        <v>0.877</v>
      </c>
      <c r="Z155" s="130">
        <v>6600</v>
      </c>
      <c r="AA155" s="226">
        <v>24577.901321</v>
      </c>
      <c r="AB155" s="226">
        <v>24596.213027612583</v>
      </c>
      <c r="AC155" s="226">
        <v>3726.698943577664</v>
      </c>
      <c r="AD155" s="226">
        <v>-854.3078040733544</v>
      </c>
      <c r="AE155" s="226">
        <v>0</v>
      </c>
      <c r="AF155" s="226">
        <v>5638432</v>
      </c>
      <c r="AG155" s="19"/>
    </row>
    <row r="156" spans="1:33" ht="12.75">
      <c r="A156" s="135" t="s">
        <v>861</v>
      </c>
      <c r="B156" s="12" t="s">
        <v>545</v>
      </c>
      <c r="C156" s="19" t="s">
        <v>474</v>
      </c>
      <c r="D156" s="11">
        <v>117487.495</v>
      </c>
      <c r="E156" s="123">
        <v>9223</v>
      </c>
      <c r="F156" s="127">
        <v>126710.495</v>
      </c>
      <c r="G156" s="128">
        <v>80694</v>
      </c>
      <c r="H156" s="128">
        <v>29117</v>
      </c>
      <c r="I156" s="128">
        <v>2742</v>
      </c>
      <c r="J156" s="128">
        <v>0</v>
      </c>
      <c r="K156" s="128">
        <v>9459</v>
      </c>
      <c r="L156" s="17">
        <v>427</v>
      </c>
      <c r="M156" s="17">
        <v>26160</v>
      </c>
      <c r="N156" s="17">
        <v>9223</v>
      </c>
      <c r="O156" s="17">
        <v>0</v>
      </c>
      <c r="P156" s="17">
        <v>111728.9124</v>
      </c>
      <c r="Q156" s="17">
        <v>35120.299999999996</v>
      </c>
      <c r="R156" s="17">
        <v>-22598.95</v>
      </c>
      <c r="S156" s="17">
        <v>3392.3500000000004</v>
      </c>
      <c r="T156" s="17">
        <v>127642.61240000001</v>
      </c>
      <c r="U156" s="17">
        <v>126710.495</v>
      </c>
      <c r="V156" s="17">
        <v>107703.92074999999</v>
      </c>
      <c r="W156" s="17">
        <v>19938.691650000022</v>
      </c>
      <c r="X156" s="17">
        <v>13957.084155000015</v>
      </c>
      <c r="Y156" s="129">
        <v>1.11</v>
      </c>
      <c r="Z156" s="130">
        <v>29400</v>
      </c>
      <c r="AA156" s="226">
        <v>140648.64945</v>
      </c>
      <c r="AB156" s="226">
        <v>140753.43938997682</v>
      </c>
      <c r="AC156" s="226">
        <v>4787.531952040028</v>
      </c>
      <c r="AD156" s="226">
        <v>206.52520438900956</v>
      </c>
      <c r="AE156" s="226">
        <v>6071841</v>
      </c>
      <c r="AF156" s="226">
        <v>0</v>
      </c>
      <c r="AG156" s="19"/>
    </row>
    <row r="157" spans="1:33" ht="12.75">
      <c r="A157" s="135" t="s">
        <v>861</v>
      </c>
      <c r="B157" s="12" t="s">
        <v>683</v>
      </c>
      <c r="C157" s="19" t="s">
        <v>177</v>
      </c>
      <c r="D157" s="11">
        <v>146360.415</v>
      </c>
      <c r="E157" s="123">
        <v>15635</v>
      </c>
      <c r="F157" s="127">
        <v>161995.415</v>
      </c>
      <c r="G157" s="128">
        <v>54742</v>
      </c>
      <c r="H157" s="128">
        <v>68087</v>
      </c>
      <c r="I157" s="128">
        <v>3973</v>
      </c>
      <c r="J157" s="128">
        <v>0</v>
      </c>
      <c r="K157" s="128">
        <v>5600</v>
      </c>
      <c r="L157" s="17">
        <v>71</v>
      </c>
      <c r="M157" s="17">
        <v>11099</v>
      </c>
      <c r="N157" s="17">
        <v>15635</v>
      </c>
      <c r="O157" s="17">
        <v>16</v>
      </c>
      <c r="P157" s="17">
        <v>75795.7732</v>
      </c>
      <c r="Q157" s="17">
        <v>66011</v>
      </c>
      <c r="R157" s="17">
        <v>-9508.1</v>
      </c>
      <c r="S157" s="17">
        <v>11402.92</v>
      </c>
      <c r="T157" s="17">
        <v>143701.5932</v>
      </c>
      <c r="U157" s="17">
        <v>161995.415</v>
      </c>
      <c r="V157" s="17">
        <v>137696.10275</v>
      </c>
      <c r="W157" s="17">
        <v>6005.490450000012</v>
      </c>
      <c r="X157" s="17">
        <v>4203.843315000008</v>
      </c>
      <c r="Y157" s="129">
        <v>1.026</v>
      </c>
      <c r="Z157" s="130">
        <v>40563</v>
      </c>
      <c r="AA157" s="226">
        <v>166207.29579</v>
      </c>
      <c r="AB157" s="226">
        <v>166331.1281383208</v>
      </c>
      <c r="AC157" s="226">
        <v>4100.562782297187</v>
      </c>
      <c r="AD157" s="226">
        <v>-480.4439653538311</v>
      </c>
      <c r="AE157" s="226">
        <v>0</v>
      </c>
      <c r="AF157" s="226">
        <v>19488249</v>
      </c>
      <c r="AG157" s="19"/>
    </row>
    <row r="158" spans="1:33" ht="12.75">
      <c r="A158" s="135" t="s">
        <v>861</v>
      </c>
      <c r="B158" s="12" t="s">
        <v>822</v>
      </c>
      <c r="C158" s="19" t="s">
        <v>204</v>
      </c>
      <c r="D158" s="11">
        <v>37233.304</v>
      </c>
      <c r="E158" s="123">
        <v>7770</v>
      </c>
      <c r="F158" s="127">
        <v>45003.304</v>
      </c>
      <c r="G158" s="128">
        <v>31127</v>
      </c>
      <c r="H158" s="128">
        <v>6681</v>
      </c>
      <c r="I158" s="128">
        <v>308</v>
      </c>
      <c r="J158" s="128">
        <v>3260</v>
      </c>
      <c r="K158" s="128">
        <v>0</v>
      </c>
      <c r="L158" s="17">
        <v>67</v>
      </c>
      <c r="M158" s="17">
        <v>14277</v>
      </c>
      <c r="N158" s="17">
        <v>7770</v>
      </c>
      <c r="O158" s="17">
        <v>1462</v>
      </c>
      <c r="P158" s="17">
        <v>43098.4442</v>
      </c>
      <c r="Q158" s="17">
        <v>8711.65</v>
      </c>
      <c r="R158" s="17">
        <v>-13435.1</v>
      </c>
      <c r="S158" s="17">
        <v>4177.41</v>
      </c>
      <c r="T158" s="17">
        <v>42552.404200000004</v>
      </c>
      <c r="U158" s="17">
        <v>45003.304</v>
      </c>
      <c r="V158" s="17">
        <v>38252.808399999994</v>
      </c>
      <c r="W158" s="17">
        <v>4299.59580000001</v>
      </c>
      <c r="X158" s="17">
        <v>3009.7170600000068</v>
      </c>
      <c r="Y158" s="129">
        <v>1.067</v>
      </c>
      <c r="Z158" s="130">
        <v>11271</v>
      </c>
      <c r="AA158" s="226">
        <v>48018.525367999995</v>
      </c>
      <c r="AB158" s="226">
        <v>48054.301455511435</v>
      </c>
      <c r="AC158" s="226">
        <v>4263.53486429877</v>
      </c>
      <c r="AD158" s="226">
        <v>-317.47188335224837</v>
      </c>
      <c r="AE158" s="226">
        <v>0</v>
      </c>
      <c r="AF158" s="226">
        <v>3578226</v>
      </c>
      <c r="AG158" s="19"/>
    </row>
    <row r="159" spans="1:33" ht="12.75">
      <c r="A159" s="135" t="s">
        <v>861</v>
      </c>
      <c r="B159" s="12" t="s">
        <v>570</v>
      </c>
      <c r="C159" s="19" t="s">
        <v>162</v>
      </c>
      <c r="D159" s="11">
        <v>31451.347999999998</v>
      </c>
      <c r="E159" s="123">
        <v>5570</v>
      </c>
      <c r="F159" s="127">
        <v>37021.348</v>
      </c>
      <c r="G159" s="128">
        <v>19050</v>
      </c>
      <c r="H159" s="128">
        <v>7561</v>
      </c>
      <c r="I159" s="128">
        <v>193</v>
      </c>
      <c r="J159" s="128">
        <v>0</v>
      </c>
      <c r="K159" s="128">
        <v>2542</v>
      </c>
      <c r="L159" s="17">
        <v>2</v>
      </c>
      <c r="M159" s="17">
        <v>10595</v>
      </c>
      <c r="N159" s="17">
        <v>5570</v>
      </c>
      <c r="O159" s="17">
        <v>0</v>
      </c>
      <c r="P159" s="17">
        <v>26376.63</v>
      </c>
      <c r="Q159" s="17">
        <v>8751.6</v>
      </c>
      <c r="R159" s="17">
        <v>-9007.449999999999</v>
      </c>
      <c r="S159" s="17">
        <v>2933.3500000000004</v>
      </c>
      <c r="T159" s="17">
        <v>29054.130000000005</v>
      </c>
      <c r="U159" s="17">
        <v>37021.348</v>
      </c>
      <c r="V159" s="17">
        <v>31468.1458</v>
      </c>
      <c r="W159" s="17">
        <v>-2414.0157999999938</v>
      </c>
      <c r="X159" s="17">
        <v>-1689.8110599999955</v>
      </c>
      <c r="Y159" s="129">
        <v>0.954</v>
      </c>
      <c r="Z159" s="130">
        <v>9084</v>
      </c>
      <c r="AA159" s="226">
        <v>35318.365992</v>
      </c>
      <c r="AB159" s="226">
        <v>35344.67985613488</v>
      </c>
      <c r="AC159" s="226">
        <v>3890.871846778388</v>
      </c>
      <c r="AD159" s="226">
        <v>-690.1349008726306</v>
      </c>
      <c r="AE159" s="226">
        <v>0</v>
      </c>
      <c r="AF159" s="226">
        <v>6269185</v>
      </c>
      <c r="AG159" s="19"/>
    </row>
    <row r="160" spans="1:33" ht="12.75">
      <c r="A160" s="135" t="s">
        <v>861</v>
      </c>
      <c r="B160" s="12" t="s">
        <v>616</v>
      </c>
      <c r="C160" s="19" t="s">
        <v>168</v>
      </c>
      <c r="D160" s="11">
        <v>33768.233</v>
      </c>
      <c r="E160" s="123">
        <v>5935</v>
      </c>
      <c r="F160" s="127">
        <v>39703.233</v>
      </c>
      <c r="G160" s="128">
        <v>28264</v>
      </c>
      <c r="H160" s="128">
        <v>4919</v>
      </c>
      <c r="I160" s="128">
        <v>461</v>
      </c>
      <c r="J160" s="128">
        <v>0</v>
      </c>
      <c r="K160" s="128">
        <v>2524</v>
      </c>
      <c r="L160" s="17">
        <v>559</v>
      </c>
      <c r="M160" s="17">
        <v>23678</v>
      </c>
      <c r="N160" s="17">
        <v>5935</v>
      </c>
      <c r="O160" s="17">
        <v>519</v>
      </c>
      <c r="P160" s="17">
        <v>39134.3344</v>
      </c>
      <c r="Q160" s="17">
        <v>6718.4</v>
      </c>
      <c r="R160" s="17">
        <v>-21042.6</v>
      </c>
      <c r="S160" s="17">
        <v>1019.4900000000001</v>
      </c>
      <c r="T160" s="17">
        <v>25829.624400000004</v>
      </c>
      <c r="U160" s="17">
        <v>39703.233</v>
      </c>
      <c r="V160" s="17">
        <v>33747.74805</v>
      </c>
      <c r="W160" s="17">
        <v>-7918.123649999998</v>
      </c>
      <c r="X160" s="17">
        <v>-5542.686554999998</v>
      </c>
      <c r="Y160" s="129">
        <v>0.86</v>
      </c>
      <c r="Z160" s="130">
        <v>5695</v>
      </c>
      <c r="AA160" s="226">
        <v>34144.78038</v>
      </c>
      <c r="AB160" s="226">
        <v>34170.21986698074</v>
      </c>
      <c r="AC160" s="226">
        <v>6000.038607020323</v>
      </c>
      <c r="AD160" s="226">
        <v>1419.0318593693046</v>
      </c>
      <c r="AE160" s="226">
        <v>8081386</v>
      </c>
      <c r="AF160" s="226">
        <v>0</v>
      </c>
      <c r="AG160" s="19"/>
    </row>
    <row r="161" spans="1:33" ht="12.75">
      <c r="A161" s="135" t="s">
        <v>861</v>
      </c>
      <c r="B161" s="12" t="s">
        <v>598</v>
      </c>
      <c r="C161" s="19" t="s">
        <v>165</v>
      </c>
      <c r="D161" s="11">
        <v>26729.171</v>
      </c>
      <c r="E161" s="123">
        <v>4811</v>
      </c>
      <c r="F161" s="127">
        <v>31540.171</v>
      </c>
      <c r="G161" s="128">
        <v>21410</v>
      </c>
      <c r="H161" s="128">
        <v>1247</v>
      </c>
      <c r="I161" s="128">
        <v>580</v>
      </c>
      <c r="J161" s="128">
        <v>0</v>
      </c>
      <c r="K161" s="128">
        <v>480</v>
      </c>
      <c r="L161" s="17">
        <v>319</v>
      </c>
      <c r="M161" s="17">
        <v>14211</v>
      </c>
      <c r="N161" s="17">
        <v>4811</v>
      </c>
      <c r="O161" s="17">
        <v>4</v>
      </c>
      <c r="P161" s="17">
        <v>29644.286</v>
      </c>
      <c r="Q161" s="17">
        <v>1960.95</v>
      </c>
      <c r="R161" s="17">
        <v>-12353.9</v>
      </c>
      <c r="S161" s="17">
        <v>1673.48</v>
      </c>
      <c r="T161" s="17">
        <v>20924.816000000003</v>
      </c>
      <c r="U161" s="17">
        <v>31540.171</v>
      </c>
      <c r="V161" s="17">
        <v>26809.14535</v>
      </c>
      <c r="W161" s="17">
        <v>-5884.329349999996</v>
      </c>
      <c r="X161" s="17">
        <v>-4119.030544999997</v>
      </c>
      <c r="Y161" s="129">
        <v>0.869</v>
      </c>
      <c r="Z161" s="130">
        <v>5621</v>
      </c>
      <c r="AA161" s="226">
        <v>27408.408599</v>
      </c>
      <c r="AB161" s="226">
        <v>27428.829168292206</v>
      </c>
      <c r="AC161" s="226">
        <v>4879.706309961253</v>
      </c>
      <c r="AD161" s="226">
        <v>298.6995623102348</v>
      </c>
      <c r="AE161" s="226">
        <v>1678990</v>
      </c>
      <c r="AF161" s="226">
        <v>0</v>
      </c>
      <c r="AG161" s="19"/>
    </row>
    <row r="162" spans="1:33" ht="12.75">
      <c r="A162" s="135" t="s">
        <v>861</v>
      </c>
      <c r="B162" s="12" t="s">
        <v>656</v>
      </c>
      <c r="C162" s="19" t="s">
        <v>175</v>
      </c>
      <c r="D162" s="11">
        <v>17188.515</v>
      </c>
      <c r="E162" s="123">
        <v>3682</v>
      </c>
      <c r="F162" s="127">
        <v>20870.515</v>
      </c>
      <c r="G162" s="128">
        <v>15317</v>
      </c>
      <c r="H162" s="128">
        <v>3875</v>
      </c>
      <c r="I162" s="128">
        <v>211</v>
      </c>
      <c r="J162" s="128">
        <v>0</v>
      </c>
      <c r="K162" s="128">
        <v>1607</v>
      </c>
      <c r="L162" s="17">
        <v>0</v>
      </c>
      <c r="M162" s="17">
        <v>10335</v>
      </c>
      <c r="N162" s="17">
        <v>3682</v>
      </c>
      <c r="O162" s="17">
        <v>0</v>
      </c>
      <c r="P162" s="17">
        <v>21207.9182</v>
      </c>
      <c r="Q162" s="17">
        <v>4839.05</v>
      </c>
      <c r="R162" s="17">
        <v>-8784.75</v>
      </c>
      <c r="S162" s="17">
        <v>1372.75</v>
      </c>
      <c r="T162" s="17">
        <v>18634.9682</v>
      </c>
      <c r="U162" s="17">
        <v>20870.515</v>
      </c>
      <c r="V162" s="17">
        <v>17739.937749999997</v>
      </c>
      <c r="W162" s="17">
        <v>895.030450000002</v>
      </c>
      <c r="X162" s="17">
        <v>626.5213150000013</v>
      </c>
      <c r="Y162" s="129">
        <v>1.03</v>
      </c>
      <c r="Z162" s="130">
        <v>6913</v>
      </c>
      <c r="AA162" s="226">
        <v>21496.63045</v>
      </c>
      <c r="AB162" s="226">
        <v>21512.64646311757</v>
      </c>
      <c r="AC162" s="226">
        <v>3111.9118274435946</v>
      </c>
      <c r="AD162" s="226">
        <v>-1469.094920207424</v>
      </c>
      <c r="AE162" s="226">
        <v>0</v>
      </c>
      <c r="AF162" s="226">
        <v>10155853</v>
      </c>
      <c r="AG162" s="19"/>
    </row>
    <row r="163" spans="1:33" ht="12.75">
      <c r="A163" s="135" t="s">
        <v>861</v>
      </c>
      <c r="B163" s="12" t="s">
        <v>617</v>
      </c>
      <c r="C163" s="19" t="s">
        <v>169</v>
      </c>
      <c r="D163" s="11">
        <v>28972.398</v>
      </c>
      <c r="E163" s="123">
        <v>3014</v>
      </c>
      <c r="F163" s="127">
        <v>31986.398</v>
      </c>
      <c r="G163" s="128">
        <v>18567</v>
      </c>
      <c r="H163" s="128">
        <v>331</v>
      </c>
      <c r="I163" s="128">
        <v>1048</v>
      </c>
      <c r="J163" s="128">
        <v>0</v>
      </c>
      <c r="K163" s="128">
        <v>2119</v>
      </c>
      <c r="L163" s="17">
        <v>3220</v>
      </c>
      <c r="M163" s="17">
        <v>7705</v>
      </c>
      <c r="N163" s="17">
        <v>3014</v>
      </c>
      <c r="O163" s="17">
        <v>0</v>
      </c>
      <c r="P163" s="17">
        <v>25707.8682</v>
      </c>
      <c r="Q163" s="17">
        <v>2973.2999999999997</v>
      </c>
      <c r="R163" s="17">
        <v>-9286.25</v>
      </c>
      <c r="S163" s="17">
        <v>1252.0500000000002</v>
      </c>
      <c r="T163" s="17">
        <v>20646.9682</v>
      </c>
      <c r="U163" s="17">
        <v>31986.398</v>
      </c>
      <c r="V163" s="17">
        <v>27188.4383</v>
      </c>
      <c r="W163" s="17">
        <v>-6541.470100000002</v>
      </c>
      <c r="X163" s="17">
        <v>-4579.029070000001</v>
      </c>
      <c r="Y163" s="129">
        <v>0.857</v>
      </c>
      <c r="Z163" s="130">
        <v>5310</v>
      </c>
      <c r="AA163" s="226">
        <v>27412.343086</v>
      </c>
      <c r="AB163" s="226">
        <v>27432.766586672344</v>
      </c>
      <c r="AC163" s="226">
        <v>5166.246061520215</v>
      </c>
      <c r="AD163" s="226">
        <v>585.2393138691968</v>
      </c>
      <c r="AE163" s="226">
        <v>3107621</v>
      </c>
      <c r="AF163" s="226">
        <v>0</v>
      </c>
      <c r="AG163" s="19"/>
    </row>
    <row r="164" spans="1:33" ht="12.75">
      <c r="A164" s="135" t="s">
        <v>861</v>
      </c>
      <c r="B164" s="12" t="s">
        <v>793</v>
      </c>
      <c r="C164" s="19" t="s">
        <v>198</v>
      </c>
      <c r="D164" s="11">
        <v>54236.163</v>
      </c>
      <c r="E164" s="123">
        <v>4423</v>
      </c>
      <c r="F164" s="127">
        <v>58659.163</v>
      </c>
      <c r="G164" s="128">
        <v>38331</v>
      </c>
      <c r="H164" s="128">
        <v>4327</v>
      </c>
      <c r="I164" s="128">
        <v>905</v>
      </c>
      <c r="J164" s="128">
        <v>0</v>
      </c>
      <c r="K164" s="128">
        <v>2692</v>
      </c>
      <c r="L164" s="17">
        <v>778</v>
      </c>
      <c r="M164" s="17">
        <v>7273</v>
      </c>
      <c r="N164" s="17">
        <v>4423</v>
      </c>
      <c r="O164" s="17">
        <v>0</v>
      </c>
      <c r="P164" s="17">
        <v>53073.102600000006</v>
      </c>
      <c r="Q164" s="17">
        <v>6735.4</v>
      </c>
      <c r="R164" s="17">
        <v>-6843.349999999999</v>
      </c>
      <c r="S164" s="17">
        <v>2523.1400000000003</v>
      </c>
      <c r="T164" s="17">
        <v>55488.29260000001</v>
      </c>
      <c r="U164" s="17">
        <v>58659.163</v>
      </c>
      <c r="V164" s="17">
        <v>49860.28855</v>
      </c>
      <c r="W164" s="17">
        <v>5628.0040500000105</v>
      </c>
      <c r="X164" s="17">
        <v>3939.602835000007</v>
      </c>
      <c r="Y164" s="129">
        <v>1.067</v>
      </c>
      <c r="Z164" s="130">
        <v>11773</v>
      </c>
      <c r="AA164" s="226">
        <v>62589.326921</v>
      </c>
      <c r="AB164" s="226">
        <v>62635.9589493692</v>
      </c>
      <c r="AC164" s="226">
        <v>5320.30569518128</v>
      </c>
      <c r="AD164" s="226">
        <v>739.2989475302611</v>
      </c>
      <c r="AE164" s="226">
        <v>8703767</v>
      </c>
      <c r="AF164" s="226">
        <v>0</v>
      </c>
      <c r="AG164" s="19"/>
    </row>
    <row r="165" spans="1:33" ht="12.75">
      <c r="A165" s="135" t="s">
        <v>861</v>
      </c>
      <c r="B165" s="12" t="s">
        <v>562</v>
      </c>
      <c r="C165" s="19" t="s">
        <v>161</v>
      </c>
      <c r="D165" s="11">
        <v>35673.893</v>
      </c>
      <c r="E165" s="123">
        <v>6136</v>
      </c>
      <c r="F165" s="127">
        <v>41809.893</v>
      </c>
      <c r="G165" s="128">
        <v>23748</v>
      </c>
      <c r="H165" s="128">
        <v>6015</v>
      </c>
      <c r="I165" s="128">
        <v>477</v>
      </c>
      <c r="J165" s="128">
        <v>0</v>
      </c>
      <c r="K165" s="128">
        <v>2445</v>
      </c>
      <c r="L165" s="17">
        <v>358</v>
      </c>
      <c r="M165" s="17">
        <v>13401</v>
      </c>
      <c r="N165" s="17">
        <v>6136</v>
      </c>
      <c r="O165" s="17">
        <v>684</v>
      </c>
      <c r="P165" s="17">
        <v>32881.480800000005</v>
      </c>
      <c r="Q165" s="17">
        <v>7596.45</v>
      </c>
      <c r="R165" s="17">
        <v>-12276.55</v>
      </c>
      <c r="S165" s="17">
        <v>2937.4300000000003</v>
      </c>
      <c r="T165" s="17">
        <v>31138.810800000007</v>
      </c>
      <c r="U165" s="17">
        <v>41809.893</v>
      </c>
      <c r="V165" s="17">
        <v>35538.409049999995</v>
      </c>
      <c r="W165" s="17">
        <v>-4399.598249999988</v>
      </c>
      <c r="X165" s="17">
        <v>-3079.7187749999916</v>
      </c>
      <c r="Y165" s="129">
        <v>0.926</v>
      </c>
      <c r="Z165" s="130">
        <v>9870</v>
      </c>
      <c r="AA165" s="226">
        <v>38715.960918</v>
      </c>
      <c r="AB165" s="226">
        <v>38744.80615211072</v>
      </c>
      <c r="AC165" s="226">
        <v>3925.5122747832547</v>
      </c>
      <c r="AD165" s="226">
        <v>-655.4944728677638</v>
      </c>
      <c r="AE165" s="226">
        <v>0</v>
      </c>
      <c r="AF165" s="226">
        <v>6469730</v>
      </c>
      <c r="AG165" s="19"/>
    </row>
    <row r="166" spans="1:33" ht="12.75">
      <c r="A166" s="135" t="s">
        <v>861</v>
      </c>
      <c r="B166" s="12" t="s">
        <v>705</v>
      </c>
      <c r="C166" s="19" t="s">
        <v>183</v>
      </c>
      <c r="D166" s="11">
        <v>71196.373</v>
      </c>
      <c r="E166" s="123">
        <v>3949</v>
      </c>
      <c r="F166" s="127">
        <v>75145.373</v>
      </c>
      <c r="G166" s="128">
        <v>47261</v>
      </c>
      <c r="H166" s="128">
        <v>1772</v>
      </c>
      <c r="I166" s="128">
        <v>2398</v>
      </c>
      <c r="J166" s="128">
        <v>0</v>
      </c>
      <c r="K166" s="128">
        <v>2786</v>
      </c>
      <c r="L166" s="17">
        <v>1422</v>
      </c>
      <c r="M166" s="17">
        <v>17589</v>
      </c>
      <c r="N166" s="17">
        <v>3949</v>
      </c>
      <c r="O166" s="17">
        <v>1419</v>
      </c>
      <c r="P166" s="17">
        <v>65437.5806</v>
      </c>
      <c r="Q166" s="17">
        <v>5912.599999999999</v>
      </c>
      <c r="R166" s="17">
        <v>-17365.5</v>
      </c>
      <c r="S166" s="17">
        <v>366.52000000000004</v>
      </c>
      <c r="T166" s="17">
        <v>54351.2006</v>
      </c>
      <c r="U166" s="17">
        <v>75145.373</v>
      </c>
      <c r="V166" s="17">
        <v>63873.567050000005</v>
      </c>
      <c r="W166" s="17">
        <v>-9522.366450000009</v>
      </c>
      <c r="X166" s="17">
        <v>-6665.656515000006</v>
      </c>
      <c r="Y166" s="129">
        <v>0.911</v>
      </c>
      <c r="Z166" s="130">
        <v>9266</v>
      </c>
      <c r="AA166" s="226">
        <v>68457.43480300001</v>
      </c>
      <c r="AB166" s="226">
        <v>68508.43885111583</v>
      </c>
      <c r="AC166" s="226">
        <v>7393.528906876305</v>
      </c>
      <c r="AD166" s="226">
        <v>2812.5221592252865</v>
      </c>
      <c r="AE166" s="226">
        <v>26060830</v>
      </c>
      <c r="AF166" s="226">
        <v>0</v>
      </c>
      <c r="AG166" s="19"/>
    </row>
    <row r="167" spans="1:33" ht="12.75">
      <c r="A167" s="135" t="s">
        <v>861</v>
      </c>
      <c r="B167" s="12" t="s">
        <v>687</v>
      </c>
      <c r="C167" s="19" t="s">
        <v>179</v>
      </c>
      <c r="D167" s="11">
        <v>49197.265</v>
      </c>
      <c r="E167" s="123">
        <v>6096</v>
      </c>
      <c r="F167" s="127">
        <v>55293.265</v>
      </c>
      <c r="G167" s="128">
        <v>36662</v>
      </c>
      <c r="H167" s="128">
        <v>20278</v>
      </c>
      <c r="I167" s="128">
        <v>467</v>
      </c>
      <c r="J167" s="128">
        <v>0</v>
      </c>
      <c r="K167" s="128">
        <v>3792</v>
      </c>
      <c r="L167" s="17">
        <v>174</v>
      </c>
      <c r="M167" s="17">
        <v>20149</v>
      </c>
      <c r="N167" s="17">
        <v>6096</v>
      </c>
      <c r="O167" s="17">
        <v>572</v>
      </c>
      <c r="P167" s="17">
        <v>50762.205200000004</v>
      </c>
      <c r="Q167" s="17">
        <v>20856.45</v>
      </c>
      <c r="R167" s="17">
        <v>-17760.75</v>
      </c>
      <c r="S167" s="17">
        <v>1756.2700000000002</v>
      </c>
      <c r="T167" s="17">
        <v>55614.1752</v>
      </c>
      <c r="U167" s="17">
        <v>55293.265</v>
      </c>
      <c r="V167" s="17">
        <v>46999.27525</v>
      </c>
      <c r="W167" s="17">
        <v>8614.899949999999</v>
      </c>
      <c r="X167" s="17">
        <v>6030.429964999999</v>
      </c>
      <c r="Y167" s="129">
        <v>1.109</v>
      </c>
      <c r="Z167" s="130">
        <v>13657</v>
      </c>
      <c r="AA167" s="226">
        <v>61320.230885</v>
      </c>
      <c r="AB167" s="226">
        <v>61365.91737640202</v>
      </c>
      <c r="AC167" s="226">
        <v>4493.367311737718</v>
      </c>
      <c r="AD167" s="226">
        <v>-87.63943591330008</v>
      </c>
      <c r="AE167" s="226">
        <v>0</v>
      </c>
      <c r="AF167" s="226">
        <v>1196892</v>
      </c>
      <c r="AG167" s="19"/>
    </row>
    <row r="168" spans="1:33" ht="12.75">
      <c r="A168" s="135" t="s">
        <v>861</v>
      </c>
      <c r="B168" s="12" t="s">
        <v>703</v>
      </c>
      <c r="C168" s="19" t="s">
        <v>182</v>
      </c>
      <c r="D168" s="11">
        <v>158718.556</v>
      </c>
      <c r="E168" s="123">
        <v>23849</v>
      </c>
      <c r="F168" s="127">
        <v>182567.556</v>
      </c>
      <c r="G168" s="128">
        <v>86433</v>
      </c>
      <c r="H168" s="128">
        <v>27403</v>
      </c>
      <c r="I168" s="128">
        <v>14363</v>
      </c>
      <c r="J168" s="128">
        <v>0</v>
      </c>
      <c r="K168" s="128">
        <v>3745</v>
      </c>
      <c r="L168" s="17">
        <v>5758</v>
      </c>
      <c r="M168" s="17">
        <v>9389</v>
      </c>
      <c r="N168" s="17">
        <v>23849</v>
      </c>
      <c r="O168" s="17">
        <v>469</v>
      </c>
      <c r="P168" s="17">
        <v>119675.1318</v>
      </c>
      <c r="Q168" s="17">
        <v>38684.35</v>
      </c>
      <c r="R168" s="17">
        <v>-13273.6</v>
      </c>
      <c r="S168" s="17">
        <v>18675.52</v>
      </c>
      <c r="T168" s="17">
        <v>163761.4018</v>
      </c>
      <c r="U168" s="17">
        <v>182567.556</v>
      </c>
      <c r="V168" s="17">
        <v>155182.42260000002</v>
      </c>
      <c r="W168" s="17">
        <v>8578.979199999972</v>
      </c>
      <c r="X168" s="17">
        <v>6005.285439999981</v>
      </c>
      <c r="Y168" s="129">
        <v>1.033</v>
      </c>
      <c r="Z168" s="130">
        <v>34116</v>
      </c>
      <c r="AA168" s="226">
        <v>188592.285348</v>
      </c>
      <c r="AB168" s="226">
        <v>188732.79557926772</v>
      </c>
      <c r="AC168" s="226">
        <v>5532.09038513506</v>
      </c>
      <c r="AD168" s="226">
        <v>951.0836374840419</v>
      </c>
      <c r="AE168" s="226">
        <v>32447169</v>
      </c>
      <c r="AF168" s="226">
        <v>0</v>
      </c>
      <c r="AG168" s="19"/>
    </row>
    <row r="169" spans="1:33" ht="12.75">
      <c r="A169" s="135" t="s">
        <v>861</v>
      </c>
      <c r="B169" s="12" t="s">
        <v>775</v>
      </c>
      <c r="C169" s="19" t="s">
        <v>193</v>
      </c>
      <c r="D169" s="11">
        <v>39042.461</v>
      </c>
      <c r="E169" s="123">
        <v>9340</v>
      </c>
      <c r="F169" s="127">
        <v>48382.461</v>
      </c>
      <c r="G169" s="128">
        <v>22746</v>
      </c>
      <c r="H169" s="128">
        <v>5664</v>
      </c>
      <c r="I169" s="128">
        <v>834</v>
      </c>
      <c r="J169" s="128">
        <v>0</v>
      </c>
      <c r="K169" s="128">
        <v>2028</v>
      </c>
      <c r="L169" s="17">
        <v>86</v>
      </c>
      <c r="M169" s="17">
        <v>9199</v>
      </c>
      <c r="N169" s="17">
        <v>9340</v>
      </c>
      <c r="O169" s="17">
        <v>2</v>
      </c>
      <c r="P169" s="17">
        <v>31494.1116</v>
      </c>
      <c r="Q169" s="17">
        <v>7247.099999999999</v>
      </c>
      <c r="R169" s="17">
        <v>-7893.95</v>
      </c>
      <c r="S169" s="17">
        <v>6375.17</v>
      </c>
      <c r="T169" s="17">
        <v>37222.4316</v>
      </c>
      <c r="U169" s="17">
        <v>48382.461</v>
      </c>
      <c r="V169" s="17">
        <v>41125.091850000004</v>
      </c>
      <c r="W169" s="17">
        <v>-3902.660250000001</v>
      </c>
      <c r="X169" s="17">
        <v>-2731.862175</v>
      </c>
      <c r="Y169" s="129">
        <v>0.944</v>
      </c>
      <c r="Z169" s="130">
        <v>10685</v>
      </c>
      <c r="AA169" s="226">
        <v>45673.043184</v>
      </c>
      <c r="AB169" s="226">
        <v>45707.07177561838</v>
      </c>
      <c r="AC169" s="226">
        <v>4277.685706655909</v>
      </c>
      <c r="AD169" s="226">
        <v>-303.3210409951098</v>
      </c>
      <c r="AE169" s="226">
        <v>0</v>
      </c>
      <c r="AF169" s="226">
        <v>3240985</v>
      </c>
      <c r="AG169" s="19"/>
    </row>
    <row r="170" spans="1:33" ht="12.75">
      <c r="A170" s="135" t="s">
        <v>861</v>
      </c>
      <c r="B170" s="12" t="s">
        <v>633</v>
      </c>
      <c r="C170" s="19" t="s">
        <v>172</v>
      </c>
      <c r="D170" s="11">
        <v>26928.909</v>
      </c>
      <c r="E170" s="123">
        <v>5429</v>
      </c>
      <c r="F170" s="127">
        <v>32357.909</v>
      </c>
      <c r="G170" s="128">
        <v>15512</v>
      </c>
      <c r="H170" s="128">
        <v>9854</v>
      </c>
      <c r="I170" s="128">
        <v>595</v>
      </c>
      <c r="J170" s="128">
        <v>0</v>
      </c>
      <c r="K170" s="128">
        <v>1635</v>
      </c>
      <c r="L170" s="17">
        <v>103</v>
      </c>
      <c r="M170" s="17">
        <v>6695</v>
      </c>
      <c r="N170" s="17">
        <v>5429</v>
      </c>
      <c r="O170" s="17">
        <v>0</v>
      </c>
      <c r="P170" s="17">
        <v>21477.9152</v>
      </c>
      <c r="Q170" s="17">
        <v>10271.4</v>
      </c>
      <c r="R170" s="17">
        <v>-5778.3</v>
      </c>
      <c r="S170" s="17">
        <v>3476.5000000000005</v>
      </c>
      <c r="T170" s="17">
        <v>29447.515199999998</v>
      </c>
      <c r="U170" s="17">
        <v>32357.909</v>
      </c>
      <c r="V170" s="17">
        <v>27504.22265</v>
      </c>
      <c r="W170" s="17">
        <v>1943.2925499999983</v>
      </c>
      <c r="X170" s="17">
        <v>1360.3047849999987</v>
      </c>
      <c r="Y170" s="129">
        <v>1.042</v>
      </c>
      <c r="Z170" s="130">
        <v>9488</v>
      </c>
      <c r="AA170" s="226">
        <v>33716.941178</v>
      </c>
      <c r="AB170" s="226">
        <v>33742.06190440627</v>
      </c>
      <c r="AC170" s="226">
        <v>3556.288143381774</v>
      </c>
      <c r="AD170" s="226">
        <v>-1024.7186042692447</v>
      </c>
      <c r="AE170" s="226">
        <v>0</v>
      </c>
      <c r="AF170" s="226">
        <v>9722530</v>
      </c>
      <c r="AG170" s="19"/>
    </row>
    <row r="171" spans="1:33" ht="12.75">
      <c r="A171" s="135" t="s">
        <v>861</v>
      </c>
      <c r="B171" s="12" t="s">
        <v>813</v>
      </c>
      <c r="C171" s="19" t="s">
        <v>203</v>
      </c>
      <c r="D171" s="11">
        <v>71927.181</v>
      </c>
      <c r="E171" s="123">
        <v>5831</v>
      </c>
      <c r="F171" s="127">
        <v>77758.181</v>
      </c>
      <c r="G171" s="128">
        <v>51361</v>
      </c>
      <c r="H171" s="128">
        <v>1885</v>
      </c>
      <c r="I171" s="128">
        <v>1753</v>
      </c>
      <c r="J171" s="128">
        <v>3928</v>
      </c>
      <c r="K171" s="128">
        <v>0</v>
      </c>
      <c r="L171" s="17">
        <v>1269</v>
      </c>
      <c r="M171" s="17">
        <v>24710</v>
      </c>
      <c r="N171" s="17">
        <v>5831</v>
      </c>
      <c r="O171" s="17">
        <v>234</v>
      </c>
      <c r="P171" s="17">
        <v>71114.4406</v>
      </c>
      <c r="Q171" s="17">
        <v>6431.099999999999</v>
      </c>
      <c r="R171" s="17">
        <v>-22281.05</v>
      </c>
      <c r="S171" s="17">
        <v>755.6500000000001</v>
      </c>
      <c r="T171" s="17">
        <v>56020.140600000006</v>
      </c>
      <c r="U171" s="17">
        <v>77758.181</v>
      </c>
      <c r="V171" s="17">
        <v>66094.45384999999</v>
      </c>
      <c r="W171" s="17">
        <v>-10074.313249999985</v>
      </c>
      <c r="X171" s="17">
        <v>-7052.019274999989</v>
      </c>
      <c r="Y171" s="129">
        <v>0.909</v>
      </c>
      <c r="Z171" s="130">
        <v>15762</v>
      </c>
      <c r="AA171" s="226">
        <v>70682.186529</v>
      </c>
      <c r="AB171" s="226">
        <v>70734.84812306982</v>
      </c>
      <c r="AC171" s="226">
        <v>4487.682281631127</v>
      </c>
      <c r="AD171" s="226">
        <v>-93.32446601989159</v>
      </c>
      <c r="AE171" s="226">
        <v>0</v>
      </c>
      <c r="AF171" s="226">
        <v>1470980</v>
      </c>
      <c r="AG171" s="19"/>
    </row>
    <row r="172" spans="1:33" ht="12.75">
      <c r="A172" s="135" t="s">
        <v>861</v>
      </c>
      <c r="B172" s="12" t="s">
        <v>621</v>
      </c>
      <c r="C172" s="19" t="s">
        <v>171</v>
      </c>
      <c r="D172" s="11">
        <v>51451.447</v>
      </c>
      <c r="E172" s="123">
        <v>3862</v>
      </c>
      <c r="F172" s="127">
        <v>55313.447</v>
      </c>
      <c r="G172" s="128">
        <v>46813</v>
      </c>
      <c r="H172" s="128">
        <v>4049</v>
      </c>
      <c r="I172" s="128">
        <v>6456</v>
      </c>
      <c r="J172" s="128">
        <v>4511</v>
      </c>
      <c r="K172" s="128">
        <v>0</v>
      </c>
      <c r="L172" s="17">
        <v>6526</v>
      </c>
      <c r="M172" s="17">
        <v>16171</v>
      </c>
      <c r="N172" s="17">
        <v>3862</v>
      </c>
      <c r="O172" s="17">
        <v>485</v>
      </c>
      <c r="P172" s="17">
        <v>64817.279800000004</v>
      </c>
      <c r="Q172" s="17">
        <v>12763.6</v>
      </c>
      <c r="R172" s="17">
        <v>-19704.7</v>
      </c>
      <c r="S172" s="17">
        <v>533.63</v>
      </c>
      <c r="T172" s="17">
        <v>58409.8098</v>
      </c>
      <c r="U172" s="17">
        <v>55313.447</v>
      </c>
      <c r="V172" s="17">
        <v>47016.42995</v>
      </c>
      <c r="W172" s="17">
        <v>11393.379850000005</v>
      </c>
      <c r="X172" s="17">
        <v>7975.365895000003</v>
      </c>
      <c r="Y172" s="129">
        <v>1.144</v>
      </c>
      <c r="Z172" s="130">
        <v>13344</v>
      </c>
      <c r="AA172" s="226">
        <v>63278.58336799999</v>
      </c>
      <c r="AB172" s="226">
        <v>63325.72892523699</v>
      </c>
      <c r="AC172" s="226">
        <v>4745.633162862484</v>
      </c>
      <c r="AD172" s="226">
        <v>164.62641521146543</v>
      </c>
      <c r="AE172" s="226">
        <v>2196775</v>
      </c>
      <c r="AF172" s="226">
        <v>0</v>
      </c>
      <c r="AG172" s="19"/>
    </row>
    <row r="173" spans="1:33" ht="12.75">
      <c r="A173" s="135" t="s">
        <v>861</v>
      </c>
      <c r="B173" s="12" t="s">
        <v>784</v>
      </c>
      <c r="C173" s="19" t="s">
        <v>195</v>
      </c>
      <c r="D173" s="11">
        <v>56447.107</v>
      </c>
      <c r="E173" s="123">
        <v>10566</v>
      </c>
      <c r="F173" s="127">
        <v>67013.107</v>
      </c>
      <c r="G173" s="128">
        <v>30191</v>
      </c>
      <c r="H173" s="128">
        <v>729</v>
      </c>
      <c r="I173" s="128">
        <v>2946</v>
      </c>
      <c r="J173" s="128">
        <v>0</v>
      </c>
      <c r="K173" s="128">
        <v>1644</v>
      </c>
      <c r="L173" s="17">
        <v>536</v>
      </c>
      <c r="M173" s="17">
        <v>18934</v>
      </c>
      <c r="N173" s="17">
        <v>10566</v>
      </c>
      <c r="O173" s="17">
        <v>618</v>
      </c>
      <c r="P173" s="17">
        <v>41802.4586</v>
      </c>
      <c r="Q173" s="17">
        <v>4521.15</v>
      </c>
      <c r="R173" s="17">
        <v>-17074.8</v>
      </c>
      <c r="S173" s="17">
        <v>5762.320000000001</v>
      </c>
      <c r="T173" s="17">
        <v>35011.1286</v>
      </c>
      <c r="U173" s="17">
        <v>67013.107</v>
      </c>
      <c r="V173" s="17">
        <v>56961.14095</v>
      </c>
      <c r="W173" s="17">
        <v>-21950.012350000005</v>
      </c>
      <c r="X173" s="17">
        <v>-15365.008645000002</v>
      </c>
      <c r="Y173" s="129">
        <v>0.771</v>
      </c>
      <c r="Z173" s="130">
        <v>11074</v>
      </c>
      <c r="AA173" s="226">
        <v>51667.105497000004</v>
      </c>
      <c r="AB173" s="226">
        <v>51705.59995041267</v>
      </c>
      <c r="AC173" s="226">
        <v>4669.098785480645</v>
      </c>
      <c r="AD173" s="226">
        <v>88.09203782962686</v>
      </c>
      <c r="AE173" s="226">
        <v>975531</v>
      </c>
      <c r="AF173" s="226">
        <v>0</v>
      </c>
      <c r="AG173" s="19"/>
    </row>
    <row r="174" spans="1:33" ht="12.75">
      <c r="A174" s="135" t="s">
        <v>861</v>
      </c>
      <c r="B174" s="12" t="s">
        <v>800</v>
      </c>
      <c r="C174" s="19" t="s">
        <v>200</v>
      </c>
      <c r="D174" s="11">
        <v>61116.681</v>
      </c>
      <c r="E174" s="123">
        <v>9102</v>
      </c>
      <c r="F174" s="127">
        <v>70218.681</v>
      </c>
      <c r="G174" s="128">
        <v>50204</v>
      </c>
      <c r="H174" s="128">
        <v>1680</v>
      </c>
      <c r="I174" s="128">
        <v>9031</v>
      </c>
      <c r="J174" s="128">
        <v>0</v>
      </c>
      <c r="K174" s="128">
        <v>5060</v>
      </c>
      <c r="L174" s="17">
        <v>9412</v>
      </c>
      <c r="M174" s="17">
        <v>24993</v>
      </c>
      <c r="N174" s="17">
        <v>9102</v>
      </c>
      <c r="O174" s="17">
        <v>0</v>
      </c>
      <c r="P174" s="17">
        <v>69512.4584</v>
      </c>
      <c r="Q174" s="17">
        <v>13405.35</v>
      </c>
      <c r="R174" s="17">
        <v>-29244.25</v>
      </c>
      <c r="S174" s="17">
        <v>3487.8900000000003</v>
      </c>
      <c r="T174" s="17">
        <v>57161.4484</v>
      </c>
      <c r="U174" s="17">
        <v>70218.681</v>
      </c>
      <c r="V174" s="17">
        <v>59685.878849999994</v>
      </c>
      <c r="W174" s="17">
        <v>-2524.4304499999926</v>
      </c>
      <c r="X174" s="17">
        <v>-1767.1013149999947</v>
      </c>
      <c r="Y174" s="129">
        <v>0.975</v>
      </c>
      <c r="Z174" s="130">
        <v>9398</v>
      </c>
      <c r="AA174" s="226">
        <v>68463.21397499999</v>
      </c>
      <c r="AB174" s="226">
        <v>68514.2223288741</v>
      </c>
      <c r="AC174" s="226">
        <v>7290.298183536294</v>
      </c>
      <c r="AD174" s="226">
        <v>2709.291435885276</v>
      </c>
      <c r="AE174" s="226">
        <v>25461921</v>
      </c>
      <c r="AF174" s="226">
        <v>0</v>
      </c>
      <c r="AG174" s="19"/>
    </row>
    <row r="175" spans="1:33" ht="12.75">
      <c r="A175" s="135" t="s">
        <v>861</v>
      </c>
      <c r="B175" s="12" t="s">
        <v>620</v>
      </c>
      <c r="C175" s="19" t="s">
        <v>170</v>
      </c>
      <c r="D175" s="11">
        <v>2128592.902</v>
      </c>
      <c r="E175" s="123">
        <v>229509</v>
      </c>
      <c r="F175" s="127">
        <v>2358101.902</v>
      </c>
      <c r="G175" s="128">
        <v>1357258</v>
      </c>
      <c r="H175" s="128">
        <v>541293</v>
      </c>
      <c r="I175" s="128">
        <v>387682</v>
      </c>
      <c r="J175" s="128">
        <v>0</v>
      </c>
      <c r="K175" s="128">
        <v>97215</v>
      </c>
      <c r="L175" s="17">
        <v>305108</v>
      </c>
      <c r="M175" s="17">
        <v>193817</v>
      </c>
      <c r="N175" s="17">
        <v>229509</v>
      </c>
      <c r="O175" s="17">
        <v>8407</v>
      </c>
      <c r="P175" s="17">
        <v>1879259.4268</v>
      </c>
      <c r="Q175" s="17">
        <v>872261.5</v>
      </c>
      <c r="R175" s="17">
        <v>-431232.2</v>
      </c>
      <c r="S175" s="17">
        <v>162133.76</v>
      </c>
      <c r="T175" s="17">
        <v>2482422.4868</v>
      </c>
      <c r="U175" s="17">
        <v>2358101.902</v>
      </c>
      <c r="V175" s="17">
        <v>2004386.6166999997</v>
      </c>
      <c r="W175" s="17">
        <v>478035.8701000004</v>
      </c>
      <c r="X175" s="17">
        <v>334625.10907000024</v>
      </c>
      <c r="Y175" s="129">
        <v>1.142</v>
      </c>
      <c r="Z175" s="130">
        <v>555471</v>
      </c>
      <c r="AA175" s="226">
        <v>2692952.3720839997</v>
      </c>
      <c r="AB175" s="226">
        <v>2694958.7498098765</v>
      </c>
      <c r="AC175" s="226">
        <v>4851.6641729449</v>
      </c>
      <c r="AD175" s="226">
        <v>270.6574252938817</v>
      </c>
      <c r="AE175" s="226">
        <v>150342351</v>
      </c>
      <c r="AF175" s="226">
        <v>0</v>
      </c>
      <c r="AG175" s="19"/>
    </row>
    <row r="176" spans="1:33" ht="12.75">
      <c r="A176" s="135" t="s">
        <v>861</v>
      </c>
      <c r="B176" s="12" t="s">
        <v>712</v>
      </c>
      <c r="C176" s="19" t="s">
        <v>185</v>
      </c>
      <c r="D176" s="11">
        <v>276007.848</v>
      </c>
      <c r="E176" s="123">
        <v>25691</v>
      </c>
      <c r="F176" s="127">
        <v>301698.848</v>
      </c>
      <c r="G176" s="128">
        <v>159486</v>
      </c>
      <c r="H176" s="128">
        <v>69647</v>
      </c>
      <c r="I176" s="128">
        <v>24837</v>
      </c>
      <c r="J176" s="128">
        <v>0</v>
      </c>
      <c r="K176" s="128">
        <v>6354</v>
      </c>
      <c r="L176" s="17">
        <v>27898</v>
      </c>
      <c r="M176" s="17">
        <v>19886</v>
      </c>
      <c r="N176" s="17">
        <v>25691</v>
      </c>
      <c r="O176" s="17">
        <v>15533</v>
      </c>
      <c r="P176" s="17">
        <v>220824.3156</v>
      </c>
      <c r="Q176" s="17">
        <v>85712.3</v>
      </c>
      <c r="R176" s="17">
        <v>-53819.45</v>
      </c>
      <c r="S176" s="17">
        <v>18456.73</v>
      </c>
      <c r="T176" s="17">
        <v>271173.8956</v>
      </c>
      <c r="U176" s="17">
        <v>301698.848</v>
      </c>
      <c r="V176" s="17">
        <v>256444.0208</v>
      </c>
      <c r="W176" s="17">
        <v>14729.87479999999</v>
      </c>
      <c r="X176" s="17">
        <v>10310.912359999993</v>
      </c>
      <c r="Y176" s="129">
        <v>1.034</v>
      </c>
      <c r="Z176" s="130">
        <v>64183</v>
      </c>
      <c r="AA176" s="226">
        <v>311956.608832</v>
      </c>
      <c r="AB176" s="226">
        <v>312189.031357511</v>
      </c>
      <c r="AC176" s="226">
        <v>4864.0454849027155</v>
      </c>
      <c r="AD176" s="226">
        <v>283.03873725169706</v>
      </c>
      <c r="AE176" s="226">
        <v>18166275</v>
      </c>
      <c r="AF176" s="226">
        <v>0</v>
      </c>
      <c r="AG176" s="19"/>
    </row>
    <row r="177" spans="1:33" ht="12.75">
      <c r="A177" s="135" t="s">
        <v>861</v>
      </c>
      <c r="B177" s="12" t="s">
        <v>675</v>
      </c>
      <c r="C177" s="19" t="s">
        <v>176</v>
      </c>
      <c r="D177" s="11">
        <v>178503.088</v>
      </c>
      <c r="E177" s="123">
        <v>11861</v>
      </c>
      <c r="F177" s="127">
        <v>190364.088</v>
      </c>
      <c r="G177" s="128">
        <v>111773</v>
      </c>
      <c r="H177" s="128">
        <v>37664</v>
      </c>
      <c r="I177" s="128">
        <v>5605</v>
      </c>
      <c r="J177" s="128">
        <v>0</v>
      </c>
      <c r="K177" s="128">
        <v>5667</v>
      </c>
      <c r="L177" s="17">
        <v>2385</v>
      </c>
      <c r="M177" s="17">
        <v>21165</v>
      </c>
      <c r="N177" s="17">
        <v>11861</v>
      </c>
      <c r="O177" s="17">
        <v>547</v>
      </c>
      <c r="P177" s="17">
        <v>154760.8958</v>
      </c>
      <c r="Q177" s="17">
        <v>41595.6</v>
      </c>
      <c r="R177" s="17">
        <v>-20482.45</v>
      </c>
      <c r="S177" s="17">
        <v>6483.8</v>
      </c>
      <c r="T177" s="17">
        <v>182357.84579999998</v>
      </c>
      <c r="U177" s="17">
        <v>190364.088</v>
      </c>
      <c r="V177" s="17">
        <v>161809.4748</v>
      </c>
      <c r="W177" s="17">
        <v>20548.370999999985</v>
      </c>
      <c r="X177" s="17">
        <v>14383.859699999988</v>
      </c>
      <c r="Y177" s="129">
        <v>1.076</v>
      </c>
      <c r="Z177" s="130">
        <v>43204</v>
      </c>
      <c r="AA177" s="226">
        <v>204831.758688</v>
      </c>
      <c r="AB177" s="226">
        <v>204984.36810005055</v>
      </c>
      <c r="AC177" s="226">
        <v>4744.569208870719</v>
      </c>
      <c r="AD177" s="226">
        <v>163.5624612197007</v>
      </c>
      <c r="AE177" s="226">
        <v>7066553</v>
      </c>
      <c r="AF177" s="226">
        <v>0</v>
      </c>
      <c r="AG177" s="19"/>
    </row>
    <row r="178" spans="1:33" ht="12.75">
      <c r="A178" s="135" t="s">
        <v>861</v>
      </c>
      <c r="B178" s="12" t="s">
        <v>698</v>
      </c>
      <c r="C178" s="19" t="s">
        <v>180</v>
      </c>
      <c r="D178" s="11">
        <v>74373.358</v>
      </c>
      <c r="E178" s="123">
        <v>8278</v>
      </c>
      <c r="F178" s="127">
        <v>82651.358</v>
      </c>
      <c r="G178" s="128">
        <v>49779</v>
      </c>
      <c r="H178" s="128">
        <v>6249</v>
      </c>
      <c r="I178" s="128">
        <v>3269</v>
      </c>
      <c r="J178" s="128">
        <v>0</v>
      </c>
      <c r="K178" s="128">
        <v>2482</v>
      </c>
      <c r="L178" s="17">
        <v>114</v>
      </c>
      <c r="M178" s="17">
        <v>16387</v>
      </c>
      <c r="N178" s="17">
        <v>8278</v>
      </c>
      <c r="O178" s="17">
        <v>282</v>
      </c>
      <c r="P178" s="17">
        <v>68924.0034</v>
      </c>
      <c r="Q178" s="17">
        <v>10200</v>
      </c>
      <c r="R178" s="17">
        <v>-14265.55</v>
      </c>
      <c r="S178" s="17">
        <v>4250.51</v>
      </c>
      <c r="T178" s="17">
        <v>69108.9634</v>
      </c>
      <c r="U178" s="17">
        <v>82651.358</v>
      </c>
      <c r="V178" s="17">
        <v>70253.6543</v>
      </c>
      <c r="W178" s="17">
        <v>-1144.6909000000014</v>
      </c>
      <c r="X178" s="17">
        <v>-801.2836300000009</v>
      </c>
      <c r="Y178" s="129">
        <v>0.99</v>
      </c>
      <c r="Z178" s="130">
        <v>14548</v>
      </c>
      <c r="AA178" s="226">
        <v>81824.84442</v>
      </c>
      <c r="AB178" s="226">
        <v>81885.80782468902</v>
      </c>
      <c r="AC178" s="226">
        <v>5628.664271699822</v>
      </c>
      <c r="AD178" s="226">
        <v>1047.6575240488037</v>
      </c>
      <c r="AE178" s="226">
        <v>15241322</v>
      </c>
      <c r="AF178" s="226">
        <v>0</v>
      </c>
      <c r="AG178" s="19"/>
    </row>
    <row r="179" spans="1:33" ht="12.75">
      <c r="A179" s="135" t="s">
        <v>861</v>
      </c>
      <c r="B179" s="12" t="s">
        <v>801</v>
      </c>
      <c r="C179" s="19" t="s">
        <v>201</v>
      </c>
      <c r="D179" s="11">
        <v>275443.895</v>
      </c>
      <c r="E179" s="123">
        <v>29103</v>
      </c>
      <c r="F179" s="127">
        <v>304546.895</v>
      </c>
      <c r="G179" s="128">
        <v>183959</v>
      </c>
      <c r="H179" s="128">
        <v>58613</v>
      </c>
      <c r="I179" s="128">
        <v>7914</v>
      </c>
      <c r="J179" s="128">
        <v>0</v>
      </c>
      <c r="K179" s="128">
        <v>10471</v>
      </c>
      <c r="L179" s="17">
        <v>815</v>
      </c>
      <c r="M179" s="17">
        <v>77882</v>
      </c>
      <c r="N179" s="17">
        <v>29103</v>
      </c>
      <c r="O179" s="17">
        <v>74</v>
      </c>
      <c r="P179" s="17">
        <v>254709.6314</v>
      </c>
      <c r="Q179" s="17">
        <v>65448.299999999996</v>
      </c>
      <c r="R179" s="17">
        <v>-66955.34999999999</v>
      </c>
      <c r="S179" s="17">
        <v>11497.61</v>
      </c>
      <c r="T179" s="17">
        <v>264700.1914</v>
      </c>
      <c r="U179" s="17">
        <v>304546.895</v>
      </c>
      <c r="V179" s="17">
        <v>258864.86075000002</v>
      </c>
      <c r="W179" s="17">
        <v>5835.330649999989</v>
      </c>
      <c r="X179" s="17">
        <v>4084.731454999992</v>
      </c>
      <c r="Y179" s="129">
        <v>1.013</v>
      </c>
      <c r="Z179" s="130">
        <v>55087</v>
      </c>
      <c r="AA179" s="226">
        <v>308506.00463499996</v>
      </c>
      <c r="AB179" s="226">
        <v>308735.8562961045</v>
      </c>
      <c r="AC179" s="226">
        <v>5604.513883422667</v>
      </c>
      <c r="AD179" s="226">
        <v>1023.5071357716488</v>
      </c>
      <c r="AE179" s="226">
        <v>56381938</v>
      </c>
      <c r="AF179" s="226">
        <v>0</v>
      </c>
      <c r="AG179" s="19"/>
    </row>
    <row r="180" spans="1:33" ht="12.75">
      <c r="A180" s="135" t="s">
        <v>861</v>
      </c>
      <c r="B180" s="12" t="s">
        <v>767</v>
      </c>
      <c r="C180" s="19" t="s">
        <v>192</v>
      </c>
      <c r="D180" s="11">
        <v>47733.539</v>
      </c>
      <c r="E180" s="123">
        <v>3655</v>
      </c>
      <c r="F180" s="127">
        <v>51388.539</v>
      </c>
      <c r="G180" s="128">
        <v>27745</v>
      </c>
      <c r="H180" s="128">
        <v>5661</v>
      </c>
      <c r="I180" s="128">
        <v>286</v>
      </c>
      <c r="J180" s="128">
        <v>0</v>
      </c>
      <c r="K180" s="128">
        <v>2727</v>
      </c>
      <c r="L180" s="17">
        <v>34</v>
      </c>
      <c r="M180" s="17">
        <v>3934</v>
      </c>
      <c r="N180" s="17">
        <v>3655</v>
      </c>
      <c r="O180" s="17">
        <v>1964</v>
      </c>
      <c r="P180" s="17">
        <v>38415.727</v>
      </c>
      <c r="Q180" s="17">
        <v>7372.9</v>
      </c>
      <c r="R180" s="17">
        <v>-5042.2</v>
      </c>
      <c r="S180" s="17">
        <v>2437.9700000000003</v>
      </c>
      <c r="T180" s="17">
        <v>43184.397</v>
      </c>
      <c r="U180" s="17">
        <v>51388.539</v>
      </c>
      <c r="V180" s="17">
        <v>43680.258149999994</v>
      </c>
      <c r="W180" s="17">
        <v>-495.861149999997</v>
      </c>
      <c r="X180" s="17">
        <v>-347.1028049999979</v>
      </c>
      <c r="Y180" s="129">
        <v>0.993</v>
      </c>
      <c r="Z180" s="130">
        <v>13045</v>
      </c>
      <c r="AA180" s="226">
        <v>51028.819227</v>
      </c>
      <c r="AB180" s="226">
        <v>51066.83812675337</v>
      </c>
      <c r="AC180" s="226">
        <v>3914.6675451708215</v>
      </c>
      <c r="AD180" s="226">
        <v>-666.339202480197</v>
      </c>
      <c r="AE180" s="226">
        <v>0</v>
      </c>
      <c r="AF180" s="226">
        <v>8692395</v>
      </c>
      <c r="AG180" s="19"/>
    </row>
    <row r="181" spans="1:33" ht="12.75">
      <c r="A181" s="135" t="s">
        <v>861</v>
      </c>
      <c r="B181" s="12" t="s">
        <v>823</v>
      </c>
      <c r="C181" s="19" t="s">
        <v>205</v>
      </c>
      <c r="D181" s="11">
        <v>190856.158</v>
      </c>
      <c r="E181" s="123">
        <v>17974</v>
      </c>
      <c r="F181" s="127">
        <v>208830.158</v>
      </c>
      <c r="G181" s="128">
        <v>125403</v>
      </c>
      <c r="H181" s="128">
        <v>31383</v>
      </c>
      <c r="I181" s="128">
        <v>5403</v>
      </c>
      <c r="J181" s="128">
        <v>0</v>
      </c>
      <c r="K181" s="128">
        <v>4306</v>
      </c>
      <c r="L181" s="17">
        <v>1343</v>
      </c>
      <c r="M181" s="17">
        <v>27067</v>
      </c>
      <c r="N181" s="17">
        <v>17974</v>
      </c>
      <c r="O181" s="17">
        <v>0</v>
      </c>
      <c r="P181" s="17">
        <v>173632.9938</v>
      </c>
      <c r="Q181" s="17">
        <v>34928.2</v>
      </c>
      <c r="R181" s="17">
        <v>-24148.5</v>
      </c>
      <c r="S181" s="17">
        <v>10676.51</v>
      </c>
      <c r="T181" s="17">
        <v>195089.20380000002</v>
      </c>
      <c r="U181" s="17">
        <v>208830.158</v>
      </c>
      <c r="V181" s="17">
        <v>177505.6343</v>
      </c>
      <c r="W181" s="17">
        <v>17583.569500000012</v>
      </c>
      <c r="X181" s="17">
        <v>12308.498650000009</v>
      </c>
      <c r="Y181" s="129">
        <v>1.059</v>
      </c>
      <c r="Z181" s="130">
        <v>38873</v>
      </c>
      <c r="AA181" s="226">
        <v>221151.137322</v>
      </c>
      <c r="AB181" s="226">
        <v>221315.90544808158</v>
      </c>
      <c r="AC181" s="226">
        <v>5693.3065481975045</v>
      </c>
      <c r="AD181" s="226">
        <v>1112.299800546486</v>
      </c>
      <c r="AE181" s="226">
        <v>43238430</v>
      </c>
      <c r="AF181" s="226">
        <v>0</v>
      </c>
      <c r="AG181" s="19"/>
    </row>
    <row r="182" spans="1:33" ht="12.75">
      <c r="A182" s="135" t="s">
        <v>861</v>
      </c>
      <c r="B182" s="12" t="s">
        <v>796</v>
      </c>
      <c r="C182" s="19" t="s">
        <v>199</v>
      </c>
      <c r="D182" s="11">
        <v>227427.268</v>
      </c>
      <c r="E182" s="123">
        <v>30460</v>
      </c>
      <c r="F182" s="127">
        <v>257887.268</v>
      </c>
      <c r="G182" s="128">
        <v>169113</v>
      </c>
      <c r="H182" s="128">
        <v>44435</v>
      </c>
      <c r="I182" s="128">
        <v>-30</v>
      </c>
      <c r="J182" s="128">
        <v>0</v>
      </c>
      <c r="K182" s="128">
        <v>8412</v>
      </c>
      <c r="L182" s="17">
        <v>3604</v>
      </c>
      <c r="M182" s="17">
        <v>66197</v>
      </c>
      <c r="N182" s="17">
        <v>30460</v>
      </c>
      <c r="O182" s="17">
        <v>307</v>
      </c>
      <c r="P182" s="17">
        <v>234153.8598</v>
      </c>
      <c r="Q182" s="17">
        <v>44894.45</v>
      </c>
      <c r="R182" s="17">
        <v>-59591.799999999996</v>
      </c>
      <c r="S182" s="17">
        <v>14637.51</v>
      </c>
      <c r="T182" s="17">
        <v>234094.0198</v>
      </c>
      <c r="U182" s="17">
        <v>257887.268</v>
      </c>
      <c r="V182" s="17">
        <v>219204.1778</v>
      </c>
      <c r="W182" s="17">
        <v>14889.842000000004</v>
      </c>
      <c r="X182" s="17">
        <v>10422.889400000002</v>
      </c>
      <c r="Y182" s="129">
        <v>1.04</v>
      </c>
      <c r="Z182" s="130">
        <v>57688</v>
      </c>
      <c r="AA182" s="226">
        <v>268202.75872000004</v>
      </c>
      <c r="AB182" s="226">
        <v>268402.5825441021</v>
      </c>
      <c r="AC182" s="226">
        <v>4652.658829290357</v>
      </c>
      <c r="AD182" s="226">
        <v>71.65208163933858</v>
      </c>
      <c r="AE182" s="226">
        <v>4133465</v>
      </c>
      <c r="AF182" s="226">
        <v>0</v>
      </c>
      <c r="AG182" s="19"/>
    </row>
    <row r="183" spans="1:33" ht="12.75">
      <c r="A183" s="135" t="s">
        <v>861</v>
      </c>
      <c r="B183" s="12" t="s">
        <v>546</v>
      </c>
      <c r="C183" s="19" t="s">
        <v>160</v>
      </c>
      <c r="D183" s="11">
        <v>189026.998</v>
      </c>
      <c r="E183" s="123">
        <v>34634</v>
      </c>
      <c r="F183" s="127">
        <v>223660.998</v>
      </c>
      <c r="G183" s="128">
        <v>175478</v>
      </c>
      <c r="H183" s="128">
        <v>18999</v>
      </c>
      <c r="I183" s="128">
        <v>5328</v>
      </c>
      <c r="J183" s="128">
        <v>0</v>
      </c>
      <c r="K183" s="128">
        <v>6807</v>
      </c>
      <c r="L183" s="17">
        <v>1108</v>
      </c>
      <c r="M183" s="17">
        <v>111982</v>
      </c>
      <c r="N183" s="17">
        <v>34634</v>
      </c>
      <c r="O183" s="17">
        <v>176</v>
      </c>
      <c r="P183" s="17">
        <v>242966.8388</v>
      </c>
      <c r="Q183" s="17">
        <v>26463.899999999998</v>
      </c>
      <c r="R183" s="17">
        <v>-96276.09999999999</v>
      </c>
      <c r="S183" s="17">
        <v>10401.960000000001</v>
      </c>
      <c r="T183" s="17">
        <v>183556.5988</v>
      </c>
      <c r="U183" s="17">
        <v>223660.998</v>
      </c>
      <c r="V183" s="17">
        <v>190111.84829999998</v>
      </c>
      <c r="W183" s="17">
        <v>-6555.249499999976</v>
      </c>
      <c r="X183" s="17">
        <v>-4588.674649999983</v>
      </c>
      <c r="Y183" s="129">
        <v>0.979</v>
      </c>
      <c r="Z183" s="130">
        <v>40002</v>
      </c>
      <c r="AA183" s="226">
        <v>218964.117042</v>
      </c>
      <c r="AB183" s="226">
        <v>219127.25573385117</v>
      </c>
      <c r="AC183" s="226">
        <v>5477.9074979713805</v>
      </c>
      <c r="AD183" s="226">
        <v>896.900750320362</v>
      </c>
      <c r="AE183" s="226">
        <v>35877824</v>
      </c>
      <c r="AF183" s="226">
        <v>0</v>
      </c>
      <c r="AG183" s="19"/>
    </row>
    <row r="184" spans="1:33" ht="12.75">
      <c r="A184" s="135" t="s">
        <v>861</v>
      </c>
      <c r="B184" s="12" t="s">
        <v>576</v>
      </c>
      <c r="C184" s="19" t="s">
        <v>163</v>
      </c>
      <c r="D184" s="11">
        <v>475495.902</v>
      </c>
      <c r="E184" s="123">
        <v>60634</v>
      </c>
      <c r="F184" s="127">
        <v>536129.902</v>
      </c>
      <c r="G184" s="128">
        <v>248001</v>
      </c>
      <c r="H184" s="128">
        <v>128179</v>
      </c>
      <c r="I184" s="128">
        <v>235529</v>
      </c>
      <c r="J184" s="128">
        <v>0</v>
      </c>
      <c r="K184" s="128">
        <v>15679</v>
      </c>
      <c r="L184" s="17">
        <v>228007</v>
      </c>
      <c r="M184" s="17">
        <v>95372</v>
      </c>
      <c r="N184" s="17">
        <v>60634</v>
      </c>
      <c r="O184" s="17">
        <v>1789</v>
      </c>
      <c r="P184" s="17">
        <v>343382.18460000004</v>
      </c>
      <c r="Q184" s="17">
        <v>322478.95</v>
      </c>
      <c r="R184" s="17">
        <v>-276392.8</v>
      </c>
      <c r="S184" s="17">
        <v>35325.66</v>
      </c>
      <c r="T184" s="17">
        <v>424793.9946000001</v>
      </c>
      <c r="U184" s="17">
        <v>536129.902</v>
      </c>
      <c r="V184" s="17">
        <v>455710.4167</v>
      </c>
      <c r="W184" s="17">
        <v>-30916.42209999991</v>
      </c>
      <c r="X184" s="17">
        <v>-21641.495469999936</v>
      </c>
      <c r="Y184" s="129">
        <v>0.96</v>
      </c>
      <c r="Z184" s="130">
        <v>109651</v>
      </c>
      <c r="AA184" s="226">
        <v>514684.70592</v>
      </c>
      <c r="AB184" s="226">
        <v>515068.17052951636</v>
      </c>
      <c r="AC184" s="226">
        <v>4697.341296746189</v>
      </c>
      <c r="AD184" s="226">
        <v>116.33454909517059</v>
      </c>
      <c r="AE184" s="226">
        <v>12756200</v>
      </c>
      <c r="AF184" s="226">
        <v>0</v>
      </c>
      <c r="AG184" s="19"/>
    </row>
    <row r="185" spans="1:33" ht="12.75">
      <c r="A185" s="135" t="s">
        <v>861</v>
      </c>
      <c r="B185" s="12" t="s">
        <v>802</v>
      </c>
      <c r="C185" s="19" t="s">
        <v>202</v>
      </c>
      <c r="D185" s="11">
        <v>106785.534</v>
      </c>
      <c r="E185" s="123">
        <v>13148</v>
      </c>
      <c r="F185" s="127">
        <v>119933.534</v>
      </c>
      <c r="G185" s="128">
        <v>61172</v>
      </c>
      <c r="H185" s="128">
        <v>31190</v>
      </c>
      <c r="I185" s="128">
        <v>1994</v>
      </c>
      <c r="J185" s="128">
        <v>0</v>
      </c>
      <c r="K185" s="128">
        <v>4916</v>
      </c>
      <c r="L185" s="17">
        <v>520</v>
      </c>
      <c r="M185" s="17">
        <v>14825</v>
      </c>
      <c r="N185" s="17">
        <v>13148</v>
      </c>
      <c r="O185" s="17">
        <v>1664</v>
      </c>
      <c r="P185" s="17">
        <v>84698.7512</v>
      </c>
      <c r="Q185" s="17">
        <v>32385</v>
      </c>
      <c r="R185" s="17">
        <v>-14457.65</v>
      </c>
      <c r="S185" s="17">
        <v>8655.550000000001</v>
      </c>
      <c r="T185" s="17">
        <v>111281.65120000001</v>
      </c>
      <c r="U185" s="17">
        <v>119933.534</v>
      </c>
      <c r="V185" s="17">
        <v>101943.5039</v>
      </c>
      <c r="W185" s="17">
        <v>9338.147300000011</v>
      </c>
      <c r="X185" s="17">
        <v>6536.703110000008</v>
      </c>
      <c r="Y185" s="129">
        <v>1.055</v>
      </c>
      <c r="Z185" s="130">
        <v>23796</v>
      </c>
      <c r="AA185" s="226">
        <v>126529.87836999999</v>
      </c>
      <c r="AB185" s="226">
        <v>126624.14915334215</v>
      </c>
      <c r="AC185" s="226">
        <v>5321.23672690125</v>
      </c>
      <c r="AD185" s="226">
        <v>740.2299792502317</v>
      </c>
      <c r="AE185" s="226">
        <v>17614513</v>
      </c>
      <c r="AF185" s="226">
        <v>0</v>
      </c>
      <c r="AG185" s="19"/>
    </row>
    <row r="186" spans="1:33" ht="12.75">
      <c r="A186" s="135" t="s">
        <v>861</v>
      </c>
      <c r="B186" s="12" t="s">
        <v>832</v>
      </c>
      <c r="C186" s="19" t="s">
        <v>206</v>
      </c>
      <c r="D186" s="11">
        <v>82326.28</v>
      </c>
      <c r="E186" s="123">
        <v>5598</v>
      </c>
      <c r="F186" s="127">
        <v>87924.28</v>
      </c>
      <c r="G186" s="128">
        <v>59624</v>
      </c>
      <c r="H186" s="128">
        <v>2029</v>
      </c>
      <c r="I186" s="128">
        <v>1519</v>
      </c>
      <c r="J186" s="128">
        <v>0</v>
      </c>
      <c r="K186" s="128">
        <v>4328</v>
      </c>
      <c r="L186" s="17">
        <v>506</v>
      </c>
      <c r="M186" s="17">
        <v>21155</v>
      </c>
      <c r="N186" s="17">
        <v>5598</v>
      </c>
      <c r="O186" s="17">
        <v>1367</v>
      </c>
      <c r="P186" s="17">
        <v>82555.3904</v>
      </c>
      <c r="Q186" s="17">
        <v>6694.599999999999</v>
      </c>
      <c r="R186" s="17">
        <v>-19573.8</v>
      </c>
      <c r="S186" s="17">
        <v>1161.95</v>
      </c>
      <c r="T186" s="17">
        <v>70838.1404</v>
      </c>
      <c r="U186" s="17">
        <v>87924.28</v>
      </c>
      <c r="V186" s="17">
        <v>74735.63799999999</v>
      </c>
      <c r="W186" s="17">
        <v>-3897.497599999988</v>
      </c>
      <c r="X186" s="17">
        <v>-2728.2483199999915</v>
      </c>
      <c r="Y186" s="129">
        <v>0.969</v>
      </c>
      <c r="Z186" s="130">
        <v>12753</v>
      </c>
      <c r="AA186" s="226">
        <v>85198.62732</v>
      </c>
      <c r="AB186" s="226">
        <v>85262.10435357183</v>
      </c>
      <c r="AC186" s="226">
        <v>6685.65077656801</v>
      </c>
      <c r="AD186" s="226">
        <v>2104.6440289169914</v>
      </c>
      <c r="AE186" s="226">
        <v>26840525</v>
      </c>
      <c r="AF186" s="226">
        <v>0</v>
      </c>
      <c r="AG186" s="19"/>
    </row>
    <row r="187" spans="1:33" ht="12.75">
      <c r="A187" s="135" t="s">
        <v>861</v>
      </c>
      <c r="B187" s="12" t="s">
        <v>702</v>
      </c>
      <c r="C187" s="19" t="s">
        <v>181</v>
      </c>
      <c r="D187" s="11">
        <v>120199.019</v>
      </c>
      <c r="E187" s="123">
        <v>10898</v>
      </c>
      <c r="F187" s="127">
        <v>131097.019</v>
      </c>
      <c r="G187" s="128">
        <v>82383</v>
      </c>
      <c r="H187" s="128">
        <v>1292</v>
      </c>
      <c r="I187" s="128">
        <v>2361</v>
      </c>
      <c r="J187" s="128">
        <v>0</v>
      </c>
      <c r="K187" s="128">
        <v>4593</v>
      </c>
      <c r="L187" s="17">
        <v>163</v>
      </c>
      <c r="M187" s="17">
        <v>24285</v>
      </c>
      <c r="N187" s="17">
        <v>10898</v>
      </c>
      <c r="O187" s="17">
        <v>0</v>
      </c>
      <c r="P187" s="17">
        <v>114067.5018</v>
      </c>
      <c r="Q187" s="17">
        <v>7009.099999999999</v>
      </c>
      <c r="R187" s="17">
        <v>-20780.8</v>
      </c>
      <c r="S187" s="17">
        <v>5134.85</v>
      </c>
      <c r="T187" s="17">
        <v>105430.6518</v>
      </c>
      <c r="U187" s="17">
        <v>131097.019</v>
      </c>
      <c r="V187" s="17">
        <v>111432.46615</v>
      </c>
      <c r="W187" s="17">
        <v>-6001.814349999986</v>
      </c>
      <c r="X187" s="17">
        <v>-4201.27004499999</v>
      </c>
      <c r="Y187" s="129">
        <v>0.968</v>
      </c>
      <c r="Z187" s="130">
        <v>24219</v>
      </c>
      <c r="AA187" s="226">
        <v>126901.91439199999</v>
      </c>
      <c r="AB187" s="226">
        <v>126996.4623598908</v>
      </c>
      <c r="AC187" s="226">
        <v>5243.67076922626</v>
      </c>
      <c r="AD187" s="226">
        <v>662.6640215752413</v>
      </c>
      <c r="AE187" s="226">
        <v>16049060</v>
      </c>
      <c r="AF187" s="226">
        <v>0</v>
      </c>
      <c r="AG187" s="19"/>
    </row>
    <row r="188" spans="1:33" ht="12.75">
      <c r="A188" s="135" t="s">
        <v>861</v>
      </c>
      <c r="B188" s="12" t="s">
        <v>686</v>
      </c>
      <c r="C188" s="19" t="s">
        <v>178</v>
      </c>
      <c r="D188" s="11">
        <v>172614.24</v>
      </c>
      <c r="E188" s="123">
        <v>17557</v>
      </c>
      <c r="F188" s="127">
        <v>190171.24</v>
      </c>
      <c r="G188" s="128">
        <v>130085</v>
      </c>
      <c r="H188" s="128">
        <v>19359</v>
      </c>
      <c r="I188" s="128">
        <v>5969</v>
      </c>
      <c r="J188" s="128">
        <v>0</v>
      </c>
      <c r="K188" s="128">
        <v>4015</v>
      </c>
      <c r="L188" s="17">
        <v>584</v>
      </c>
      <c r="M188" s="17">
        <v>46309</v>
      </c>
      <c r="N188" s="17">
        <v>17557</v>
      </c>
      <c r="O188" s="17">
        <v>291</v>
      </c>
      <c r="P188" s="17">
        <v>180115.69100000002</v>
      </c>
      <c r="Q188" s="17">
        <v>24941.55</v>
      </c>
      <c r="R188" s="17">
        <v>-40106.4</v>
      </c>
      <c r="S188" s="17">
        <v>7050.92</v>
      </c>
      <c r="T188" s="17">
        <v>172001.76100000003</v>
      </c>
      <c r="U188" s="17">
        <v>190171.24</v>
      </c>
      <c r="V188" s="17">
        <v>161645.55399999997</v>
      </c>
      <c r="W188" s="17">
        <v>10356.207000000053</v>
      </c>
      <c r="X188" s="17">
        <v>7249.344900000036</v>
      </c>
      <c r="Y188" s="129">
        <v>1.038</v>
      </c>
      <c r="Z188" s="130">
        <v>39222</v>
      </c>
      <c r="AA188" s="226">
        <v>197397.74711999999</v>
      </c>
      <c r="AB188" s="226">
        <v>197544.81783950675</v>
      </c>
      <c r="AC188" s="226">
        <v>5036.581965211023</v>
      </c>
      <c r="AD188" s="226">
        <v>455.5752175600046</v>
      </c>
      <c r="AE188" s="226">
        <v>17868571</v>
      </c>
      <c r="AF188" s="226">
        <v>0</v>
      </c>
      <c r="AG188" s="19"/>
    </row>
    <row r="189" spans="1:33" ht="12.75">
      <c r="A189" s="135" t="s">
        <v>861</v>
      </c>
      <c r="B189" s="12" t="s">
        <v>750</v>
      </c>
      <c r="C189" s="19" t="s">
        <v>188</v>
      </c>
      <c r="D189" s="11">
        <v>67192.877</v>
      </c>
      <c r="E189" s="123">
        <v>11344</v>
      </c>
      <c r="F189" s="127">
        <v>78536.877</v>
      </c>
      <c r="G189" s="128">
        <v>60085</v>
      </c>
      <c r="H189" s="128">
        <v>5443</v>
      </c>
      <c r="I189" s="128">
        <v>1080</v>
      </c>
      <c r="J189" s="128">
        <v>2946</v>
      </c>
      <c r="K189" s="128">
        <v>56</v>
      </c>
      <c r="L189" s="17">
        <v>111</v>
      </c>
      <c r="M189" s="17">
        <v>27674</v>
      </c>
      <c r="N189" s="17">
        <v>11344</v>
      </c>
      <c r="O189" s="17">
        <v>4998</v>
      </c>
      <c r="P189" s="17">
        <v>83193.691</v>
      </c>
      <c r="Q189" s="17">
        <v>8096.25</v>
      </c>
      <c r="R189" s="17">
        <v>-27865.55</v>
      </c>
      <c r="S189" s="17">
        <v>4937.820000000001</v>
      </c>
      <c r="T189" s="17">
        <v>68362.21100000001</v>
      </c>
      <c r="U189" s="17">
        <v>78536.877</v>
      </c>
      <c r="V189" s="17">
        <v>66756.34545</v>
      </c>
      <c r="W189" s="17">
        <v>1605.8655500000168</v>
      </c>
      <c r="X189" s="17">
        <v>1124.1058850000118</v>
      </c>
      <c r="Y189" s="129">
        <v>1.014</v>
      </c>
      <c r="Z189" s="130">
        <v>18974</v>
      </c>
      <c r="AA189" s="226">
        <v>79636.39327799999</v>
      </c>
      <c r="AB189" s="226">
        <v>79695.72618239833</v>
      </c>
      <c r="AC189" s="226">
        <v>4200.25962803828</v>
      </c>
      <c r="AD189" s="226">
        <v>-380.74711961273806</v>
      </c>
      <c r="AE189" s="226">
        <v>0</v>
      </c>
      <c r="AF189" s="226">
        <v>7224296</v>
      </c>
      <c r="AG189" s="19"/>
    </row>
    <row r="190" spans="1:33" ht="12.75">
      <c r="A190" s="135" t="s">
        <v>861</v>
      </c>
      <c r="B190" s="12" t="s">
        <v>754</v>
      </c>
      <c r="C190" s="19" t="s">
        <v>189</v>
      </c>
      <c r="D190" s="11">
        <v>277485.638</v>
      </c>
      <c r="E190" s="123">
        <v>31840</v>
      </c>
      <c r="F190" s="127">
        <v>309325.638</v>
      </c>
      <c r="G190" s="128">
        <v>193646</v>
      </c>
      <c r="H190" s="128">
        <v>19501</v>
      </c>
      <c r="I190" s="128">
        <v>7347</v>
      </c>
      <c r="J190" s="128">
        <v>0</v>
      </c>
      <c r="K190" s="128">
        <v>9702</v>
      </c>
      <c r="L190" s="17">
        <v>1571</v>
      </c>
      <c r="M190" s="17">
        <v>86938</v>
      </c>
      <c r="N190" s="17">
        <v>31840</v>
      </c>
      <c r="O190" s="17">
        <v>481</v>
      </c>
      <c r="P190" s="17">
        <v>268122.2516</v>
      </c>
      <c r="Q190" s="17">
        <v>31067.5</v>
      </c>
      <c r="R190" s="17">
        <v>-75641.5</v>
      </c>
      <c r="S190" s="17">
        <v>12284.54</v>
      </c>
      <c r="T190" s="17">
        <v>235832.79160000003</v>
      </c>
      <c r="U190" s="17">
        <v>309325.638</v>
      </c>
      <c r="V190" s="17">
        <v>262926.7923</v>
      </c>
      <c r="W190" s="17">
        <v>-27094.000699999946</v>
      </c>
      <c r="X190" s="17">
        <v>-18965.80048999996</v>
      </c>
      <c r="Y190" s="129">
        <v>0.939</v>
      </c>
      <c r="Z190" s="130">
        <v>54019</v>
      </c>
      <c r="AA190" s="226">
        <v>290456.77408199996</v>
      </c>
      <c r="AB190" s="226">
        <v>290673.17820703733</v>
      </c>
      <c r="AC190" s="226">
        <v>5380.9433385852635</v>
      </c>
      <c r="AD190" s="226">
        <v>799.936590934245</v>
      </c>
      <c r="AE190" s="226">
        <v>43211775</v>
      </c>
      <c r="AF190" s="226">
        <v>0</v>
      </c>
      <c r="AG190" s="19"/>
    </row>
    <row r="191" spans="1:33" ht="12.75">
      <c r="A191" s="135" t="s">
        <v>861</v>
      </c>
      <c r="B191" s="12" t="s">
        <v>634</v>
      </c>
      <c r="C191" s="19" t="s">
        <v>173</v>
      </c>
      <c r="D191" s="11">
        <v>34470.032</v>
      </c>
      <c r="E191" s="123">
        <v>9240</v>
      </c>
      <c r="F191" s="127">
        <v>43710.032</v>
      </c>
      <c r="G191" s="128">
        <v>33331</v>
      </c>
      <c r="H191" s="128">
        <v>744</v>
      </c>
      <c r="I191" s="128">
        <v>317</v>
      </c>
      <c r="J191" s="128">
        <v>0</v>
      </c>
      <c r="K191" s="128">
        <v>3639</v>
      </c>
      <c r="L191" s="17">
        <v>167</v>
      </c>
      <c r="M191" s="17">
        <v>24493</v>
      </c>
      <c r="N191" s="17">
        <v>9240</v>
      </c>
      <c r="O191" s="17">
        <v>0</v>
      </c>
      <c r="P191" s="17">
        <v>46150.1026</v>
      </c>
      <c r="Q191" s="17">
        <v>3995</v>
      </c>
      <c r="R191" s="17">
        <v>-20961</v>
      </c>
      <c r="S191" s="17">
        <v>3690.19</v>
      </c>
      <c r="T191" s="17">
        <v>32874.2926</v>
      </c>
      <c r="U191" s="17">
        <v>43710.032</v>
      </c>
      <c r="V191" s="17">
        <v>37153.5272</v>
      </c>
      <c r="W191" s="17">
        <v>-4279.234599999996</v>
      </c>
      <c r="X191" s="17">
        <v>-2995.464219999997</v>
      </c>
      <c r="Y191" s="129">
        <v>0.931</v>
      </c>
      <c r="Z191" s="130">
        <v>9063</v>
      </c>
      <c r="AA191" s="226">
        <v>40694.039792</v>
      </c>
      <c r="AB191" s="226">
        <v>40724.35878904614</v>
      </c>
      <c r="AC191" s="226">
        <v>4493.474433305322</v>
      </c>
      <c r="AD191" s="226">
        <v>-87.53231434569625</v>
      </c>
      <c r="AE191" s="226">
        <v>0</v>
      </c>
      <c r="AF191" s="226">
        <v>793305</v>
      </c>
      <c r="AG191" s="19"/>
    </row>
    <row r="192" spans="1:33" ht="12.75">
      <c r="A192" s="135" t="s">
        <v>861</v>
      </c>
      <c r="B192" s="12" t="s">
        <v>785</v>
      </c>
      <c r="C192" s="19" t="s">
        <v>196</v>
      </c>
      <c r="D192" s="11">
        <v>51298.491</v>
      </c>
      <c r="E192" s="123">
        <v>7290</v>
      </c>
      <c r="F192" s="127">
        <v>58588.491</v>
      </c>
      <c r="G192" s="128">
        <v>35393</v>
      </c>
      <c r="H192" s="128">
        <v>7146</v>
      </c>
      <c r="I192" s="128">
        <v>1017</v>
      </c>
      <c r="J192" s="128">
        <v>0</v>
      </c>
      <c r="K192" s="128">
        <v>2046</v>
      </c>
      <c r="L192" s="17">
        <v>12</v>
      </c>
      <c r="M192" s="17">
        <v>16421</v>
      </c>
      <c r="N192" s="17">
        <v>7290</v>
      </c>
      <c r="O192" s="17">
        <v>0</v>
      </c>
      <c r="P192" s="17">
        <v>49005.1478</v>
      </c>
      <c r="Q192" s="17">
        <v>8677.65</v>
      </c>
      <c r="R192" s="17">
        <v>-13968.05</v>
      </c>
      <c r="S192" s="17">
        <v>3404.9300000000003</v>
      </c>
      <c r="T192" s="17">
        <v>47119.6778</v>
      </c>
      <c r="U192" s="17">
        <v>58588.491</v>
      </c>
      <c r="V192" s="17">
        <v>49800.21735</v>
      </c>
      <c r="W192" s="17">
        <v>-2680.5395500000013</v>
      </c>
      <c r="X192" s="17">
        <v>-1876.3776850000008</v>
      </c>
      <c r="Y192" s="129">
        <v>0.968</v>
      </c>
      <c r="Z192" s="130">
        <v>12786</v>
      </c>
      <c r="AA192" s="226">
        <v>56713.659288</v>
      </c>
      <c r="AB192" s="226">
        <v>56755.91366424816</v>
      </c>
      <c r="AC192" s="226">
        <v>4438.9108137218955</v>
      </c>
      <c r="AD192" s="226">
        <v>-142.09593392912302</v>
      </c>
      <c r="AE192" s="226">
        <v>0</v>
      </c>
      <c r="AF192" s="226">
        <v>1816839</v>
      </c>
      <c r="AG192" s="19"/>
    </row>
    <row r="193" spans="1:33" ht="12.75">
      <c r="A193" s="135" t="s">
        <v>861</v>
      </c>
      <c r="B193" s="12" t="s">
        <v>602</v>
      </c>
      <c r="C193" s="19" t="s">
        <v>166</v>
      </c>
      <c r="D193" s="11">
        <v>142296.548</v>
      </c>
      <c r="E193" s="123">
        <v>27657</v>
      </c>
      <c r="F193" s="127">
        <v>169953.548</v>
      </c>
      <c r="G193" s="128">
        <v>111572</v>
      </c>
      <c r="H193" s="128">
        <v>15020</v>
      </c>
      <c r="I193" s="128">
        <v>1263</v>
      </c>
      <c r="J193" s="128">
        <v>5811</v>
      </c>
      <c r="K193" s="128">
        <v>0</v>
      </c>
      <c r="L193" s="17">
        <v>408</v>
      </c>
      <c r="M193" s="17">
        <v>63868</v>
      </c>
      <c r="N193" s="17">
        <v>27657</v>
      </c>
      <c r="O193" s="17">
        <v>228</v>
      </c>
      <c r="P193" s="17">
        <v>154482.5912</v>
      </c>
      <c r="Q193" s="17">
        <v>18779.899999999998</v>
      </c>
      <c r="R193" s="17">
        <v>-54828.4</v>
      </c>
      <c r="S193" s="17">
        <v>12650.890000000001</v>
      </c>
      <c r="T193" s="17">
        <v>131084.9812</v>
      </c>
      <c r="U193" s="17">
        <v>169953.548</v>
      </c>
      <c r="V193" s="17">
        <v>144460.5158</v>
      </c>
      <c r="W193" s="17">
        <v>-13375.534599999984</v>
      </c>
      <c r="X193" s="17">
        <v>-9362.874219999989</v>
      </c>
      <c r="Y193" s="129">
        <v>0.945</v>
      </c>
      <c r="Z193" s="130">
        <v>32777</v>
      </c>
      <c r="AA193" s="226">
        <v>160606.10286</v>
      </c>
      <c r="AB193" s="226">
        <v>160725.762052921</v>
      </c>
      <c r="AC193" s="226">
        <v>4903.614182290051</v>
      </c>
      <c r="AD193" s="226">
        <v>322.60743463903236</v>
      </c>
      <c r="AE193" s="226">
        <v>10574104</v>
      </c>
      <c r="AF193" s="226">
        <v>0</v>
      </c>
      <c r="AG193" s="19"/>
    </row>
    <row r="194" spans="1:33" ht="12.75">
      <c r="A194" s="135" t="s">
        <v>866</v>
      </c>
      <c r="B194" s="12" t="s">
        <v>663</v>
      </c>
      <c r="C194" s="19" t="s">
        <v>215</v>
      </c>
      <c r="D194" s="11">
        <v>48923.658</v>
      </c>
      <c r="E194" s="123">
        <v>6273</v>
      </c>
      <c r="F194" s="127">
        <v>55196.658</v>
      </c>
      <c r="G194" s="128">
        <v>38792</v>
      </c>
      <c r="H194" s="128">
        <v>2404</v>
      </c>
      <c r="I194" s="128">
        <v>791</v>
      </c>
      <c r="J194" s="128">
        <v>0</v>
      </c>
      <c r="K194" s="128">
        <v>1296</v>
      </c>
      <c r="L194" s="17">
        <v>81</v>
      </c>
      <c r="M194" s="17">
        <v>25050</v>
      </c>
      <c r="N194" s="17">
        <v>6273</v>
      </c>
      <c r="O194" s="17">
        <v>23</v>
      </c>
      <c r="P194" s="17">
        <v>53711.4032</v>
      </c>
      <c r="Q194" s="17">
        <v>3817.35</v>
      </c>
      <c r="R194" s="17">
        <v>-21380.899999999998</v>
      </c>
      <c r="S194" s="17">
        <v>1073.5500000000002</v>
      </c>
      <c r="T194" s="17">
        <v>37221.4032</v>
      </c>
      <c r="U194" s="17">
        <v>55196.658</v>
      </c>
      <c r="V194" s="17">
        <v>46917.1593</v>
      </c>
      <c r="W194" s="17">
        <v>-9695.756099999999</v>
      </c>
      <c r="X194" s="17">
        <v>-6787.029269999999</v>
      </c>
      <c r="Y194" s="129">
        <v>0.877</v>
      </c>
      <c r="Z194" s="130">
        <v>11801</v>
      </c>
      <c r="AA194" s="226">
        <v>48407.469066000005</v>
      </c>
      <c r="AB194" s="226">
        <v>48443.534935083655</v>
      </c>
      <c r="AC194" s="226">
        <v>4105.036432089116</v>
      </c>
      <c r="AD194" s="226">
        <v>-475.9703155619027</v>
      </c>
      <c r="AE194" s="226">
        <v>0</v>
      </c>
      <c r="AF194" s="226">
        <v>5616926</v>
      </c>
      <c r="AG194" s="19"/>
    </row>
    <row r="195" spans="1:33" ht="12.75">
      <c r="A195" s="135" t="s">
        <v>866</v>
      </c>
      <c r="B195" s="12" t="s">
        <v>589</v>
      </c>
      <c r="C195" s="19" t="s">
        <v>208</v>
      </c>
      <c r="D195" s="11">
        <v>30719.585</v>
      </c>
      <c r="E195" s="123">
        <v>4191</v>
      </c>
      <c r="F195" s="127">
        <v>34910.585</v>
      </c>
      <c r="G195" s="128">
        <v>16013</v>
      </c>
      <c r="H195" s="128">
        <v>1671</v>
      </c>
      <c r="I195" s="128">
        <v>2127</v>
      </c>
      <c r="J195" s="128">
        <v>0</v>
      </c>
      <c r="K195" s="128">
        <v>1419</v>
      </c>
      <c r="L195" s="17">
        <v>14</v>
      </c>
      <c r="M195" s="17">
        <v>2996</v>
      </c>
      <c r="N195" s="17">
        <v>4191</v>
      </c>
      <c r="O195" s="17">
        <v>0</v>
      </c>
      <c r="P195" s="17">
        <v>22171.5998</v>
      </c>
      <c r="Q195" s="17">
        <v>4434.45</v>
      </c>
      <c r="R195" s="17">
        <v>-2558.5</v>
      </c>
      <c r="S195" s="17">
        <v>3053.03</v>
      </c>
      <c r="T195" s="17">
        <v>27100.5798</v>
      </c>
      <c r="U195" s="17">
        <v>34910.585</v>
      </c>
      <c r="V195" s="17">
        <v>29673.997249999997</v>
      </c>
      <c r="W195" s="17">
        <v>-2573.417449999997</v>
      </c>
      <c r="X195" s="17">
        <v>-1801.3922149999978</v>
      </c>
      <c r="Y195" s="129">
        <v>0.948</v>
      </c>
      <c r="Z195" s="130">
        <v>8507</v>
      </c>
      <c r="AA195" s="226">
        <v>33095.23458</v>
      </c>
      <c r="AB195" s="226">
        <v>33119.89210539195</v>
      </c>
      <c r="AC195" s="226">
        <v>3893.2516874799517</v>
      </c>
      <c r="AD195" s="226">
        <v>-687.7550601710668</v>
      </c>
      <c r="AE195" s="226">
        <v>0</v>
      </c>
      <c r="AF195" s="226">
        <v>5850732</v>
      </c>
      <c r="AG195" s="19"/>
    </row>
    <row r="196" spans="1:33" ht="12.75">
      <c r="A196" s="135" t="s">
        <v>866</v>
      </c>
      <c r="B196" s="12" t="s">
        <v>791</v>
      </c>
      <c r="C196" s="19" t="s">
        <v>221</v>
      </c>
      <c r="D196" s="11">
        <v>54307.874</v>
      </c>
      <c r="E196" s="123">
        <v>7104</v>
      </c>
      <c r="F196" s="127">
        <v>61411.874</v>
      </c>
      <c r="G196" s="128">
        <v>47449</v>
      </c>
      <c r="H196" s="128">
        <v>3248</v>
      </c>
      <c r="I196" s="128">
        <v>1480</v>
      </c>
      <c r="J196" s="128">
        <v>0</v>
      </c>
      <c r="K196" s="128">
        <v>3322</v>
      </c>
      <c r="L196" s="17">
        <v>65</v>
      </c>
      <c r="M196" s="17">
        <v>14469</v>
      </c>
      <c r="N196" s="17">
        <v>7104</v>
      </c>
      <c r="O196" s="17">
        <v>6</v>
      </c>
      <c r="P196" s="17">
        <v>65697.8854</v>
      </c>
      <c r="Q196" s="17">
        <v>6842.5</v>
      </c>
      <c r="R196" s="17">
        <v>-12359</v>
      </c>
      <c r="S196" s="17">
        <v>3578.67</v>
      </c>
      <c r="T196" s="17">
        <v>63760.0554</v>
      </c>
      <c r="U196" s="17">
        <v>61411.874</v>
      </c>
      <c r="V196" s="17">
        <v>52200.0929</v>
      </c>
      <c r="W196" s="17">
        <v>11559.962499999994</v>
      </c>
      <c r="X196" s="17">
        <v>8091.973749999996</v>
      </c>
      <c r="Y196" s="129">
        <v>1.132</v>
      </c>
      <c r="Z196" s="130">
        <v>12112</v>
      </c>
      <c r="AA196" s="226">
        <v>69518.241368</v>
      </c>
      <c r="AB196" s="226">
        <v>69570.03576751065</v>
      </c>
      <c r="AC196" s="226">
        <v>5743.893309735027</v>
      </c>
      <c r="AD196" s="226">
        <v>1162.8865620840088</v>
      </c>
      <c r="AE196" s="226">
        <v>14084882</v>
      </c>
      <c r="AF196" s="226">
        <v>0</v>
      </c>
      <c r="AG196" s="19"/>
    </row>
    <row r="197" spans="1:33" ht="12.75">
      <c r="A197" s="135" t="s">
        <v>866</v>
      </c>
      <c r="B197" s="12" t="s">
        <v>764</v>
      </c>
      <c r="C197" s="19" t="s">
        <v>218</v>
      </c>
      <c r="D197" s="11">
        <v>7534.915000000001</v>
      </c>
      <c r="E197" s="123">
        <v>2074</v>
      </c>
      <c r="F197" s="127">
        <v>9608.915</v>
      </c>
      <c r="G197" s="128">
        <v>11768</v>
      </c>
      <c r="H197" s="128">
        <v>1470</v>
      </c>
      <c r="I197" s="128">
        <v>414</v>
      </c>
      <c r="J197" s="128">
        <v>2728</v>
      </c>
      <c r="K197" s="128">
        <v>-29</v>
      </c>
      <c r="L197" s="17">
        <v>0</v>
      </c>
      <c r="M197" s="17">
        <v>5035</v>
      </c>
      <c r="N197" s="17">
        <v>2074</v>
      </c>
      <c r="O197" s="17">
        <v>4</v>
      </c>
      <c r="P197" s="17">
        <v>16293.972800000001</v>
      </c>
      <c r="Q197" s="17">
        <v>3895.5499999999997</v>
      </c>
      <c r="R197" s="17">
        <v>-4283.15</v>
      </c>
      <c r="S197" s="17">
        <v>906.95</v>
      </c>
      <c r="T197" s="17">
        <v>16813.3228</v>
      </c>
      <c r="U197" s="17">
        <v>9608.915</v>
      </c>
      <c r="V197" s="17">
        <v>8167.57775</v>
      </c>
      <c r="W197" s="17">
        <v>8645.745050000001</v>
      </c>
      <c r="X197" s="17">
        <v>6052.021535000001</v>
      </c>
      <c r="Y197" s="129">
        <v>1.63</v>
      </c>
      <c r="Z197" s="130">
        <v>4029</v>
      </c>
      <c r="AA197" s="226">
        <v>15662.53145</v>
      </c>
      <c r="AB197" s="226">
        <v>15674.200781607156</v>
      </c>
      <c r="AC197" s="226">
        <v>3890.34519275432</v>
      </c>
      <c r="AD197" s="226">
        <v>-690.6615548966984</v>
      </c>
      <c r="AE197" s="226">
        <v>0</v>
      </c>
      <c r="AF197" s="226">
        <v>2782675</v>
      </c>
      <c r="AG197" s="19"/>
    </row>
    <row r="198" spans="1:33" ht="12.75">
      <c r="A198" s="135" t="s">
        <v>866</v>
      </c>
      <c r="B198" s="12" t="s">
        <v>627</v>
      </c>
      <c r="C198" s="19" t="s">
        <v>213</v>
      </c>
      <c r="D198" s="11">
        <v>59765.187999999995</v>
      </c>
      <c r="E198" s="123">
        <v>6430</v>
      </c>
      <c r="F198" s="127">
        <v>66195.188</v>
      </c>
      <c r="G198" s="128">
        <v>56308</v>
      </c>
      <c r="H198" s="128">
        <v>5935</v>
      </c>
      <c r="I198" s="128">
        <v>1808</v>
      </c>
      <c r="J198" s="128">
        <v>0</v>
      </c>
      <c r="K198" s="128">
        <v>3202</v>
      </c>
      <c r="L198" s="17">
        <v>692</v>
      </c>
      <c r="M198" s="17">
        <v>28337</v>
      </c>
      <c r="N198" s="17">
        <v>6430</v>
      </c>
      <c r="O198" s="17">
        <v>52</v>
      </c>
      <c r="P198" s="17">
        <v>77964.0568</v>
      </c>
      <c r="Q198" s="17">
        <v>9303.25</v>
      </c>
      <c r="R198" s="17">
        <v>-24718.85</v>
      </c>
      <c r="S198" s="17">
        <v>648.21</v>
      </c>
      <c r="T198" s="17">
        <v>63196.666800000006</v>
      </c>
      <c r="U198" s="17">
        <v>66195.188</v>
      </c>
      <c r="V198" s="17">
        <v>56265.909799999994</v>
      </c>
      <c r="W198" s="17">
        <v>6930.757000000012</v>
      </c>
      <c r="X198" s="17">
        <v>4851.529900000009</v>
      </c>
      <c r="Y198" s="129">
        <v>1.073</v>
      </c>
      <c r="Z198" s="130">
        <v>15627</v>
      </c>
      <c r="AA198" s="226">
        <v>71027.43672399998</v>
      </c>
      <c r="AB198" s="226">
        <v>71080.35554590209</v>
      </c>
      <c r="AC198" s="226">
        <v>4548.5605391887175</v>
      </c>
      <c r="AD198" s="226">
        <v>-32.446208462301</v>
      </c>
      <c r="AE198" s="226">
        <v>0</v>
      </c>
      <c r="AF198" s="226">
        <v>507037</v>
      </c>
      <c r="AG198" s="19"/>
    </row>
    <row r="199" spans="1:33" ht="12.75">
      <c r="A199" s="135" t="s">
        <v>866</v>
      </c>
      <c r="B199" s="12" t="s">
        <v>711</v>
      </c>
      <c r="C199" s="19" t="s">
        <v>217</v>
      </c>
      <c r="D199" s="11">
        <v>18355.351</v>
      </c>
      <c r="E199" s="123">
        <v>2075</v>
      </c>
      <c r="F199" s="127">
        <v>20430.351</v>
      </c>
      <c r="G199" s="128">
        <v>14838</v>
      </c>
      <c r="H199" s="128">
        <v>510</v>
      </c>
      <c r="I199" s="128">
        <v>223</v>
      </c>
      <c r="J199" s="128">
        <v>0</v>
      </c>
      <c r="K199" s="128">
        <v>1332</v>
      </c>
      <c r="L199" s="17">
        <v>2</v>
      </c>
      <c r="M199" s="17">
        <v>8972</v>
      </c>
      <c r="N199" s="17">
        <v>2075</v>
      </c>
      <c r="O199" s="17">
        <v>0</v>
      </c>
      <c r="P199" s="17">
        <v>20544.6948</v>
      </c>
      <c r="Q199" s="17">
        <v>1755.25</v>
      </c>
      <c r="R199" s="17">
        <v>-7627.9</v>
      </c>
      <c r="S199" s="17">
        <v>238.51000000000002</v>
      </c>
      <c r="T199" s="17">
        <v>14910.554800000002</v>
      </c>
      <c r="U199" s="17">
        <v>20430.351</v>
      </c>
      <c r="V199" s="17">
        <v>17365.798349999997</v>
      </c>
      <c r="W199" s="17">
        <v>-2455.2435499999956</v>
      </c>
      <c r="X199" s="17">
        <v>-1718.670484999997</v>
      </c>
      <c r="Y199" s="129">
        <v>0.916</v>
      </c>
      <c r="Z199" s="130">
        <v>3688</v>
      </c>
      <c r="AA199" s="226">
        <v>18714.201516</v>
      </c>
      <c r="AB199" s="226">
        <v>18728.14448709318</v>
      </c>
      <c r="AC199" s="226">
        <v>5078.130283918975</v>
      </c>
      <c r="AD199" s="226">
        <v>497.1235362679563</v>
      </c>
      <c r="AE199" s="226">
        <v>1833392</v>
      </c>
      <c r="AF199" s="226">
        <v>0</v>
      </c>
      <c r="AG199" s="19"/>
    </row>
    <row r="200" spans="1:33" ht="12.75">
      <c r="A200" s="135" t="s">
        <v>866</v>
      </c>
      <c r="B200" s="12" t="s">
        <v>607</v>
      </c>
      <c r="C200" s="19" t="s">
        <v>210</v>
      </c>
      <c r="D200" s="11">
        <v>47656.634</v>
      </c>
      <c r="E200" s="123">
        <v>8144</v>
      </c>
      <c r="F200" s="127">
        <v>55800.634</v>
      </c>
      <c r="G200" s="128">
        <v>51024</v>
      </c>
      <c r="H200" s="128">
        <v>3835</v>
      </c>
      <c r="I200" s="128">
        <v>549</v>
      </c>
      <c r="J200" s="128">
        <v>0</v>
      </c>
      <c r="K200" s="128">
        <v>3481</v>
      </c>
      <c r="L200" s="17">
        <v>1</v>
      </c>
      <c r="M200" s="17">
        <v>29087</v>
      </c>
      <c r="N200" s="17">
        <v>8144</v>
      </c>
      <c r="O200" s="17">
        <v>393</v>
      </c>
      <c r="P200" s="17">
        <v>70647.8304</v>
      </c>
      <c r="Q200" s="17">
        <v>6685.25</v>
      </c>
      <c r="R200" s="17">
        <v>-25058.85</v>
      </c>
      <c r="S200" s="17">
        <v>1977.6100000000001</v>
      </c>
      <c r="T200" s="17">
        <v>54251.84040000001</v>
      </c>
      <c r="U200" s="17">
        <v>55800.634</v>
      </c>
      <c r="V200" s="17">
        <v>47430.5389</v>
      </c>
      <c r="W200" s="17">
        <v>6821.301500000009</v>
      </c>
      <c r="X200" s="17">
        <v>4774.911050000006</v>
      </c>
      <c r="Y200" s="129">
        <v>1.086</v>
      </c>
      <c r="Z200" s="130">
        <v>11445</v>
      </c>
      <c r="AA200" s="226">
        <v>60599.488524</v>
      </c>
      <c r="AB200" s="226">
        <v>60644.63802802929</v>
      </c>
      <c r="AC200" s="226">
        <v>5298.788818525932</v>
      </c>
      <c r="AD200" s="226">
        <v>717.7820708749132</v>
      </c>
      <c r="AE200" s="226">
        <v>8215016</v>
      </c>
      <c r="AF200" s="226">
        <v>0</v>
      </c>
      <c r="AG200" s="19"/>
    </row>
    <row r="201" spans="1:33" ht="12.75">
      <c r="A201" s="135" t="s">
        <v>866</v>
      </c>
      <c r="B201" s="12" t="s">
        <v>615</v>
      </c>
      <c r="C201" s="19" t="s">
        <v>211</v>
      </c>
      <c r="D201" s="11">
        <v>35226.407</v>
      </c>
      <c r="E201" s="123">
        <v>6606</v>
      </c>
      <c r="F201" s="127">
        <v>41832.407</v>
      </c>
      <c r="G201" s="128">
        <v>32008</v>
      </c>
      <c r="H201" s="128">
        <v>1293</v>
      </c>
      <c r="I201" s="128">
        <v>1521</v>
      </c>
      <c r="J201" s="128">
        <v>0</v>
      </c>
      <c r="K201" s="128">
        <v>3501</v>
      </c>
      <c r="L201" s="17">
        <v>0</v>
      </c>
      <c r="M201" s="17">
        <v>21507</v>
      </c>
      <c r="N201" s="17">
        <v>6606</v>
      </c>
      <c r="O201" s="17">
        <v>0</v>
      </c>
      <c r="P201" s="17">
        <v>44318.2768</v>
      </c>
      <c r="Q201" s="17">
        <v>5367.75</v>
      </c>
      <c r="R201" s="17">
        <v>-18280.95</v>
      </c>
      <c r="S201" s="17">
        <v>1958.91</v>
      </c>
      <c r="T201" s="17">
        <v>33363.986800000006</v>
      </c>
      <c r="U201" s="17">
        <v>41832.407</v>
      </c>
      <c r="V201" s="17">
        <v>35557.54595</v>
      </c>
      <c r="W201" s="17">
        <v>-2193.5591499999937</v>
      </c>
      <c r="X201" s="17">
        <v>-1535.4914049999954</v>
      </c>
      <c r="Y201" s="129">
        <v>0.963</v>
      </c>
      <c r="Z201" s="130">
        <v>9038</v>
      </c>
      <c r="AA201" s="226">
        <v>40284.607940999995</v>
      </c>
      <c r="AB201" s="226">
        <v>40314.621891824514</v>
      </c>
      <c r="AC201" s="226">
        <v>4460.568919210502</v>
      </c>
      <c r="AD201" s="226">
        <v>-120.43782844051657</v>
      </c>
      <c r="AE201" s="226">
        <v>0</v>
      </c>
      <c r="AF201" s="226">
        <v>1088517</v>
      </c>
      <c r="AG201" s="19"/>
    </row>
    <row r="202" spans="1:33" ht="12.75">
      <c r="A202" s="135" t="s">
        <v>866</v>
      </c>
      <c r="B202" s="12" t="s">
        <v>835</v>
      </c>
      <c r="C202" s="19" t="s">
        <v>222</v>
      </c>
      <c r="D202" s="11">
        <v>32402.085999999996</v>
      </c>
      <c r="E202" s="123">
        <v>965</v>
      </c>
      <c r="F202" s="127">
        <v>33367.085999999996</v>
      </c>
      <c r="G202" s="128">
        <v>28025</v>
      </c>
      <c r="H202" s="128">
        <v>11126</v>
      </c>
      <c r="I202" s="128">
        <v>243</v>
      </c>
      <c r="J202" s="128">
        <v>0</v>
      </c>
      <c r="K202" s="128">
        <v>2800</v>
      </c>
      <c r="L202" s="17">
        <v>523</v>
      </c>
      <c r="M202" s="17">
        <v>15523</v>
      </c>
      <c r="N202" s="17">
        <v>965</v>
      </c>
      <c r="O202" s="17">
        <v>0</v>
      </c>
      <c r="P202" s="17">
        <v>38803.415</v>
      </c>
      <c r="Q202" s="17">
        <v>12043.65</v>
      </c>
      <c r="R202" s="17">
        <v>-13639.1</v>
      </c>
      <c r="S202" s="17">
        <v>-1818.66</v>
      </c>
      <c r="T202" s="17">
        <v>35389.305</v>
      </c>
      <c r="U202" s="17">
        <v>33367.085999999996</v>
      </c>
      <c r="V202" s="17">
        <v>28362.023099999995</v>
      </c>
      <c r="W202" s="17">
        <v>7027.281900000005</v>
      </c>
      <c r="X202" s="17">
        <v>4919.097330000003</v>
      </c>
      <c r="Y202" s="129">
        <v>1.147</v>
      </c>
      <c r="Z202" s="130">
        <v>9913</v>
      </c>
      <c r="AA202" s="226">
        <v>38272.047642</v>
      </c>
      <c r="AB202" s="226">
        <v>38300.56213958585</v>
      </c>
      <c r="AC202" s="226">
        <v>3863.67014421324</v>
      </c>
      <c r="AD202" s="226">
        <v>-717.3366034377786</v>
      </c>
      <c r="AE202" s="226">
        <v>0</v>
      </c>
      <c r="AF202" s="226">
        <v>7110958</v>
      </c>
      <c r="AG202" s="19"/>
    </row>
    <row r="203" spans="1:33" ht="12.75">
      <c r="A203" s="135" t="s">
        <v>866</v>
      </c>
      <c r="B203" s="12" t="s">
        <v>771</v>
      </c>
      <c r="C203" s="19" t="s">
        <v>219</v>
      </c>
      <c r="D203" s="11">
        <v>64796.043000000005</v>
      </c>
      <c r="E203" s="123">
        <v>7350</v>
      </c>
      <c r="F203" s="127">
        <v>72146.043</v>
      </c>
      <c r="G203" s="128">
        <v>46217</v>
      </c>
      <c r="H203" s="128">
        <v>4406</v>
      </c>
      <c r="I203" s="128">
        <v>1090</v>
      </c>
      <c r="J203" s="128">
        <v>0</v>
      </c>
      <c r="K203" s="128">
        <v>3303</v>
      </c>
      <c r="L203" s="17">
        <v>585</v>
      </c>
      <c r="M203" s="17">
        <v>21298</v>
      </c>
      <c r="N203" s="17">
        <v>7350</v>
      </c>
      <c r="O203" s="17">
        <v>1640</v>
      </c>
      <c r="P203" s="17">
        <v>63992.0582</v>
      </c>
      <c r="Q203" s="17">
        <v>7479.15</v>
      </c>
      <c r="R203" s="17">
        <v>-19994.55</v>
      </c>
      <c r="S203" s="17">
        <v>2626.84</v>
      </c>
      <c r="T203" s="17">
        <v>54103.4982</v>
      </c>
      <c r="U203" s="17">
        <v>72146.043</v>
      </c>
      <c r="V203" s="17">
        <v>61324.13655</v>
      </c>
      <c r="W203" s="17">
        <v>-7220.638350000001</v>
      </c>
      <c r="X203" s="17">
        <v>-5054.446845</v>
      </c>
      <c r="Y203" s="129">
        <v>0.93</v>
      </c>
      <c r="Z203" s="130">
        <v>13270</v>
      </c>
      <c r="AA203" s="226">
        <v>67095.81999</v>
      </c>
      <c r="AB203" s="226">
        <v>67145.80957025508</v>
      </c>
      <c r="AC203" s="226">
        <v>5059.970578014701</v>
      </c>
      <c r="AD203" s="226">
        <v>478.96383036368206</v>
      </c>
      <c r="AE203" s="226">
        <v>6355850</v>
      </c>
      <c r="AF203" s="226">
        <v>0</v>
      </c>
      <c r="AG203" s="19"/>
    </row>
    <row r="204" spans="1:33" ht="12.75">
      <c r="A204" s="135" t="s">
        <v>866</v>
      </c>
      <c r="B204" s="12" t="s">
        <v>661</v>
      </c>
      <c r="C204" s="19" t="s">
        <v>214</v>
      </c>
      <c r="D204" s="11">
        <v>336817.832</v>
      </c>
      <c r="E204" s="123">
        <v>42490</v>
      </c>
      <c r="F204" s="127">
        <v>379307.832</v>
      </c>
      <c r="G204" s="128">
        <v>154698</v>
      </c>
      <c r="H204" s="128">
        <v>64763</v>
      </c>
      <c r="I204" s="128">
        <v>8038</v>
      </c>
      <c r="J204" s="128">
        <v>0</v>
      </c>
      <c r="K204" s="128">
        <v>6812</v>
      </c>
      <c r="L204" s="17">
        <v>698</v>
      </c>
      <c r="M204" s="17">
        <v>12627</v>
      </c>
      <c r="N204" s="17">
        <v>42490</v>
      </c>
      <c r="O204" s="17">
        <v>7382</v>
      </c>
      <c r="P204" s="17">
        <v>214194.85080000001</v>
      </c>
      <c r="Q204" s="17">
        <v>67671.05</v>
      </c>
      <c r="R204" s="17">
        <v>-17600.95</v>
      </c>
      <c r="S204" s="17">
        <v>33969.91</v>
      </c>
      <c r="T204" s="17">
        <v>298234.8608</v>
      </c>
      <c r="U204" s="17">
        <v>379307.832</v>
      </c>
      <c r="V204" s="17">
        <v>322411.6572</v>
      </c>
      <c r="W204" s="17">
        <v>-24176.796399999992</v>
      </c>
      <c r="X204" s="17">
        <v>-16923.757479999993</v>
      </c>
      <c r="Y204" s="129">
        <v>0.955</v>
      </c>
      <c r="Z204" s="130">
        <v>90086</v>
      </c>
      <c r="AA204" s="226">
        <v>362238.97956</v>
      </c>
      <c r="AB204" s="226">
        <v>362508.864845595</v>
      </c>
      <c r="AC204" s="226">
        <v>4024.031090797627</v>
      </c>
      <c r="AD204" s="226">
        <v>-556.9756568533917</v>
      </c>
      <c r="AE204" s="226">
        <v>0</v>
      </c>
      <c r="AF204" s="226">
        <v>50175709</v>
      </c>
      <c r="AG204" s="19"/>
    </row>
    <row r="205" spans="1:33" ht="12.75">
      <c r="A205" s="135" t="s">
        <v>866</v>
      </c>
      <c r="B205" s="12" t="s">
        <v>670</v>
      </c>
      <c r="C205" s="19" t="s">
        <v>216</v>
      </c>
      <c r="D205" s="11">
        <v>97776.436</v>
      </c>
      <c r="E205" s="123">
        <v>9718</v>
      </c>
      <c r="F205" s="127">
        <v>107494.436</v>
      </c>
      <c r="G205" s="128">
        <v>61738</v>
      </c>
      <c r="H205" s="128">
        <v>11070</v>
      </c>
      <c r="I205" s="128">
        <v>3423</v>
      </c>
      <c r="J205" s="128">
        <v>0</v>
      </c>
      <c r="K205" s="128">
        <v>3526</v>
      </c>
      <c r="L205" s="17">
        <v>343</v>
      </c>
      <c r="M205" s="17">
        <v>21081</v>
      </c>
      <c r="N205" s="17">
        <v>9718</v>
      </c>
      <c r="O205" s="17">
        <v>0</v>
      </c>
      <c r="P205" s="17">
        <v>85482.4348</v>
      </c>
      <c r="Q205" s="17">
        <v>15316.15</v>
      </c>
      <c r="R205" s="17">
        <v>-18210.399999999998</v>
      </c>
      <c r="S205" s="17">
        <v>4676.530000000001</v>
      </c>
      <c r="T205" s="17">
        <v>87264.7148</v>
      </c>
      <c r="U205" s="17">
        <v>107494.436</v>
      </c>
      <c r="V205" s="17">
        <v>91370.2706</v>
      </c>
      <c r="W205" s="17">
        <v>-4105.555800000002</v>
      </c>
      <c r="X205" s="17">
        <v>-2873.8890600000013</v>
      </c>
      <c r="Y205" s="129">
        <v>0.973</v>
      </c>
      <c r="Z205" s="130">
        <v>24498</v>
      </c>
      <c r="AA205" s="226">
        <v>104592.086228</v>
      </c>
      <c r="AB205" s="226">
        <v>104670.0123117608</v>
      </c>
      <c r="AC205" s="226">
        <v>4272.594183678701</v>
      </c>
      <c r="AD205" s="226">
        <v>-308.4125639723179</v>
      </c>
      <c r="AE205" s="226">
        <v>0</v>
      </c>
      <c r="AF205" s="226">
        <v>7555491</v>
      </c>
      <c r="AG205" s="19"/>
    </row>
    <row r="206" spans="1:33" ht="12.75">
      <c r="A206" s="135" t="s">
        <v>866</v>
      </c>
      <c r="B206" s="12" t="s">
        <v>604</v>
      </c>
      <c r="C206" s="19" t="s">
        <v>209</v>
      </c>
      <c r="D206" s="11">
        <v>43870.474</v>
      </c>
      <c r="E206" s="123">
        <v>5519</v>
      </c>
      <c r="F206" s="127">
        <v>49389.474</v>
      </c>
      <c r="G206" s="128">
        <v>43599</v>
      </c>
      <c r="H206" s="128">
        <v>2253</v>
      </c>
      <c r="I206" s="128">
        <v>318</v>
      </c>
      <c r="J206" s="128">
        <v>0</v>
      </c>
      <c r="K206" s="128">
        <v>3434</v>
      </c>
      <c r="L206" s="17">
        <v>31</v>
      </c>
      <c r="M206" s="17">
        <v>25007</v>
      </c>
      <c r="N206" s="17">
        <v>5519</v>
      </c>
      <c r="O206" s="17">
        <v>126</v>
      </c>
      <c r="P206" s="17">
        <v>60367.1754</v>
      </c>
      <c r="Q206" s="17">
        <v>5104.25</v>
      </c>
      <c r="R206" s="17">
        <v>-21389.399999999998</v>
      </c>
      <c r="S206" s="17">
        <v>439.96000000000004</v>
      </c>
      <c r="T206" s="17">
        <v>44521.9854</v>
      </c>
      <c r="U206" s="17">
        <v>49389.474</v>
      </c>
      <c r="V206" s="17">
        <v>41981.0529</v>
      </c>
      <c r="W206" s="17">
        <v>2540.9324999999953</v>
      </c>
      <c r="X206" s="17">
        <v>1778.6527499999966</v>
      </c>
      <c r="Y206" s="129">
        <v>1.036</v>
      </c>
      <c r="Z206" s="130">
        <v>10872</v>
      </c>
      <c r="AA206" s="226">
        <v>51167.495064</v>
      </c>
      <c r="AB206" s="226">
        <v>51205.61728385415</v>
      </c>
      <c r="AC206" s="226">
        <v>4709.861781075621</v>
      </c>
      <c r="AD206" s="226">
        <v>128.85503342460288</v>
      </c>
      <c r="AE206" s="226">
        <v>1400912</v>
      </c>
      <c r="AF206" s="226">
        <v>0</v>
      </c>
      <c r="AG206" s="19"/>
    </row>
    <row r="207" spans="1:33" ht="12.75">
      <c r="A207" s="135" t="s">
        <v>866</v>
      </c>
      <c r="B207" s="12" t="s">
        <v>623</v>
      </c>
      <c r="C207" s="19" t="s">
        <v>212</v>
      </c>
      <c r="D207" s="11">
        <v>48150.186</v>
      </c>
      <c r="E207" s="123">
        <v>8926</v>
      </c>
      <c r="F207" s="127">
        <v>57076.186</v>
      </c>
      <c r="G207" s="128">
        <v>52410</v>
      </c>
      <c r="H207" s="128">
        <v>5315</v>
      </c>
      <c r="I207" s="128">
        <v>1010</v>
      </c>
      <c r="J207" s="128">
        <v>3</v>
      </c>
      <c r="K207" s="128">
        <v>2615</v>
      </c>
      <c r="L207" s="17">
        <v>0</v>
      </c>
      <c r="M207" s="17">
        <v>36461</v>
      </c>
      <c r="N207" s="17">
        <v>8926</v>
      </c>
      <c r="O207" s="17">
        <v>116</v>
      </c>
      <c r="P207" s="17">
        <v>72566.886</v>
      </c>
      <c r="Q207" s="17">
        <v>7601.55</v>
      </c>
      <c r="R207" s="17">
        <v>-31090.45</v>
      </c>
      <c r="S207" s="17">
        <v>1388.73</v>
      </c>
      <c r="T207" s="17">
        <v>50466.71600000001</v>
      </c>
      <c r="U207" s="17">
        <v>57076.186</v>
      </c>
      <c r="V207" s="17">
        <v>48514.7581</v>
      </c>
      <c r="W207" s="17">
        <v>1951.9579000000085</v>
      </c>
      <c r="X207" s="17">
        <v>1366.3705300000058</v>
      </c>
      <c r="Y207" s="129">
        <v>1.024</v>
      </c>
      <c r="Z207" s="130">
        <v>11831</v>
      </c>
      <c r="AA207" s="226">
        <v>58446.014464</v>
      </c>
      <c r="AB207" s="226">
        <v>58489.55952732991</v>
      </c>
      <c r="AC207" s="226">
        <v>4943.754503197525</v>
      </c>
      <c r="AD207" s="226">
        <v>362.7477555465066</v>
      </c>
      <c r="AE207" s="226">
        <v>4291669</v>
      </c>
      <c r="AF207" s="226">
        <v>0</v>
      </c>
      <c r="AG207" s="19"/>
    </row>
    <row r="208" spans="1:33" ht="12.75">
      <c r="A208" s="135" t="s">
        <v>866</v>
      </c>
      <c r="B208" s="12" t="s">
        <v>556</v>
      </c>
      <c r="C208" s="19" t="s">
        <v>557</v>
      </c>
      <c r="D208" s="11">
        <v>105471.66</v>
      </c>
      <c r="E208" s="123">
        <v>12090</v>
      </c>
      <c r="F208" s="127">
        <v>117561.66</v>
      </c>
      <c r="G208" s="128">
        <v>75186</v>
      </c>
      <c r="H208" s="128">
        <v>12374</v>
      </c>
      <c r="I208" s="128">
        <v>17586</v>
      </c>
      <c r="J208" s="128">
        <v>0</v>
      </c>
      <c r="K208" s="128">
        <v>3462</v>
      </c>
      <c r="L208" s="17">
        <v>5778</v>
      </c>
      <c r="M208" s="17">
        <v>36505</v>
      </c>
      <c r="N208" s="17">
        <v>12090</v>
      </c>
      <c r="O208" s="17">
        <v>306</v>
      </c>
      <c r="P208" s="17">
        <v>104102.5356</v>
      </c>
      <c r="Q208" s="17">
        <v>28408.7</v>
      </c>
      <c r="R208" s="17">
        <v>-36200.65</v>
      </c>
      <c r="S208" s="17">
        <v>4070.65</v>
      </c>
      <c r="T208" s="17">
        <v>100381.2356</v>
      </c>
      <c r="U208" s="17">
        <v>117561.66</v>
      </c>
      <c r="V208" s="17">
        <v>99927.41100000001</v>
      </c>
      <c r="W208" s="17">
        <v>453.82459999999264</v>
      </c>
      <c r="X208" s="17">
        <v>317.6772199999948</v>
      </c>
      <c r="Y208" s="129">
        <v>1.003</v>
      </c>
      <c r="Z208" s="130">
        <v>25975</v>
      </c>
      <c r="AA208" s="226">
        <v>117914.34498</v>
      </c>
      <c r="AB208" s="226">
        <v>118002.19678078998</v>
      </c>
      <c r="AC208" s="226">
        <v>4542.914216777284</v>
      </c>
      <c r="AD208" s="226">
        <v>-38.09253087373418</v>
      </c>
      <c r="AE208" s="226">
        <v>0</v>
      </c>
      <c r="AF208" s="226">
        <v>989453</v>
      </c>
      <c r="AG208" s="19"/>
    </row>
    <row r="209" spans="1:33" ht="12.75">
      <c r="A209" s="135" t="s">
        <v>866</v>
      </c>
      <c r="B209" s="12" t="s">
        <v>776</v>
      </c>
      <c r="C209" s="19" t="s">
        <v>220</v>
      </c>
      <c r="D209" s="11">
        <v>69351.533</v>
      </c>
      <c r="E209" s="123">
        <v>6197</v>
      </c>
      <c r="F209" s="127">
        <v>75548.533</v>
      </c>
      <c r="G209" s="128">
        <v>45476</v>
      </c>
      <c r="H209" s="128">
        <v>5603</v>
      </c>
      <c r="I209" s="128">
        <v>1239</v>
      </c>
      <c r="J209" s="128">
        <v>0</v>
      </c>
      <c r="K209" s="128">
        <v>1279</v>
      </c>
      <c r="L209" s="17">
        <v>90</v>
      </c>
      <c r="M209" s="17">
        <v>13473</v>
      </c>
      <c r="N209" s="17">
        <v>6197</v>
      </c>
      <c r="O209" s="17">
        <v>0</v>
      </c>
      <c r="P209" s="17">
        <v>62966.0696</v>
      </c>
      <c r="Q209" s="17">
        <v>6902.849999999999</v>
      </c>
      <c r="R209" s="17">
        <v>-11528.55</v>
      </c>
      <c r="S209" s="17">
        <v>2977.0400000000004</v>
      </c>
      <c r="T209" s="17">
        <v>61317.409600000006</v>
      </c>
      <c r="U209" s="17">
        <v>75548.533</v>
      </c>
      <c r="V209" s="17">
        <v>64216.25304999999</v>
      </c>
      <c r="W209" s="17">
        <v>-2898.8434499999858</v>
      </c>
      <c r="X209" s="17">
        <v>-2029.1904149999898</v>
      </c>
      <c r="Y209" s="129">
        <v>0.973</v>
      </c>
      <c r="Z209" s="130">
        <v>15560</v>
      </c>
      <c r="AA209" s="226">
        <v>73508.72260899999</v>
      </c>
      <c r="AB209" s="226">
        <v>73563.49010701787</v>
      </c>
      <c r="AC209" s="226">
        <v>4727.7307266721</v>
      </c>
      <c r="AD209" s="226">
        <v>146.7239790210815</v>
      </c>
      <c r="AE209" s="226">
        <v>2283025</v>
      </c>
      <c r="AF209" s="226">
        <v>0</v>
      </c>
      <c r="AG209" s="19"/>
    </row>
    <row r="210" spans="1:33" ht="12.75">
      <c r="A210" s="135" t="s">
        <v>867</v>
      </c>
      <c r="B210" s="12" t="s">
        <v>681</v>
      </c>
      <c r="C210" s="19" t="s">
        <v>229</v>
      </c>
      <c r="D210" s="11">
        <v>33952.528</v>
      </c>
      <c r="E210" s="123">
        <v>1812</v>
      </c>
      <c r="F210" s="127">
        <v>35764.528</v>
      </c>
      <c r="G210" s="128">
        <v>19728</v>
      </c>
      <c r="H210" s="128">
        <v>6580</v>
      </c>
      <c r="I210" s="128">
        <v>646</v>
      </c>
      <c r="J210" s="128">
        <v>0</v>
      </c>
      <c r="K210" s="128">
        <v>1725</v>
      </c>
      <c r="L210" s="17">
        <v>60</v>
      </c>
      <c r="M210" s="17">
        <v>4003</v>
      </c>
      <c r="N210" s="17">
        <v>1812</v>
      </c>
      <c r="O210" s="17">
        <v>0</v>
      </c>
      <c r="P210" s="17">
        <v>27315.3888</v>
      </c>
      <c r="Q210" s="17">
        <v>7608.349999999999</v>
      </c>
      <c r="R210" s="17">
        <v>-3453.5499999999997</v>
      </c>
      <c r="S210" s="17">
        <v>859.69</v>
      </c>
      <c r="T210" s="17">
        <v>32329.8788</v>
      </c>
      <c r="U210" s="17">
        <v>35764.528</v>
      </c>
      <c r="V210" s="17">
        <v>30399.848799999996</v>
      </c>
      <c r="W210" s="17">
        <v>1930.0300000000025</v>
      </c>
      <c r="X210" s="17">
        <v>1351.0210000000015</v>
      </c>
      <c r="Y210" s="129">
        <v>1.038</v>
      </c>
      <c r="Z210" s="130">
        <v>7616</v>
      </c>
      <c r="AA210" s="226">
        <v>37123.580064</v>
      </c>
      <c r="AB210" s="226">
        <v>37151.23889856289</v>
      </c>
      <c r="AC210" s="226">
        <v>4878.051325966767</v>
      </c>
      <c r="AD210" s="226">
        <v>297.04457831574837</v>
      </c>
      <c r="AE210" s="226">
        <v>2262292</v>
      </c>
      <c r="AF210" s="226">
        <v>0</v>
      </c>
      <c r="AG210" s="19"/>
    </row>
    <row r="211" spans="1:33" ht="12.75">
      <c r="A211" s="135" t="s">
        <v>867</v>
      </c>
      <c r="B211" s="12" t="s">
        <v>680</v>
      </c>
      <c r="C211" s="19" t="s">
        <v>228</v>
      </c>
      <c r="D211" s="11">
        <v>28201.719</v>
      </c>
      <c r="E211" s="123">
        <v>2643</v>
      </c>
      <c r="F211" s="127">
        <v>30844.719</v>
      </c>
      <c r="G211" s="128">
        <v>18689</v>
      </c>
      <c r="H211" s="128">
        <v>7981</v>
      </c>
      <c r="I211" s="128">
        <v>126</v>
      </c>
      <c r="J211" s="128">
        <v>0</v>
      </c>
      <c r="K211" s="128">
        <v>2468</v>
      </c>
      <c r="L211" s="17">
        <v>0</v>
      </c>
      <c r="M211" s="17">
        <v>9224</v>
      </c>
      <c r="N211" s="17">
        <v>2643</v>
      </c>
      <c r="O211" s="17">
        <v>0</v>
      </c>
      <c r="P211" s="17">
        <v>25876.7894</v>
      </c>
      <c r="Q211" s="17">
        <v>8988.75</v>
      </c>
      <c r="R211" s="17">
        <v>-7840.4</v>
      </c>
      <c r="S211" s="17">
        <v>678.47</v>
      </c>
      <c r="T211" s="17">
        <v>27703.6094</v>
      </c>
      <c r="U211" s="17">
        <v>30844.719</v>
      </c>
      <c r="V211" s="17">
        <v>26218.01115</v>
      </c>
      <c r="W211" s="17">
        <v>1485.5982500000027</v>
      </c>
      <c r="X211" s="17">
        <v>1039.918775000002</v>
      </c>
      <c r="Y211" s="129">
        <v>1.034</v>
      </c>
      <c r="Z211" s="130">
        <v>5699</v>
      </c>
      <c r="AA211" s="226">
        <v>31893.439446</v>
      </c>
      <c r="AB211" s="226">
        <v>31917.201576800904</v>
      </c>
      <c r="AC211" s="226">
        <v>5600.491590945939</v>
      </c>
      <c r="AD211" s="226">
        <v>1019.4848432949202</v>
      </c>
      <c r="AE211" s="226">
        <v>5810044</v>
      </c>
      <c r="AF211" s="226">
        <v>0</v>
      </c>
      <c r="AG211" s="19"/>
    </row>
    <row r="212" spans="1:33" ht="12.75">
      <c r="A212" s="135" t="s">
        <v>867</v>
      </c>
      <c r="B212" s="12" t="s">
        <v>624</v>
      </c>
      <c r="C212" s="19" t="s">
        <v>224</v>
      </c>
      <c r="D212" s="11">
        <v>57485.502</v>
      </c>
      <c r="E212" s="123">
        <v>8004</v>
      </c>
      <c r="F212" s="127">
        <v>65489.502</v>
      </c>
      <c r="G212" s="128">
        <v>38688</v>
      </c>
      <c r="H212" s="128">
        <v>15869</v>
      </c>
      <c r="I212" s="128">
        <v>649</v>
      </c>
      <c r="J212" s="128">
        <v>0</v>
      </c>
      <c r="K212" s="128">
        <v>2333</v>
      </c>
      <c r="L212" s="17">
        <v>349</v>
      </c>
      <c r="M212" s="17">
        <v>19592</v>
      </c>
      <c r="N212" s="17">
        <v>8004</v>
      </c>
      <c r="O212" s="17">
        <v>1101</v>
      </c>
      <c r="P212" s="17">
        <v>53567.404800000004</v>
      </c>
      <c r="Q212" s="17">
        <v>16023.35</v>
      </c>
      <c r="R212" s="17">
        <v>-17885.7</v>
      </c>
      <c r="S212" s="17">
        <v>3472.76</v>
      </c>
      <c r="T212" s="17">
        <v>55177.81480000001</v>
      </c>
      <c r="U212" s="17">
        <v>65489.502</v>
      </c>
      <c r="V212" s="17">
        <v>55666.0767</v>
      </c>
      <c r="W212" s="17">
        <v>-488.2618999999904</v>
      </c>
      <c r="X212" s="17">
        <v>-341.78332999999327</v>
      </c>
      <c r="Y212" s="129">
        <v>0.995</v>
      </c>
      <c r="Z212" s="130">
        <v>15632</v>
      </c>
      <c r="AA212" s="226">
        <v>65162.05449</v>
      </c>
      <c r="AB212" s="226">
        <v>65210.603322893</v>
      </c>
      <c r="AC212" s="226">
        <v>4171.609731505438</v>
      </c>
      <c r="AD212" s="226">
        <v>-409.3970161455809</v>
      </c>
      <c r="AE212" s="226">
        <v>0</v>
      </c>
      <c r="AF212" s="226">
        <v>6399694</v>
      </c>
      <c r="AG212" s="19"/>
    </row>
    <row r="213" spans="1:33" ht="12.75">
      <c r="A213" s="135" t="s">
        <v>867</v>
      </c>
      <c r="B213" s="12" t="s">
        <v>587</v>
      </c>
      <c r="C213" s="19" t="s">
        <v>223</v>
      </c>
      <c r="D213" s="11">
        <v>42157.121</v>
      </c>
      <c r="E213" s="123">
        <v>3131</v>
      </c>
      <c r="F213" s="127">
        <v>45288.121</v>
      </c>
      <c r="G213" s="128">
        <v>21524</v>
      </c>
      <c r="H213" s="128">
        <v>3174</v>
      </c>
      <c r="I213" s="128">
        <v>5</v>
      </c>
      <c r="J213" s="128">
        <v>0</v>
      </c>
      <c r="K213" s="128">
        <v>1482</v>
      </c>
      <c r="L213" s="17">
        <v>81</v>
      </c>
      <c r="M213" s="17">
        <v>43</v>
      </c>
      <c r="N213" s="17">
        <v>3131</v>
      </c>
      <c r="O213" s="17">
        <v>82</v>
      </c>
      <c r="P213" s="17">
        <v>29802.130400000002</v>
      </c>
      <c r="Q213" s="17">
        <v>3961.85</v>
      </c>
      <c r="R213" s="17">
        <v>-175.1</v>
      </c>
      <c r="S213" s="17">
        <v>2654.04</v>
      </c>
      <c r="T213" s="17">
        <v>36242.9204</v>
      </c>
      <c r="U213" s="17">
        <v>45288.121</v>
      </c>
      <c r="V213" s="17">
        <v>38494.90285</v>
      </c>
      <c r="W213" s="17">
        <v>-2251.982449999996</v>
      </c>
      <c r="X213" s="17">
        <v>-1576.3877149999971</v>
      </c>
      <c r="Y213" s="129">
        <v>0.965</v>
      </c>
      <c r="Z213" s="130">
        <v>9598</v>
      </c>
      <c r="AA213" s="226">
        <v>43703.036765</v>
      </c>
      <c r="AB213" s="226">
        <v>43735.59760804626</v>
      </c>
      <c r="AC213" s="226">
        <v>4556.740738492004</v>
      </c>
      <c r="AD213" s="226">
        <v>-24.266009159014175</v>
      </c>
      <c r="AE213" s="226">
        <v>0</v>
      </c>
      <c r="AF213" s="226">
        <v>232905</v>
      </c>
      <c r="AG213" s="19"/>
    </row>
    <row r="214" spans="1:33" ht="12.75">
      <c r="A214" s="135" t="s">
        <v>867</v>
      </c>
      <c r="B214" s="12" t="s">
        <v>641</v>
      </c>
      <c r="C214" s="19" t="s">
        <v>225</v>
      </c>
      <c r="D214" s="11">
        <v>29388.767999999996</v>
      </c>
      <c r="E214" s="123">
        <v>4192</v>
      </c>
      <c r="F214" s="127">
        <v>33580.768</v>
      </c>
      <c r="G214" s="128">
        <v>28599</v>
      </c>
      <c r="H214" s="128">
        <v>1202</v>
      </c>
      <c r="I214" s="128">
        <v>90</v>
      </c>
      <c r="J214" s="128">
        <v>0</v>
      </c>
      <c r="K214" s="128">
        <v>1842</v>
      </c>
      <c r="L214" s="17">
        <v>19</v>
      </c>
      <c r="M214" s="17">
        <v>19135</v>
      </c>
      <c r="N214" s="17">
        <v>4192</v>
      </c>
      <c r="O214" s="17">
        <v>0</v>
      </c>
      <c r="P214" s="17">
        <v>39598.1754</v>
      </c>
      <c r="Q214" s="17">
        <v>2663.9</v>
      </c>
      <c r="R214" s="17">
        <v>-16280.9</v>
      </c>
      <c r="S214" s="17">
        <v>310.25</v>
      </c>
      <c r="T214" s="17">
        <v>26291.4254</v>
      </c>
      <c r="U214" s="17">
        <v>33580.768</v>
      </c>
      <c r="V214" s="17">
        <v>28543.652799999996</v>
      </c>
      <c r="W214" s="17">
        <v>-2252.227399999996</v>
      </c>
      <c r="X214" s="17">
        <v>-1576.5591799999972</v>
      </c>
      <c r="Y214" s="129">
        <v>0.953</v>
      </c>
      <c r="Z214" s="130">
        <v>7093</v>
      </c>
      <c r="AA214" s="226">
        <v>32002.471903999995</v>
      </c>
      <c r="AB214" s="226">
        <v>32026.31526917303</v>
      </c>
      <c r="AC214" s="226">
        <v>4515.200235326805</v>
      </c>
      <c r="AD214" s="226">
        <v>-65.80651232421314</v>
      </c>
      <c r="AE214" s="226">
        <v>0</v>
      </c>
      <c r="AF214" s="226">
        <v>466766</v>
      </c>
      <c r="AG214" s="19"/>
    </row>
    <row r="215" spans="1:33" ht="12.75">
      <c r="A215" s="135" t="s">
        <v>867</v>
      </c>
      <c r="B215" s="12" t="s">
        <v>692</v>
      </c>
      <c r="C215" s="19" t="s">
        <v>231</v>
      </c>
      <c r="D215" s="11">
        <v>20761.302</v>
      </c>
      <c r="E215" s="123">
        <v>3262</v>
      </c>
      <c r="F215" s="127">
        <v>24023.302</v>
      </c>
      <c r="G215" s="128">
        <v>7888</v>
      </c>
      <c r="H215" s="128">
        <v>4896</v>
      </c>
      <c r="I215" s="128">
        <v>94</v>
      </c>
      <c r="J215" s="128">
        <v>0</v>
      </c>
      <c r="K215" s="128">
        <v>820</v>
      </c>
      <c r="L215" s="17">
        <v>865</v>
      </c>
      <c r="M215" s="17">
        <v>0</v>
      </c>
      <c r="N215" s="17">
        <v>3262</v>
      </c>
      <c r="O215" s="17">
        <v>0</v>
      </c>
      <c r="P215" s="17">
        <v>10921.7248</v>
      </c>
      <c r="Q215" s="17">
        <v>4938.5</v>
      </c>
      <c r="R215" s="17">
        <v>-735.25</v>
      </c>
      <c r="S215" s="17">
        <v>2772.7000000000003</v>
      </c>
      <c r="T215" s="17">
        <v>17897.6748</v>
      </c>
      <c r="U215" s="17">
        <v>24023.302</v>
      </c>
      <c r="V215" s="17">
        <v>20419.8067</v>
      </c>
      <c r="W215" s="17">
        <v>-2522.1319000000003</v>
      </c>
      <c r="X215" s="17">
        <v>-1765.49233</v>
      </c>
      <c r="Y215" s="129">
        <v>0.927</v>
      </c>
      <c r="Z215" s="130">
        <v>4949</v>
      </c>
      <c r="AA215" s="226">
        <v>22269.600954</v>
      </c>
      <c r="AB215" s="226">
        <v>22286.192866943376</v>
      </c>
      <c r="AC215" s="226">
        <v>4503.170916739417</v>
      </c>
      <c r="AD215" s="226">
        <v>-77.83583091160108</v>
      </c>
      <c r="AE215" s="226">
        <v>0</v>
      </c>
      <c r="AF215" s="226">
        <v>385210</v>
      </c>
      <c r="AG215" s="19"/>
    </row>
    <row r="216" spans="1:33" ht="12.75">
      <c r="A216" s="135" t="s">
        <v>867</v>
      </c>
      <c r="B216" s="12" t="s">
        <v>846</v>
      </c>
      <c r="C216" s="19" t="s">
        <v>233</v>
      </c>
      <c r="D216" s="11">
        <v>711788.946</v>
      </c>
      <c r="E216" s="123">
        <v>68160</v>
      </c>
      <c r="F216" s="127">
        <v>779948.946</v>
      </c>
      <c r="G216" s="128">
        <v>475925</v>
      </c>
      <c r="H216" s="128">
        <v>93331</v>
      </c>
      <c r="I216" s="128">
        <v>289124</v>
      </c>
      <c r="J216" s="128">
        <v>43403</v>
      </c>
      <c r="K216" s="128">
        <v>4</v>
      </c>
      <c r="L216" s="17">
        <v>260763</v>
      </c>
      <c r="M216" s="17">
        <v>62845</v>
      </c>
      <c r="N216" s="17">
        <v>68160</v>
      </c>
      <c r="O216" s="17">
        <v>16504</v>
      </c>
      <c r="P216" s="17">
        <v>658965.755</v>
      </c>
      <c r="Q216" s="17">
        <v>361982.7</v>
      </c>
      <c r="R216" s="17">
        <v>-289095.2</v>
      </c>
      <c r="S216" s="17">
        <v>47252.350000000006</v>
      </c>
      <c r="T216" s="17">
        <v>779105.605</v>
      </c>
      <c r="U216" s="17">
        <v>779948.946</v>
      </c>
      <c r="V216" s="17">
        <v>662956.6041</v>
      </c>
      <c r="W216" s="17">
        <v>116149.00089999998</v>
      </c>
      <c r="X216" s="17">
        <v>81304.30062999998</v>
      </c>
      <c r="Y216" s="129">
        <v>1.104</v>
      </c>
      <c r="Z216" s="130">
        <v>146208</v>
      </c>
      <c r="AA216" s="226">
        <v>861063.6363840001</v>
      </c>
      <c r="AB216" s="226">
        <v>861705.1697874543</v>
      </c>
      <c r="AC216" s="226">
        <v>5893.693708876766</v>
      </c>
      <c r="AD216" s="226">
        <v>1312.6869612257478</v>
      </c>
      <c r="AE216" s="226">
        <v>191925335</v>
      </c>
      <c r="AF216" s="226">
        <v>0</v>
      </c>
      <c r="AG216" s="19"/>
    </row>
    <row r="217" spans="1:33" ht="12.75">
      <c r="A217" s="135" t="s">
        <v>867</v>
      </c>
      <c r="B217" s="12" t="s">
        <v>672</v>
      </c>
      <c r="C217" s="19" t="s">
        <v>227</v>
      </c>
      <c r="D217" s="11">
        <v>115044.009</v>
      </c>
      <c r="E217" s="123">
        <v>7837</v>
      </c>
      <c r="F217" s="127">
        <v>122881.009</v>
      </c>
      <c r="G217" s="128">
        <v>75602</v>
      </c>
      <c r="H217" s="128">
        <v>8805</v>
      </c>
      <c r="I217" s="128">
        <v>1340</v>
      </c>
      <c r="J217" s="128">
        <v>0</v>
      </c>
      <c r="K217" s="128">
        <v>7209</v>
      </c>
      <c r="L217" s="17">
        <v>374</v>
      </c>
      <c r="M217" s="17">
        <v>26013</v>
      </c>
      <c r="N217" s="17">
        <v>7837</v>
      </c>
      <c r="O217" s="17">
        <v>5632</v>
      </c>
      <c r="P217" s="17">
        <v>104678.5292</v>
      </c>
      <c r="Q217" s="17">
        <v>14750.9</v>
      </c>
      <c r="R217" s="17">
        <v>-27216.149999999998</v>
      </c>
      <c r="S217" s="17">
        <v>2239.2400000000002</v>
      </c>
      <c r="T217" s="17">
        <v>94452.51920000001</v>
      </c>
      <c r="U217" s="17">
        <v>122881.009</v>
      </c>
      <c r="V217" s="17">
        <v>104448.85765</v>
      </c>
      <c r="W217" s="17">
        <v>-9996.338449999996</v>
      </c>
      <c r="X217" s="17">
        <v>-6997.436914999997</v>
      </c>
      <c r="Y217" s="129">
        <v>0.943</v>
      </c>
      <c r="Z217" s="130">
        <v>21290</v>
      </c>
      <c r="AA217" s="226">
        <v>115876.791487</v>
      </c>
      <c r="AB217" s="226">
        <v>115963.12521343188</v>
      </c>
      <c r="AC217" s="226">
        <v>5446.83537874269</v>
      </c>
      <c r="AD217" s="226">
        <v>865.8286310916719</v>
      </c>
      <c r="AE217" s="226">
        <v>18433492</v>
      </c>
      <c r="AF217" s="226">
        <v>0</v>
      </c>
      <c r="AG217" s="19"/>
    </row>
    <row r="218" spans="1:33" ht="12.75">
      <c r="A218" s="135" t="s">
        <v>867</v>
      </c>
      <c r="B218" s="12" t="s">
        <v>558</v>
      </c>
      <c r="C218" s="19" t="s">
        <v>559</v>
      </c>
      <c r="D218" s="11">
        <v>51233.414</v>
      </c>
      <c r="E218" s="123">
        <v>5980</v>
      </c>
      <c r="F218" s="127">
        <v>57213.414</v>
      </c>
      <c r="G218" s="128">
        <v>29990</v>
      </c>
      <c r="H218" s="128">
        <v>14685</v>
      </c>
      <c r="I218" s="128">
        <v>296</v>
      </c>
      <c r="J218" s="128">
        <v>0</v>
      </c>
      <c r="K218" s="128">
        <v>2469</v>
      </c>
      <c r="L218" s="17">
        <v>1</v>
      </c>
      <c r="M218" s="17">
        <v>7270</v>
      </c>
      <c r="N218" s="17">
        <v>5980</v>
      </c>
      <c r="O218" s="17">
        <v>0</v>
      </c>
      <c r="P218" s="17">
        <v>41524.154</v>
      </c>
      <c r="Q218" s="17">
        <v>14832.5</v>
      </c>
      <c r="R218" s="17">
        <v>-6180.349999999999</v>
      </c>
      <c r="S218" s="17">
        <v>3847.1000000000004</v>
      </c>
      <c r="T218" s="17">
        <v>54023.404</v>
      </c>
      <c r="U218" s="17">
        <v>57213.414</v>
      </c>
      <c r="V218" s="17">
        <v>48631.4019</v>
      </c>
      <c r="W218" s="17">
        <v>5392.002100000005</v>
      </c>
      <c r="X218" s="17">
        <v>3774.4014700000034</v>
      </c>
      <c r="Y218" s="129">
        <v>1.066</v>
      </c>
      <c r="Z218" s="130">
        <v>11245</v>
      </c>
      <c r="AA218" s="226">
        <v>60989.499324</v>
      </c>
      <c r="AB218" s="226">
        <v>61034.93940464329</v>
      </c>
      <c r="AC218" s="226">
        <v>5427.740276091</v>
      </c>
      <c r="AD218" s="226">
        <v>846.7335284399815</v>
      </c>
      <c r="AE218" s="226">
        <v>9521519</v>
      </c>
      <c r="AF218" s="226">
        <v>0</v>
      </c>
      <c r="AG218" s="19"/>
    </row>
    <row r="219" spans="1:33" ht="12.75">
      <c r="A219" s="135" t="s">
        <v>867</v>
      </c>
      <c r="B219" s="12" t="s">
        <v>659</v>
      </c>
      <c r="C219" s="19" t="s">
        <v>226</v>
      </c>
      <c r="D219" s="11">
        <v>117703.66200000001</v>
      </c>
      <c r="E219" s="123">
        <v>15380</v>
      </c>
      <c r="F219" s="127">
        <v>133083.662</v>
      </c>
      <c r="G219" s="128">
        <v>82701</v>
      </c>
      <c r="H219" s="128">
        <v>4902</v>
      </c>
      <c r="I219" s="128">
        <v>2573</v>
      </c>
      <c r="J219" s="128">
        <v>0</v>
      </c>
      <c r="K219" s="128">
        <v>4917</v>
      </c>
      <c r="L219" s="17">
        <v>239</v>
      </c>
      <c r="M219" s="17">
        <v>30784</v>
      </c>
      <c r="N219" s="17">
        <v>15380</v>
      </c>
      <c r="O219" s="17">
        <v>0</v>
      </c>
      <c r="P219" s="17">
        <v>114507.8046</v>
      </c>
      <c r="Q219" s="17">
        <v>10533.199999999999</v>
      </c>
      <c r="R219" s="17">
        <v>-26369.55</v>
      </c>
      <c r="S219" s="17">
        <v>7839.72</v>
      </c>
      <c r="T219" s="17">
        <v>106511.1746</v>
      </c>
      <c r="U219" s="17">
        <v>133083.662</v>
      </c>
      <c r="V219" s="17">
        <v>113121.11270000001</v>
      </c>
      <c r="W219" s="17">
        <v>-6609.938100000014</v>
      </c>
      <c r="X219" s="17">
        <v>-4626.95667000001</v>
      </c>
      <c r="Y219" s="129">
        <v>0.965</v>
      </c>
      <c r="Z219" s="130">
        <v>30549</v>
      </c>
      <c r="AA219" s="226">
        <v>128425.73383000001</v>
      </c>
      <c r="AB219" s="226">
        <v>128521.41711591957</v>
      </c>
      <c r="AC219" s="226">
        <v>4207.0580744351555</v>
      </c>
      <c r="AD219" s="226">
        <v>-373.948673215863</v>
      </c>
      <c r="AE219" s="226">
        <v>0</v>
      </c>
      <c r="AF219" s="226">
        <v>11423758</v>
      </c>
      <c r="AG219" s="19"/>
    </row>
    <row r="220" spans="1:33" ht="12.75">
      <c r="A220" s="135" t="s">
        <v>867</v>
      </c>
      <c r="B220" s="12" t="s">
        <v>716</v>
      </c>
      <c r="C220" s="19" t="s">
        <v>232</v>
      </c>
      <c r="D220" s="11">
        <v>54954.037</v>
      </c>
      <c r="E220" s="123">
        <v>7442</v>
      </c>
      <c r="F220" s="127">
        <v>62396.037</v>
      </c>
      <c r="G220" s="128">
        <v>24526</v>
      </c>
      <c r="H220" s="128">
        <v>14566</v>
      </c>
      <c r="I220" s="128">
        <v>146</v>
      </c>
      <c r="J220" s="128">
        <v>0</v>
      </c>
      <c r="K220" s="128">
        <v>1349</v>
      </c>
      <c r="L220" s="17">
        <v>11</v>
      </c>
      <c r="M220" s="17">
        <v>7920</v>
      </c>
      <c r="N220" s="17">
        <v>7442</v>
      </c>
      <c r="O220" s="17">
        <v>0</v>
      </c>
      <c r="P220" s="17">
        <v>33958.6996</v>
      </c>
      <c r="Q220" s="17">
        <v>13651.85</v>
      </c>
      <c r="R220" s="17">
        <v>-6741.349999999999</v>
      </c>
      <c r="S220" s="17">
        <v>4979.3</v>
      </c>
      <c r="T220" s="17">
        <v>45848.4996</v>
      </c>
      <c r="U220" s="17">
        <v>62396.037</v>
      </c>
      <c r="V220" s="17">
        <v>53036.63144999999</v>
      </c>
      <c r="W220" s="17">
        <v>-7188.131849999991</v>
      </c>
      <c r="X220" s="17">
        <v>-5031.6922949999935</v>
      </c>
      <c r="Y220" s="129">
        <v>0.919</v>
      </c>
      <c r="Z220" s="130">
        <v>10646</v>
      </c>
      <c r="AA220" s="226">
        <v>57341.958003</v>
      </c>
      <c r="AB220" s="226">
        <v>57384.68049170349</v>
      </c>
      <c r="AC220" s="226">
        <v>5390.257419848158</v>
      </c>
      <c r="AD220" s="226">
        <v>809.2506721971395</v>
      </c>
      <c r="AE220" s="226">
        <v>8615283</v>
      </c>
      <c r="AF220" s="226">
        <v>0</v>
      </c>
      <c r="AG220" s="19"/>
    </row>
    <row r="221" spans="1:33" ht="12.75">
      <c r="A221" s="135" t="s">
        <v>867</v>
      </c>
      <c r="B221" s="12" t="s">
        <v>688</v>
      </c>
      <c r="C221" s="19" t="s">
        <v>230</v>
      </c>
      <c r="D221" s="11">
        <v>143066.722</v>
      </c>
      <c r="E221" s="123">
        <v>15705</v>
      </c>
      <c r="F221" s="127">
        <v>158771.722</v>
      </c>
      <c r="G221" s="128">
        <v>88933</v>
      </c>
      <c r="H221" s="128">
        <v>27563</v>
      </c>
      <c r="I221" s="128">
        <v>1867</v>
      </c>
      <c r="J221" s="128">
        <v>0</v>
      </c>
      <c r="K221" s="128">
        <v>3682</v>
      </c>
      <c r="L221" s="17">
        <v>583</v>
      </c>
      <c r="M221" s="17">
        <v>44274</v>
      </c>
      <c r="N221" s="17">
        <v>15705</v>
      </c>
      <c r="O221" s="17">
        <v>221</v>
      </c>
      <c r="P221" s="17">
        <v>123136.6318</v>
      </c>
      <c r="Q221" s="17">
        <v>28145.2</v>
      </c>
      <c r="R221" s="17">
        <v>-38316.299999999996</v>
      </c>
      <c r="S221" s="17">
        <v>5822.67</v>
      </c>
      <c r="T221" s="17">
        <v>118788.2018</v>
      </c>
      <c r="U221" s="17">
        <v>158771.722</v>
      </c>
      <c r="V221" s="17">
        <v>134955.9637</v>
      </c>
      <c r="W221" s="17">
        <v>-16167.761899999998</v>
      </c>
      <c r="X221" s="17">
        <v>-11317.433329999998</v>
      </c>
      <c r="Y221" s="129">
        <v>0.929</v>
      </c>
      <c r="Z221" s="130">
        <v>23621</v>
      </c>
      <c r="AA221" s="226">
        <v>147498.929738</v>
      </c>
      <c r="AB221" s="226">
        <v>147608.82346292614</v>
      </c>
      <c r="AC221" s="226">
        <v>6249.050567839048</v>
      </c>
      <c r="AD221" s="226">
        <v>1668.0438201880297</v>
      </c>
      <c r="AE221" s="226">
        <v>39400863</v>
      </c>
      <c r="AF221" s="226">
        <v>0</v>
      </c>
      <c r="AG221" s="19"/>
    </row>
    <row r="222" spans="1:33" ht="12.75">
      <c r="A222" s="135" t="s">
        <v>864</v>
      </c>
      <c r="B222" s="12" t="s">
        <v>752</v>
      </c>
      <c r="C222" s="19" t="s">
        <v>240</v>
      </c>
      <c r="D222" s="11">
        <v>6954.671</v>
      </c>
      <c r="E222" s="123">
        <v>1779</v>
      </c>
      <c r="F222" s="127">
        <v>8733.671</v>
      </c>
      <c r="G222" s="128">
        <v>9977</v>
      </c>
      <c r="H222" s="128">
        <v>852</v>
      </c>
      <c r="I222" s="128">
        <v>3</v>
      </c>
      <c r="J222" s="128">
        <v>0</v>
      </c>
      <c r="K222" s="128">
        <v>985</v>
      </c>
      <c r="L222" s="17">
        <v>0</v>
      </c>
      <c r="M222" s="17">
        <v>6098</v>
      </c>
      <c r="N222" s="17">
        <v>1779</v>
      </c>
      <c r="O222" s="17">
        <v>0</v>
      </c>
      <c r="P222" s="17">
        <v>13814.1542</v>
      </c>
      <c r="Q222" s="17">
        <v>1564</v>
      </c>
      <c r="R222" s="17">
        <v>-5183.3</v>
      </c>
      <c r="S222" s="17">
        <v>475.49</v>
      </c>
      <c r="T222" s="17">
        <v>10670.344200000001</v>
      </c>
      <c r="U222" s="17">
        <v>8733.671</v>
      </c>
      <c r="V222" s="17">
        <v>7423.62035</v>
      </c>
      <c r="W222" s="17">
        <v>3246.723850000001</v>
      </c>
      <c r="X222" s="17">
        <v>2272.7066950000008</v>
      </c>
      <c r="Y222" s="129">
        <v>1.26</v>
      </c>
      <c r="Z222" s="130">
        <v>4452</v>
      </c>
      <c r="AA222" s="226">
        <v>11004.42546</v>
      </c>
      <c r="AB222" s="226">
        <v>11012.624280877004</v>
      </c>
      <c r="AC222" s="226">
        <v>2473.6352832158586</v>
      </c>
      <c r="AD222" s="226">
        <v>-2107.37146443516</v>
      </c>
      <c r="AE222" s="226">
        <v>0</v>
      </c>
      <c r="AF222" s="226">
        <v>9382018</v>
      </c>
      <c r="AG222" s="19"/>
    </row>
    <row r="223" spans="1:33" ht="12.75">
      <c r="A223" s="135" t="s">
        <v>864</v>
      </c>
      <c r="B223" s="12" t="s">
        <v>772</v>
      </c>
      <c r="C223" s="19" t="s">
        <v>241</v>
      </c>
      <c r="D223" s="11">
        <v>33022.283</v>
      </c>
      <c r="E223" s="123">
        <v>6626</v>
      </c>
      <c r="F223" s="127">
        <v>39648.283</v>
      </c>
      <c r="G223" s="128">
        <v>31012</v>
      </c>
      <c r="H223" s="128">
        <v>3979</v>
      </c>
      <c r="I223" s="128">
        <v>143</v>
      </c>
      <c r="J223" s="128">
        <v>0</v>
      </c>
      <c r="K223" s="128">
        <v>4420</v>
      </c>
      <c r="L223" s="17">
        <v>20</v>
      </c>
      <c r="M223" s="17">
        <v>18058</v>
      </c>
      <c r="N223" s="17">
        <v>6626</v>
      </c>
      <c r="O223" s="17">
        <v>0</v>
      </c>
      <c r="P223" s="17">
        <v>42939.2152</v>
      </c>
      <c r="Q223" s="17">
        <v>7260.7</v>
      </c>
      <c r="R223" s="17">
        <v>-15366.3</v>
      </c>
      <c r="S223" s="17">
        <v>2562.2400000000002</v>
      </c>
      <c r="T223" s="17">
        <v>37395.8552</v>
      </c>
      <c r="U223" s="17">
        <v>39648.283</v>
      </c>
      <c r="V223" s="17">
        <v>33701.040550000005</v>
      </c>
      <c r="W223" s="17">
        <v>3694.814649999993</v>
      </c>
      <c r="X223" s="17">
        <v>2586.370254999995</v>
      </c>
      <c r="Y223" s="129">
        <v>1.065</v>
      </c>
      <c r="Z223" s="130">
        <v>10048</v>
      </c>
      <c r="AA223" s="226">
        <v>42225.421395</v>
      </c>
      <c r="AB223" s="226">
        <v>42256.881344247864</v>
      </c>
      <c r="AC223" s="226">
        <v>4205.501726139318</v>
      </c>
      <c r="AD223" s="226">
        <v>-375.50502151170076</v>
      </c>
      <c r="AE223" s="226">
        <v>0</v>
      </c>
      <c r="AF223" s="226">
        <v>3773074</v>
      </c>
      <c r="AG223" s="19"/>
    </row>
    <row r="224" spans="1:33" ht="12.75">
      <c r="A224" s="135" t="s">
        <v>864</v>
      </c>
      <c r="B224" s="12" t="s">
        <v>674</v>
      </c>
      <c r="C224" s="19" t="s">
        <v>236</v>
      </c>
      <c r="D224" s="11">
        <v>59258.328</v>
      </c>
      <c r="E224" s="123">
        <v>3829</v>
      </c>
      <c r="F224" s="127">
        <v>63087.328</v>
      </c>
      <c r="G224" s="128">
        <v>45526</v>
      </c>
      <c r="H224" s="128">
        <v>2074</v>
      </c>
      <c r="I224" s="128">
        <v>2808</v>
      </c>
      <c r="J224" s="128">
        <v>0</v>
      </c>
      <c r="K224" s="128">
        <v>2242</v>
      </c>
      <c r="L224" s="17">
        <v>427</v>
      </c>
      <c r="M224" s="17">
        <v>15653</v>
      </c>
      <c r="N224" s="17">
        <v>3829</v>
      </c>
      <c r="O224" s="17">
        <v>3499</v>
      </c>
      <c r="P224" s="17">
        <v>63035.299600000006</v>
      </c>
      <c r="Q224" s="17">
        <v>6055.4</v>
      </c>
      <c r="R224" s="17">
        <v>-16642.149999999998</v>
      </c>
      <c r="S224" s="17">
        <v>593.64</v>
      </c>
      <c r="T224" s="17">
        <v>53042.189600000005</v>
      </c>
      <c r="U224" s="17">
        <v>63087.328</v>
      </c>
      <c r="V224" s="17">
        <v>53624.2288</v>
      </c>
      <c r="W224" s="17">
        <v>-582.039199999992</v>
      </c>
      <c r="X224" s="17">
        <v>-407.42743999999436</v>
      </c>
      <c r="Y224" s="129">
        <v>0.994</v>
      </c>
      <c r="Z224" s="130">
        <v>8417</v>
      </c>
      <c r="AA224" s="226">
        <v>62708.804032</v>
      </c>
      <c r="AB224" s="226">
        <v>62755.52507650507</v>
      </c>
      <c r="AC224" s="226">
        <v>7455.8067098140755</v>
      </c>
      <c r="AD224" s="226">
        <v>2874.799962163057</v>
      </c>
      <c r="AE224" s="226">
        <v>24197191</v>
      </c>
      <c r="AF224" s="226">
        <v>0</v>
      </c>
      <c r="AG224" s="19"/>
    </row>
    <row r="225" spans="1:33" ht="12.75">
      <c r="A225" s="135" t="s">
        <v>864</v>
      </c>
      <c r="B225" s="12" t="s">
        <v>625</v>
      </c>
      <c r="C225" s="19" t="s">
        <v>235</v>
      </c>
      <c r="D225" s="11">
        <v>108522.75</v>
      </c>
      <c r="E225" s="123">
        <v>10053</v>
      </c>
      <c r="F225" s="127">
        <v>118575.75</v>
      </c>
      <c r="G225" s="128">
        <v>51906</v>
      </c>
      <c r="H225" s="128">
        <v>19252</v>
      </c>
      <c r="I225" s="128">
        <v>1212</v>
      </c>
      <c r="J225" s="128">
        <v>0</v>
      </c>
      <c r="K225" s="128">
        <v>5558</v>
      </c>
      <c r="L225" s="17">
        <v>146</v>
      </c>
      <c r="M225" s="17">
        <v>15113</v>
      </c>
      <c r="N225" s="17">
        <v>10053</v>
      </c>
      <c r="O225" s="17">
        <v>0</v>
      </c>
      <c r="P225" s="17">
        <v>71869.0476</v>
      </c>
      <c r="Q225" s="17">
        <v>22118.7</v>
      </c>
      <c r="R225" s="17">
        <v>-12970.15</v>
      </c>
      <c r="S225" s="17">
        <v>5975.84</v>
      </c>
      <c r="T225" s="17">
        <v>86993.4376</v>
      </c>
      <c r="U225" s="17">
        <v>118575.75</v>
      </c>
      <c r="V225" s="17">
        <v>100789.3875</v>
      </c>
      <c r="W225" s="17">
        <v>-13795.949899999992</v>
      </c>
      <c r="X225" s="17">
        <v>-9657.164929999994</v>
      </c>
      <c r="Y225" s="129">
        <v>0.919</v>
      </c>
      <c r="Z225" s="130">
        <v>15861</v>
      </c>
      <c r="AA225" s="226">
        <v>108971.11425</v>
      </c>
      <c r="AB225" s="226">
        <v>109052.30291811818</v>
      </c>
      <c r="AC225" s="226">
        <v>6875.49983721822</v>
      </c>
      <c r="AD225" s="226">
        <v>2294.4930895672014</v>
      </c>
      <c r="AE225" s="226">
        <v>36392955</v>
      </c>
      <c r="AF225" s="226">
        <v>0</v>
      </c>
      <c r="AG225" s="19"/>
    </row>
    <row r="226" spans="1:33" ht="12.75">
      <c r="A226" s="135" t="s">
        <v>864</v>
      </c>
      <c r="B226" s="12" t="s">
        <v>717</v>
      </c>
      <c r="C226" s="19" t="s">
        <v>238</v>
      </c>
      <c r="D226" s="11">
        <v>19323.293</v>
      </c>
      <c r="E226" s="123">
        <v>3854</v>
      </c>
      <c r="F226" s="127">
        <v>23177.293</v>
      </c>
      <c r="G226" s="128">
        <v>18548</v>
      </c>
      <c r="H226" s="128">
        <v>167</v>
      </c>
      <c r="I226" s="128">
        <v>105</v>
      </c>
      <c r="J226" s="128">
        <v>0</v>
      </c>
      <c r="K226" s="128">
        <v>1331</v>
      </c>
      <c r="L226" s="17">
        <v>189</v>
      </c>
      <c r="M226" s="17">
        <v>10351</v>
      </c>
      <c r="N226" s="17">
        <v>3854</v>
      </c>
      <c r="O226" s="17">
        <v>350</v>
      </c>
      <c r="P226" s="17">
        <v>25681.5608</v>
      </c>
      <c r="Q226" s="17">
        <v>1362.55</v>
      </c>
      <c r="R226" s="17">
        <v>-9256.5</v>
      </c>
      <c r="S226" s="17">
        <v>1516.23</v>
      </c>
      <c r="T226" s="17">
        <v>19303.840799999998</v>
      </c>
      <c r="U226" s="17">
        <v>23177.293</v>
      </c>
      <c r="V226" s="17">
        <v>19700.69905</v>
      </c>
      <c r="W226" s="17">
        <v>-396.85825000000114</v>
      </c>
      <c r="X226" s="17">
        <v>-277.8007750000008</v>
      </c>
      <c r="Y226" s="129">
        <v>0.988</v>
      </c>
      <c r="Z226" s="130">
        <v>5796</v>
      </c>
      <c r="AA226" s="226">
        <v>22899.165484</v>
      </c>
      <c r="AB226" s="226">
        <v>22916.22645249114</v>
      </c>
      <c r="AC226" s="226">
        <v>3953.8002851088927</v>
      </c>
      <c r="AD226" s="226">
        <v>-627.2064625421258</v>
      </c>
      <c r="AE226" s="226">
        <v>0</v>
      </c>
      <c r="AF226" s="226">
        <v>3635289</v>
      </c>
      <c r="AG226" s="19"/>
    </row>
    <row r="227" spans="1:33" ht="12.75">
      <c r="A227" s="135" t="s">
        <v>864</v>
      </c>
      <c r="B227" s="12" t="s">
        <v>828</v>
      </c>
      <c r="C227" s="19" t="s">
        <v>242</v>
      </c>
      <c r="D227" s="11">
        <v>547581.221</v>
      </c>
      <c r="E227" s="123">
        <v>65532</v>
      </c>
      <c r="F227" s="127">
        <v>613113.221</v>
      </c>
      <c r="G227" s="128">
        <v>196832</v>
      </c>
      <c r="H227" s="128">
        <v>150869</v>
      </c>
      <c r="I227" s="128">
        <v>16482</v>
      </c>
      <c r="J227" s="128">
        <v>0</v>
      </c>
      <c r="K227" s="128">
        <v>11470</v>
      </c>
      <c r="L227" s="17">
        <v>0</v>
      </c>
      <c r="M227" s="17">
        <v>0</v>
      </c>
      <c r="N227" s="17">
        <v>65532</v>
      </c>
      <c r="O227" s="17">
        <v>136</v>
      </c>
      <c r="P227" s="17">
        <v>272533.5872</v>
      </c>
      <c r="Q227" s="17">
        <v>151997.85</v>
      </c>
      <c r="R227" s="17">
        <v>-115.6</v>
      </c>
      <c r="S227" s="17">
        <v>55702.200000000004</v>
      </c>
      <c r="T227" s="17">
        <v>480118.0372</v>
      </c>
      <c r="U227" s="17">
        <v>613113.221</v>
      </c>
      <c r="V227" s="17">
        <v>521146.23785</v>
      </c>
      <c r="W227" s="17">
        <v>-41028.200649999955</v>
      </c>
      <c r="X227" s="17">
        <v>-28719.740454999966</v>
      </c>
      <c r="Y227" s="129">
        <v>0.953</v>
      </c>
      <c r="Z227" s="130">
        <v>146947</v>
      </c>
      <c r="AA227" s="226">
        <v>584296.899613</v>
      </c>
      <c r="AB227" s="226">
        <v>584732.2286209821</v>
      </c>
      <c r="AC227" s="226">
        <v>3979.2049420606218</v>
      </c>
      <c r="AD227" s="226">
        <v>-601.8018055903967</v>
      </c>
      <c r="AE227" s="226">
        <v>0</v>
      </c>
      <c r="AF227" s="226">
        <v>88432970</v>
      </c>
      <c r="AG227" s="19"/>
    </row>
    <row r="228" spans="1:33" ht="12.75">
      <c r="A228" s="135" t="s">
        <v>864</v>
      </c>
      <c r="B228" s="12" t="s">
        <v>744</v>
      </c>
      <c r="C228" s="19" t="s">
        <v>239</v>
      </c>
      <c r="D228" s="11">
        <v>117424.045</v>
      </c>
      <c r="E228" s="123">
        <v>10490</v>
      </c>
      <c r="F228" s="127">
        <v>127914.045</v>
      </c>
      <c r="G228" s="128">
        <v>55854</v>
      </c>
      <c r="H228" s="128">
        <v>9832</v>
      </c>
      <c r="I228" s="128">
        <v>8414</v>
      </c>
      <c r="J228" s="128">
        <v>0</v>
      </c>
      <c r="K228" s="128">
        <v>3457</v>
      </c>
      <c r="L228" s="17">
        <v>7247</v>
      </c>
      <c r="M228" s="17">
        <v>16260</v>
      </c>
      <c r="N228" s="17">
        <v>10490</v>
      </c>
      <c r="O228" s="17">
        <v>0</v>
      </c>
      <c r="P228" s="17">
        <v>77335.44840000001</v>
      </c>
      <c r="Q228" s="17">
        <v>18447.55</v>
      </c>
      <c r="R228" s="17">
        <v>-19980.95</v>
      </c>
      <c r="S228" s="17">
        <v>6152.3</v>
      </c>
      <c r="T228" s="17">
        <v>81954.34840000002</v>
      </c>
      <c r="U228" s="17">
        <v>127914.045</v>
      </c>
      <c r="V228" s="17">
        <v>108726.93824999999</v>
      </c>
      <c r="W228" s="17">
        <v>-26772.589849999975</v>
      </c>
      <c r="X228" s="17">
        <v>-18740.81289499998</v>
      </c>
      <c r="Y228" s="129">
        <v>0.853</v>
      </c>
      <c r="Z228" s="130">
        <v>22304</v>
      </c>
      <c r="AA228" s="226">
        <v>109110.680385</v>
      </c>
      <c r="AB228" s="226">
        <v>109191.97303653334</v>
      </c>
      <c r="AC228" s="226">
        <v>4895.622894392635</v>
      </c>
      <c r="AD228" s="226">
        <v>314.61614674161683</v>
      </c>
      <c r="AE228" s="226">
        <v>7017199</v>
      </c>
      <c r="AF228" s="226">
        <v>0</v>
      </c>
      <c r="AG228" s="19"/>
    </row>
    <row r="229" spans="1:33" ht="12.75">
      <c r="A229" s="135" t="s">
        <v>864</v>
      </c>
      <c r="B229" s="12" t="s">
        <v>599</v>
      </c>
      <c r="C229" s="19" t="s">
        <v>234</v>
      </c>
      <c r="D229" s="11">
        <v>65202.09700000001</v>
      </c>
      <c r="E229" s="123">
        <v>4671</v>
      </c>
      <c r="F229" s="127">
        <v>69873.09700000001</v>
      </c>
      <c r="G229" s="128">
        <v>38147</v>
      </c>
      <c r="H229" s="128">
        <v>1671</v>
      </c>
      <c r="I229" s="128">
        <v>462</v>
      </c>
      <c r="J229" s="128">
        <v>0</v>
      </c>
      <c r="K229" s="128">
        <v>2259</v>
      </c>
      <c r="L229" s="17">
        <v>100</v>
      </c>
      <c r="M229" s="17">
        <v>18566</v>
      </c>
      <c r="N229" s="17">
        <v>4671</v>
      </c>
      <c r="O229" s="17">
        <v>317</v>
      </c>
      <c r="P229" s="17">
        <v>52818.336200000005</v>
      </c>
      <c r="Q229" s="17">
        <v>3733.2</v>
      </c>
      <c r="R229" s="17">
        <v>-16135.55</v>
      </c>
      <c r="S229" s="17">
        <v>814.1300000000001</v>
      </c>
      <c r="T229" s="17">
        <v>41230.116200000004</v>
      </c>
      <c r="U229" s="17">
        <v>69873.09700000001</v>
      </c>
      <c r="V229" s="17">
        <v>59392.132450000005</v>
      </c>
      <c r="W229" s="17">
        <v>-18162.01625</v>
      </c>
      <c r="X229" s="17">
        <v>-12713.411375</v>
      </c>
      <c r="Y229" s="129">
        <v>0.818</v>
      </c>
      <c r="Z229" s="130">
        <v>13369</v>
      </c>
      <c r="AA229" s="226">
        <v>57156.19334600001</v>
      </c>
      <c r="AB229" s="226">
        <v>57198.77743118997</v>
      </c>
      <c r="AC229" s="226">
        <v>4278.463417696908</v>
      </c>
      <c r="AD229" s="226">
        <v>-302.54332995411005</v>
      </c>
      <c r="AE229" s="226">
        <v>0</v>
      </c>
      <c r="AF229" s="226">
        <v>4044702</v>
      </c>
      <c r="AG229" s="19"/>
    </row>
    <row r="230" spans="1:33" ht="12.75">
      <c r="A230" s="135" t="s">
        <v>864</v>
      </c>
      <c r="B230" s="12" t="s">
        <v>677</v>
      </c>
      <c r="C230" s="19" t="s">
        <v>237</v>
      </c>
      <c r="D230" s="11">
        <v>122023.818</v>
      </c>
      <c r="E230" s="123">
        <v>12176</v>
      </c>
      <c r="F230" s="127">
        <v>134199.818</v>
      </c>
      <c r="G230" s="128">
        <v>97589</v>
      </c>
      <c r="H230" s="128">
        <v>6718</v>
      </c>
      <c r="I230" s="128">
        <v>1326</v>
      </c>
      <c r="J230" s="128">
        <v>0</v>
      </c>
      <c r="K230" s="128">
        <v>2608</v>
      </c>
      <c r="L230" s="17">
        <v>283</v>
      </c>
      <c r="M230" s="17">
        <v>38974</v>
      </c>
      <c r="N230" s="17">
        <v>12176</v>
      </c>
      <c r="O230" s="17">
        <v>63</v>
      </c>
      <c r="P230" s="17">
        <v>135121.7294</v>
      </c>
      <c r="Q230" s="17">
        <v>9054.199999999999</v>
      </c>
      <c r="R230" s="17">
        <v>-33422</v>
      </c>
      <c r="S230" s="17">
        <v>3724.0200000000004</v>
      </c>
      <c r="T230" s="17">
        <v>114477.94940000001</v>
      </c>
      <c r="U230" s="17">
        <v>134199.818</v>
      </c>
      <c r="V230" s="17">
        <v>114069.8453</v>
      </c>
      <c r="W230" s="17">
        <v>408.1041000000114</v>
      </c>
      <c r="X230" s="17">
        <v>285.67287000000795</v>
      </c>
      <c r="Y230" s="129">
        <v>1.002</v>
      </c>
      <c r="Z230" s="130">
        <v>25869</v>
      </c>
      <c r="AA230" s="226">
        <v>134468.217636</v>
      </c>
      <c r="AB230" s="226">
        <v>134568.40286003143</v>
      </c>
      <c r="AC230" s="226">
        <v>5201.917463374364</v>
      </c>
      <c r="AD230" s="226">
        <v>620.9107157233457</v>
      </c>
      <c r="AE230" s="226">
        <v>16062339</v>
      </c>
      <c r="AF230" s="226">
        <v>0</v>
      </c>
      <c r="AG230" s="19"/>
    </row>
    <row r="231" spans="1:33" ht="12.75">
      <c r="A231" s="135" t="s">
        <v>864</v>
      </c>
      <c r="B231" s="12" t="s">
        <v>551</v>
      </c>
      <c r="C231" s="19" t="s">
        <v>552</v>
      </c>
      <c r="D231" s="11">
        <v>53881.345</v>
      </c>
      <c r="E231" s="123">
        <v>8585</v>
      </c>
      <c r="F231" s="127">
        <v>62466.345</v>
      </c>
      <c r="G231" s="128">
        <v>26902</v>
      </c>
      <c r="H231" s="128">
        <v>4609</v>
      </c>
      <c r="I231" s="128">
        <v>7870</v>
      </c>
      <c r="J231" s="128">
        <v>0</v>
      </c>
      <c r="K231" s="128">
        <v>2321</v>
      </c>
      <c r="L231" s="17">
        <v>8891</v>
      </c>
      <c r="M231" s="17">
        <v>4168</v>
      </c>
      <c r="N231" s="17">
        <v>8585</v>
      </c>
      <c r="O231" s="17">
        <v>681</v>
      </c>
      <c r="P231" s="17">
        <v>37248.5092</v>
      </c>
      <c r="Q231" s="17">
        <v>12580</v>
      </c>
      <c r="R231" s="17">
        <v>-11679</v>
      </c>
      <c r="S231" s="17">
        <v>6588.6900000000005</v>
      </c>
      <c r="T231" s="17">
        <v>44738.1992</v>
      </c>
      <c r="U231" s="17">
        <v>62466.345</v>
      </c>
      <c r="V231" s="17">
        <v>53096.39325</v>
      </c>
      <c r="W231" s="17">
        <v>-8358.194049999998</v>
      </c>
      <c r="X231" s="17">
        <v>-5850.735834999999</v>
      </c>
      <c r="Y231" s="129">
        <v>0.906</v>
      </c>
      <c r="Z231" s="130">
        <v>13867</v>
      </c>
      <c r="AA231" s="226">
        <v>56594.508570000005</v>
      </c>
      <c r="AB231" s="226">
        <v>56636.674173290616</v>
      </c>
      <c r="AC231" s="226">
        <v>4084.2773615988044</v>
      </c>
      <c r="AD231" s="226">
        <v>-496.72938605221407</v>
      </c>
      <c r="AE231" s="226">
        <v>0</v>
      </c>
      <c r="AF231" s="226">
        <v>6888146</v>
      </c>
      <c r="AG231" s="19"/>
    </row>
    <row r="232" spans="1:33" ht="12.75">
      <c r="A232" s="135" t="s">
        <v>868</v>
      </c>
      <c r="B232" s="12" t="s">
        <v>812</v>
      </c>
      <c r="C232" s="19" t="s">
        <v>255</v>
      </c>
      <c r="D232" s="11">
        <v>13034.919000000002</v>
      </c>
      <c r="E232" s="123">
        <v>3725</v>
      </c>
      <c r="F232" s="127">
        <v>16759.919</v>
      </c>
      <c r="G232" s="128">
        <v>13042</v>
      </c>
      <c r="H232" s="128">
        <v>983</v>
      </c>
      <c r="I232" s="128">
        <v>117</v>
      </c>
      <c r="J232" s="128">
        <v>0</v>
      </c>
      <c r="K232" s="128">
        <v>1132</v>
      </c>
      <c r="L232" s="17">
        <v>0</v>
      </c>
      <c r="M232" s="17">
        <v>9150</v>
      </c>
      <c r="N232" s="17">
        <v>3725</v>
      </c>
      <c r="O232" s="17">
        <v>0</v>
      </c>
      <c r="P232" s="17">
        <v>18057.9532</v>
      </c>
      <c r="Q232" s="17">
        <v>1897.2</v>
      </c>
      <c r="R232" s="17">
        <v>-7777.5</v>
      </c>
      <c r="S232" s="17">
        <v>1610.7500000000002</v>
      </c>
      <c r="T232" s="17">
        <v>13788.4032</v>
      </c>
      <c r="U232" s="17">
        <v>16759.919</v>
      </c>
      <c r="V232" s="17">
        <v>14245.93115</v>
      </c>
      <c r="W232" s="17">
        <v>-457.5279499999997</v>
      </c>
      <c r="X232" s="17">
        <v>-320.2695649999998</v>
      </c>
      <c r="Y232" s="129">
        <v>0.981</v>
      </c>
      <c r="Z232" s="130">
        <v>6801</v>
      </c>
      <c r="AA232" s="226">
        <v>16441.480539</v>
      </c>
      <c r="AB232" s="226">
        <v>16453.73022476342</v>
      </c>
      <c r="AC232" s="226">
        <v>2419.3104285786535</v>
      </c>
      <c r="AD232" s="226">
        <v>-2161.696319072365</v>
      </c>
      <c r="AE232" s="226">
        <v>0</v>
      </c>
      <c r="AF232" s="226">
        <v>14701697</v>
      </c>
      <c r="AG232" s="19"/>
    </row>
    <row r="233" spans="1:33" ht="12.75">
      <c r="A233" s="135" t="s">
        <v>868</v>
      </c>
      <c r="B233" s="12" t="s">
        <v>700</v>
      </c>
      <c r="C233" s="19" t="s">
        <v>249</v>
      </c>
      <c r="D233" s="11">
        <v>34543.127</v>
      </c>
      <c r="E233" s="123">
        <v>4968</v>
      </c>
      <c r="F233" s="127">
        <v>39511.127</v>
      </c>
      <c r="G233" s="128">
        <v>36951</v>
      </c>
      <c r="H233" s="128">
        <v>2504</v>
      </c>
      <c r="I233" s="128">
        <v>1522</v>
      </c>
      <c r="J233" s="128">
        <v>0</v>
      </c>
      <c r="K233" s="128">
        <v>3497</v>
      </c>
      <c r="L233" s="17">
        <v>113</v>
      </c>
      <c r="M233" s="17">
        <v>15739</v>
      </c>
      <c r="N233" s="17">
        <v>4968</v>
      </c>
      <c r="O233" s="17">
        <v>91</v>
      </c>
      <c r="P233" s="17">
        <v>51162.3546</v>
      </c>
      <c r="Q233" s="17">
        <v>6394.55</v>
      </c>
      <c r="R233" s="17">
        <v>-13551.55</v>
      </c>
      <c r="S233" s="17">
        <v>1547.17</v>
      </c>
      <c r="T233" s="17">
        <v>45552.5246</v>
      </c>
      <c r="U233" s="17">
        <v>39511.127</v>
      </c>
      <c r="V233" s="17">
        <v>33584.457949999996</v>
      </c>
      <c r="W233" s="17">
        <v>11968.06665</v>
      </c>
      <c r="X233" s="17">
        <v>8377.646655</v>
      </c>
      <c r="Y233" s="129">
        <v>1.212</v>
      </c>
      <c r="Z233" s="130">
        <v>10024</v>
      </c>
      <c r="AA233" s="226">
        <v>47887.485924</v>
      </c>
      <c r="AB233" s="226">
        <v>47923.16438088701</v>
      </c>
      <c r="AC233" s="226">
        <v>4780.842416289606</v>
      </c>
      <c r="AD233" s="226">
        <v>199.83566863858778</v>
      </c>
      <c r="AE233" s="226">
        <v>2003153</v>
      </c>
      <c r="AF233" s="226">
        <v>0</v>
      </c>
      <c r="AG233" s="19"/>
    </row>
    <row r="234" spans="1:33" ht="12.75">
      <c r="A234" s="135" t="s">
        <v>868</v>
      </c>
      <c r="B234" s="12" t="s">
        <v>609</v>
      </c>
      <c r="C234" s="19" t="s">
        <v>245</v>
      </c>
      <c r="D234" s="11">
        <v>39863.243</v>
      </c>
      <c r="E234" s="123">
        <v>7194</v>
      </c>
      <c r="F234" s="127">
        <v>47057.243</v>
      </c>
      <c r="G234" s="128">
        <v>22453</v>
      </c>
      <c r="H234" s="128">
        <v>5337</v>
      </c>
      <c r="I234" s="128">
        <v>670</v>
      </c>
      <c r="J234" s="128">
        <v>0</v>
      </c>
      <c r="K234" s="128">
        <v>2608</v>
      </c>
      <c r="L234" s="17">
        <v>401</v>
      </c>
      <c r="M234" s="17">
        <v>3361</v>
      </c>
      <c r="N234" s="17">
        <v>7194</v>
      </c>
      <c r="O234" s="17">
        <v>0</v>
      </c>
      <c r="P234" s="17">
        <v>31088.4238</v>
      </c>
      <c r="Q234" s="17">
        <v>7322.75</v>
      </c>
      <c r="R234" s="17">
        <v>-3197.7</v>
      </c>
      <c r="S234" s="17">
        <v>5543.530000000001</v>
      </c>
      <c r="T234" s="17">
        <v>40757.0038</v>
      </c>
      <c r="U234" s="17">
        <v>47057.243</v>
      </c>
      <c r="V234" s="17">
        <v>39998.65655</v>
      </c>
      <c r="W234" s="17">
        <v>758.3472499999989</v>
      </c>
      <c r="X234" s="17">
        <v>530.8430749999992</v>
      </c>
      <c r="Y234" s="129">
        <v>1.011</v>
      </c>
      <c r="Z234" s="130">
        <v>10142</v>
      </c>
      <c r="AA234" s="226">
        <v>47574.872673</v>
      </c>
      <c r="AB234" s="226">
        <v>47610.31821813182</v>
      </c>
      <c r="AC234" s="226">
        <v>4694.371743061705</v>
      </c>
      <c r="AD234" s="226">
        <v>113.36499541068679</v>
      </c>
      <c r="AE234" s="226">
        <v>1149748</v>
      </c>
      <c r="AF234" s="226">
        <v>0</v>
      </c>
      <c r="AG234" s="19"/>
    </row>
    <row r="235" spans="1:33" ht="12.75">
      <c r="A235" s="135" t="s">
        <v>868</v>
      </c>
      <c r="B235" s="12" t="s">
        <v>682</v>
      </c>
      <c r="C235" s="19" t="s">
        <v>247</v>
      </c>
      <c r="D235" s="11">
        <v>36442.715</v>
      </c>
      <c r="E235" s="123">
        <v>6397</v>
      </c>
      <c r="F235" s="127">
        <v>42839.715</v>
      </c>
      <c r="G235" s="128">
        <v>38851</v>
      </c>
      <c r="H235" s="128">
        <v>1958</v>
      </c>
      <c r="I235" s="128">
        <v>791</v>
      </c>
      <c r="J235" s="128">
        <v>0</v>
      </c>
      <c r="K235" s="128">
        <v>3389</v>
      </c>
      <c r="L235" s="17">
        <v>176</v>
      </c>
      <c r="M235" s="17">
        <v>12240</v>
      </c>
      <c r="N235" s="17">
        <v>6397</v>
      </c>
      <c r="O235" s="17">
        <v>1113</v>
      </c>
      <c r="P235" s="17">
        <v>53793.094600000004</v>
      </c>
      <c r="Q235" s="17">
        <v>5217.3</v>
      </c>
      <c r="R235" s="17">
        <v>-11499.65</v>
      </c>
      <c r="S235" s="17">
        <v>3356.65</v>
      </c>
      <c r="T235" s="17">
        <v>50867.39460000001</v>
      </c>
      <c r="U235" s="17">
        <v>42839.715</v>
      </c>
      <c r="V235" s="17">
        <v>36413.75775</v>
      </c>
      <c r="W235" s="17">
        <v>14453.63685000001</v>
      </c>
      <c r="X235" s="17">
        <v>10117.545795000005</v>
      </c>
      <c r="Y235" s="129">
        <v>1.236</v>
      </c>
      <c r="Z235" s="130">
        <v>15447</v>
      </c>
      <c r="AA235" s="226">
        <v>52949.88774</v>
      </c>
      <c r="AB235" s="226">
        <v>52989.33792725563</v>
      </c>
      <c r="AC235" s="226">
        <v>3430.396706626246</v>
      </c>
      <c r="AD235" s="226">
        <v>-1150.6100410247723</v>
      </c>
      <c r="AE235" s="226">
        <v>0</v>
      </c>
      <c r="AF235" s="226">
        <v>17773473</v>
      </c>
      <c r="AG235" s="19"/>
    </row>
    <row r="236" spans="1:33" ht="12.75">
      <c r="A236" s="135" t="s">
        <v>868</v>
      </c>
      <c r="B236" s="12" t="s">
        <v>743</v>
      </c>
      <c r="C236" s="19" t="s">
        <v>252</v>
      </c>
      <c r="D236" s="11">
        <v>56576.075</v>
      </c>
      <c r="E236" s="123">
        <v>4149</v>
      </c>
      <c r="F236" s="127">
        <v>60725.075</v>
      </c>
      <c r="G236" s="128">
        <v>29911</v>
      </c>
      <c r="H236" s="128">
        <v>3788</v>
      </c>
      <c r="I236" s="128">
        <v>1540</v>
      </c>
      <c r="J236" s="128">
        <v>0</v>
      </c>
      <c r="K236" s="128">
        <v>1535</v>
      </c>
      <c r="L236" s="17">
        <v>804</v>
      </c>
      <c r="M236" s="17">
        <v>4638</v>
      </c>
      <c r="N236" s="17">
        <v>4149</v>
      </c>
      <c r="O236" s="17">
        <v>0</v>
      </c>
      <c r="P236" s="17">
        <v>41414.7706</v>
      </c>
      <c r="Q236" s="17">
        <v>5833.55</v>
      </c>
      <c r="R236" s="17">
        <v>-4625.7</v>
      </c>
      <c r="S236" s="17">
        <v>2738.19</v>
      </c>
      <c r="T236" s="17">
        <v>45360.810600000004</v>
      </c>
      <c r="U236" s="17">
        <v>60725.075</v>
      </c>
      <c r="V236" s="17">
        <v>51616.313749999994</v>
      </c>
      <c r="W236" s="17">
        <v>-6255.50314999999</v>
      </c>
      <c r="X236" s="17">
        <v>-4378.852204999992</v>
      </c>
      <c r="Y236" s="129">
        <v>0.928</v>
      </c>
      <c r="Z236" s="130">
        <v>10830</v>
      </c>
      <c r="AA236" s="226">
        <v>56352.8696</v>
      </c>
      <c r="AB236" s="226">
        <v>56394.85517075378</v>
      </c>
      <c r="AC236" s="226">
        <v>5207.281179201642</v>
      </c>
      <c r="AD236" s="226">
        <v>626.2744315506234</v>
      </c>
      <c r="AE236" s="226">
        <v>6782552</v>
      </c>
      <c r="AF236" s="226">
        <v>0</v>
      </c>
      <c r="AG236" s="19"/>
    </row>
    <row r="237" spans="1:33" ht="12.75">
      <c r="A237" s="135" t="s">
        <v>868</v>
      </c>
      <c r="B237" s="12" t="s">
        <v>730</v>
      </c>
      <c r="C237" s="19" t="s">
        <v>251</v>
      </c>
      <c r="D237" s="11">
        <v>27114.72</v>
      </c>
      <c r="E237" s="123">
        <v>5292</v>
      </c>
      <c r="F237" s="127">
        <v>32406.72</v>
      </c>
      <c r="G237" s="128">
        <v>12576</v>
      </c>
      <c r="H237" s="128">
        <v>2389</v>
      </c>
      <c r="I237" s="128">
        <v>83</v>
      </c>
      <c r="J237" s="128">
        <v>0</v>
      </c>
      <c r="K237" s="128">
        <v>1561</v>
      </c>
      <c r="L237" s="17">
        <v>36</v>
      </c>
      <c r="M237" s="17">
        <v>6245</v>
      </c>
      <c r="N237" s="17">
        <v>5292</v>
      </c>
      <c r="O237" s="17">
        <v>0</v>
      </c>
      <c r="P237" s="17">
        <v>17412.729600000002</v>
      </c>
      <c r="Q237" s="17">
        <v>3428.0499999999997</v>
      </c>
      <c r="R237" s="17">
        <v>-5338.849999999999</v>
      </c>
      <c r="S237" s="17">
        <v>3436.55</v>
      </c>
      <c r="T237" s="17">
        <v>18938.479600000002</v>
      </c>
      <c r="U237" s="17">
        <v>32406.72</v>
      </c>
      <c r="V237" s="17">
        <v>27545.712</v>
      </c>
      <c r="W237" s="17">
        <v>-8607.232399999997</v>
      </c>
      <c r="X237" s="17">
        <v>-6025.062679999997</v>
      </c>
      <c r="Y237" s="129">
        <v>0.814</v>
      </c>
      <c r="Z237" s="130">
        <v>6831</v>
      </c>
      <c r="AA237" s="226">
        <v>26379.070079999998</v>
      </c>
      <c r="AB237" s="226">
        <v>26398.723743089813</v>
      </c>
      <c r="AC237" s="226">
        <v>3864.54746641631</v>
      </c>
      <c r="AD237" s="226">
        <v>-716.4592812347087</v>
      </c>
      <c r="AE237" s="226">
        <v>0</v>
      </c>
      <c r="AF237" s="226">
        <v>4894133</v>
      </c>
      <c r="AG237" s="19"/>
    </row>
    <row r="238" spans="1:33" ht="12.75">
      <c r="A238" s="135" t="s">
        <v>868</v>
      </c>
      <c r="B238" s="12" t="s">
        <v>840</v>
      </c>
      <c r="C238" s="19" t="s">
        <v>256</v>
      </c>
      <c r="D238" s="11">
        <v>22227.224</v>
      </c>
      <c r="E238" s="123">
        <v>3511</v>
      </c>
      <c r="F238" s="127">
        <v>25738.224</v>
      </c>
      <c r="G238" s="128">
        <v>10789</v>
      </c>
      <c r="H238" s="128">
        <v>2042</v>
      </c>
      <c r="I238" s="128">
        <v>23</v>
      </c>
      <c r="J238" s="128">
        <v>0</v>
      </c>
      <c r="K238" s="128">
        <v>995</v>
      </c>
      <c r="L238" s="17">
        <v>0</v>
      </c>
      <c r="M238" s="17">
        <v>903</v>
      </c>
      <c r="N238" s="17">
        <v>3511</v>
      </c>
      <c r="O238" s="17">
        <v>0</v>
      </c>
      <c r="P238" s="17">
        <v>14938.449400000001</v>
      </c>
      <c r="Q238" s="17">
        <v>2601</v>
      </c>
      <c r="R238" s="17">
        <v>-767.55</v>
      </c>
      <c r="S238" s="17">
        <v>2830.84</v>
      </c>
      <c r="T238" s="17">
        <v>19602.739400000002</v>
      </c>
      <c r="U238" s="17">
        <v>25738.224</v>
      </c>
      <c r="V238" s="17">
        <v>21877.4904</v>
      </c>
      <c r="W238" s="17">
        <v>-2274.7509999999966</v>
      </c>
      <c r="X238" s="17">
        <v>-1592.3256999999976</v>
      </c>
      <c r="Y238" s="129">
        <v>0.938</v>
      </c>
      <c r="Z238" s="130">
        <v>7039</v>
      </c>
      <c r="AA238" s="226">
        <v>24142.454111999996</v>
      </c>
      <c r="AB238" s="226">
        <v>24160.44138971068</v>
      </c>
      <c r="AC238" s="226">
        <v>3432.3684315542946</v>
      </c>
      <c r="AD238" s="226">
        <v>-1148.6383160967239</v>
      </c>
      <c r="AE238" s="226">
        <v>0</v>
      </c>
      <c r="AF238" s="226">
        <v>8085265</v>
      </c>
      <c r="AG238" s="19"/>
    </row>
    <row r="239" spans="1:33" ht="12.75">
      <c r="A239" s="135" t="s">
        <v>868</v>
      </c>
      <c r="B239" s="12" t="s">
        <v>755</v>
      </c>
      <c r="C239" s="19" t="s">
        <v>253</v>
      </c>
      <c r="D239" s="11">
        <v>29306.224000000002</v>
      </c>
      <c r="E239" s="123">
        <v>3462</v>
      </c>
      <c r="F239" s="127">
        <v>32768.224</v>
      </c>
      <c r="G239" s="128">
        <v>21385</v>
      </c>
      <c r="H239" s="128">
        <v>5191</v>
      </c>
      <c r="I239" s="128">
        <v>264</v>
      </c>
      <c r="J239" s="128">
        <v>0</v>
      </c>
      <c r="K239" s="128">
        <v>832</v>
      </c>
      <c r="L239" s="17">
        <v>27</v>
      </c>
      <c r="M239" s="17">
        <v>5504</v>
      </c>
      <c r="N239" s="17">
        <v>3462</v>
      </c>
      <c r="O239" s="17">
        <v>0</v>
      </c>
      <c r="P239" s="17">
        <v>29609.671000000002</v>
      </c>
      <c r="Q239" s="17">
        <v>5343.95</v>
      </c>
      <c r="R239" s="17">
        <v>-4701.349999999999</v>
      </c>
      <c r="S239" s="17">
        <v>2007.0200000000002</v>
      </c>
      <c r="T239" s="17">
        <v>32259.291</v>
      </c>
      <c r="U239" s="17">
        <v>32768.224</v>
      </c>
      <c r="V239" s="17">
        <v>27852.990400000002</v>
      </c>
      <c r="W239" s="17">
        <v>4406.300599999999</v>
      </c>
      <c r="X239" s="17">
        <v>3084.410419999999</v>
      </c>
      <c r="Y239" s="129">
        <v>1.094</v>
      </c>
      <c r="Z239" s="130">
        <v>10867</v>
      </c>
      <c r="AA239" s="226">
        <v>35848.437056</v>
      </c>
      <c r="AB239" s="226">
        <v>35875.145848313696</v>
      </c>
      <c r="AC239" s="226">
        <v>3301.292523080307</v>
      </c>
      <c r="AD239" s="226">
        <v>-1279.7142245707114</v>
      </c>
      <c r="AE239" s="226">
        <v>0</v>
      </c>
      <c r="AF239" s="226">
        <v>13906654</v>
      </c>
      <c r="AG239" s="19"/>
    </row>
    <row r="240" spans="1:33" ht="12.75">
      <c r="A240" s="135" t="s">
        <v>868</v>
      </c>
      <c r="B240" s="12" t="s">
        <v>707</v>
      </c>
      <c r="C240" s="19" t="s">
        <v>250</v>
      </c>
      <c r="D240" s="11">
        <v>103963.839</v>
      </c>
      <c r="E240" s="123">
        <v>13035</v>
      </c>
      <c r="F240" s="127">
        <v>116998.839</v>
      </c>
      <c r="G240" s="128">
        <v>47492</v>
      </c>
      <c r="H240" s="128">
        <v>5977</v>
      </c>
      <c r="I240" s="128">
        <v>3114</v>
      </c>
      <c r="J240" s="128">
        <v>0</v>
      </c>
      <c r="K240" s="128">
        <v>3272</v>
      </c>
      <c r="L240" s="17">
        <v>1651</v>
      </c>
      <c r="M240" s="17">
        <v>68</v>
      </c>
      <c r="N240" s="17">
        <v>13035</v>
      </c>
      <c r="O240" s="17">
        <v>1129</v>
      </c>
      <c r="P240" s="17">
        <v>65757.4232</v>
      </c>
      <c r="Q240" s="17">
        <v>10508.55</v>
      </c>
      <c r="R240" s="17">
        <v>-2420.7999999999997</v>
      </c>
      <c r="S240" s="17">
        <v>11068.19</v>
      </c>
      <c r="T240" s="17">
        <v>84913.3632</v>
      </c>
      <c r="U240" s="17">
        <v>116998.839</v>
      </c>
      <c r="V240" s="17">
        <v>99449.01315</v>
      </c>
      <c r="W240" s="17">
        <v>-14535.649949999992</v>
      </c>
      <c r="X240" s="17">
        <v>-10174.954964999994</v>
      </c>
      <c r="Y240" s="129">
        <v>0.913</v>
      </c>
      <c r="Z240" s="130">
        <v>20241</v>
      </c>
      <c r="AA240" s="226">
        <v>106819.94000700001</v>
      </c>
      <c r="AB240" s="226">
        <v>106899.52594789198</v>
      </c>
      <c r="AC240" s="226">
        <v>5281.336196230027</v>
      </c>
      <c r="AD240" s="226">
        <v>700.3294485790084</v>
      </c>
      <c r="AE240" s="226">
        <v>14175368</v>
      </c>
      <c r="AF240" s="226">
        <v>0</v>
      </c>
      <c r="AG240" s="19"/>
    </row>
    <row r="241" spans="1:33" ht="12.75">
      <c r="A241" s="135" t="s">
        <v>868</v>
      </c>
      <c r="B241" s="12" t="s">
        <v>603</v>
      </c>
      <c r="C241" s="19" t="s">
        <v>244</v>
      </c>
      <c r="D241" s="11">
        <v>243270.24199999997</v>
      </c>
      <c r="E241" s="123">
        <v>32991</v>
      </c>
      <c r="F241" s="127">
        <v>276261.24199999997</v>
      </c>
      <c r="G241" s="128">
        <v>114176</v>
      </c>
      <c r="H241" s="128">
        <v>31780</v>
      </c>
      <c r="I241" s="128">
        <v>12956</v>
      </c>
      <c r="J241" s="128">
        <v>0</v>
      </c>
      <c r="K241" s="128">
        <v>3168</v>
      </c>
      <c r="L241" s="17">
        <v>6064</v>
      </c>
      <c r="M241" s="17">
        <v>381</v>
      </c>
      <c r="N241" s="17">
        <v>32991</v>
      </c>
      <c r="O241" s="17">
        <v>510</v>
      </c>
      <c r="P241" s="17">
        <v>158088.0896</v>
      </c>
      <c r="Q241" s="17">
        <v>40718.4</v>
      </c>
      <c r="R241" s="17">
        <v>-5911.75</v>
      </c>
      <c r="S241" s="17">
        <v>27977.58</v>
      </c>
      <c r="T241" s="17">
        <v>220872.3196</v>
      </c>
      <c r="U241" s="17">
        <v>276261.24199999997</v>
      </c>
      <c r="V241" s="17">
        <v>234822.05569999997</v>
      </c>
      <c r="W241" s="17">
        <v>-13949.73609999998</v>
      </c>
      <c r="X241" s="17">
        <v>-9764.815269999985</v>
      </c>
      <c r="Y241" s="129">
        <v>0.965</v>
      </c>
      <c r="Z241" s="130">
        <v>57544</v>
      </c>
      <c r="AA241" s="226">
        <v>266592.09852999996</v>
      </c>
      <c r="AB241" s="226">
        <v>266790.7223355786</v>
      </c>
      <c r="AC241" s="226">
        <v>4636.290878902728</v>
      </c>
      <c r="AD241" s="226">
        <v>55.28413125170937</v>
      </c>
      <c r="AE241" s="226">
        <v>3181270</v>
      </c>
      <c r="AF241" s="226">
        <v>0</v>
      </c>
      <c r="AG241" s="19"/>
    </row>
    <row r="242" spans="1:33" ht="12.75">
      <c r="A242" s="135" t="s">
        <v>868</v>
      </c>
      <c r="B242" s="12" t="s">
        <v>575</v>
      </c>
      <c r="C242" s="19" t="s">
        <v>243</v>
      </c>
      <c r="D242" s="11">
        <v>224519.91000000003</v>
      </c>
      <c r="E242" s="123">
        <v>41310</v>
      </c>
      <c r="F242" s="127">
        <v>265829.91000000003</v>
      </c>
      <c r="G242" s="128">
        <v>209576</v>
      </c>
      <c r="H242" s="128">
        <v>45742</v>
      </c>
      <c r="I242" s="128">
        <v>3365</v>
      </c>
      <c r="J242" s="128">
        <v>0</v>
      </c>
      <c r="K242" s="128">
        <v>8240</v>
      </c>
      <c r="L242" s="17">
        <v>1736</v>
      </c>
      <c r="M242" s="17">
        <v>85815</v>
      </c>
      <c r="N242" s="17">
        <v>41310</v>
      </c>
      <c r="O242" s="17">
        <v>3875</v>
      </c>
      <c r="P242" s="17">
        <v>290178.92960000003</v>
      </c>
      <c r="Q242" s="17">
        <v>48744.95</v>
      </c>
      <c r="R242" s="17">
        <v>-77712.09999999999</v>
      </c>
      <c r="S242" s="17">
        <v>20524.95</v>
      </c>
      <c r="T242" s="17">
        <v>281736.7296</v>
      </c>
      <c r="U242" s="17">
        <v>265829.91000000003</v>
      </c>
      <c r="V242" s="17">
        <v>225955.42350000003</v>
      </c>
      <c r="W242" s="17">
        <v>55781.30609999999</v>
      </c>
      <c r="X242" s="17">
        <v>39046.91426999999</v>
      </c>
      <c r="Y242" s="129">
        <v>1.147</v>
      </c>
      <c r="Z242" s="130">
        <v>51481</v>
      </c>
      <c r="AA242" s="226">
        <v>304906.90677000006</v>
      </c>
      <c r="AB242" s="226">
        <v>305134.07693184586</v>
      </c>
      <c r="AC242" s="226">
        <v>5927.120237210735</v>
      </c>
      <c r="AD242" s="226">
        <v>1346.113489559716</v>
      </c>
      <c r="AE242" s="226">
        <v>69299269</v>
      </c>
      <c r="AF242" s="226">
        <v>0</v>
      </c>
      <c r="AG242" s="19"/>
    </row>
    <row r="243" spans="1:33" ht="12.75">
      <c r="A243" s="135" t="s">
        <v>868</v>
      </c>
      <c r="B243" s="12" t="s">
        <v>777</v>
      </c>
      <c r="C243" s="19" t="s">
        <v>254</v>
      </c>
      <c r="D243" s="11">
        <v>45025.699</v>
      </c>
      <c r="E243" s="123">
        <v>6052</v>
      </c>
      <c r="F243" s="127">
        <v>51077.699</v>
      </c>
      <c r="G243" s="128">
        <v>32486</v>
      </c>
      <c r="H243" s="128">
        <v>5033</v>
      </c>
      <c r="I243" s="128">
        <v>409</v>
      </c>
      <c r="J243" s="128">
        <v>0</v>
      </c>
      <c r="K243" s="128">
        <v>2827</v>
      </c>
      <c r="L243" s="17">
        <v>21</v>
      </c>
      <c r="M243" s="17">
        <v>15981</v>
      </c>
      <c r="N243" s="17">
        <v>6052</v>
      </c>
      <c r="O243" s="17">
        <v>0</v>
      </c>
      <c r="P243" s="17">
        <v>44980.115600000005</v>
      </c>
      <c r="Q243" s="17">
        <v>7028.65</v>
      </c>
      <c r="R243" s="17">
        <v>-13601.699999999999</v>
      </c>
      <c r="S243" s="17">
        <v>2427.4300000000003</v>
      </c>
      <c r="T243" s="17">
        <v>40834.4956</v>
      </c>
      <c r="U243" s="17">
        <v>51077.699</v>
      </c>
      <c r="V243" s="17">
        <v>43416.04415</v>
      </c>
      <c r="W243" s="17">
        <v>-2581.5485499999995</v>
      </c>
      <c r="X243" s="17">
        <v>-1807.0839849999995</v>
      </c>
      <c r="Y243" s="129">
        <v>0.965</v>
      </c>
      <c r="Z243" s="130">
        <v>11081</v>
      </c>
      <c r="AA243" s="226">
        <v>49289.979535</v>
      </c>
      <c r="AB243" s="226">
        <v>49326.70291639847</v>
      </c>
      <c r="AC243" s="226">
        <v>4451.466737334038</v>
      </c>
      <c r="AD243" s="226">
        <v>-129.54001031698044</v>
      </c>
      <c r="AE243" s="226">
        <v>0</v>
      </c>
      <c r="AF243" s="226">
        <v>1435433</v>
      </c>
      <c r="AG243" s="19"/>
    </row>
    <row r="244" spans="1:33" ht="12.75">
      <c r="A244" s="135" t="s">
        <v>868</v>
      </c>
      <c r="B244" s="12" t="s">
        <v>631</v>
      </c>
      <c r="C244" s="19" t="s">
        <v>246</v>
      </c>
      <c r="D244" s="11">
        <v>82678.522</v>
      </c>
      <c r="E244" s="123">
        <v>14988</v>
      </c>
      <c r="F244" s="127">
        <v>97666.522</v>
      </c>
      <c r="G244" s="128">
        <v>64912</v>
      </c>
      <c r="H244" s="128">
        <v>6147</v>
      </c>
      <c r="I244" s="128">
        <v>1190</v>
      </c>
      <c r="J244" s="128">
        <v>0</v>
      </c>
      <c r="K244" s="128">
        <v>4627</v>
      </c>
      <c r="L244" s="17">
        <v>198</v>
      </c>
      <c r="M244" s="17">
        <v>17778</v>
      </c>
      <c r="N244" s="17">
        <v>14988</v>
      </c>
      <c r="O244" s="17">
        <v>211</v>
      </c>
      <c r="P244" s="17">
        <v>89877.15520000001</v>
      </c>
      <c r="Q244" s="17">
        <v>10169.4</v>
      </c>
      <c r="R244" s="17">
        <v>-15458.949999999999</v>
      </c>
      <c r="S244" s="17">
        <v>9717.54</v>
      </c>
      <c r="T244" s="17">
        <v>94305.1452</v>
      </c>
      <c r="U244" s="17">
        <v>97666.522</v>
      </c>
      <c r="V244" s="17">
        <v>83016.5437</v>
      </c>
      <c r="W244" s="17">
        <v>11288.601500000004</v>
      </c>
      <c r="X244" s="17">
        <v>7902.021050000002</v>
      </c>
      <c r="Y244" s="129">
        <v>1.081</v>
      </c>
      <c r="Z244" s="130">
        <v>15388</v>
      </c>
      <c r="AA244" s="226">
        <v>105577.51028199999</v>
      </c>
      <c r="AB244" s="226">
        <v>105656.17055359604</v>
      </c>
      <c r="AC244" s="226">
        <v>6866.140535066028</v>
      </c>
      <c r="AD244" s="226">
        <v>2285.1337874150095</v>
      </c>
      <c r="AE244" s="226">
        <v>35163639</v>
      </c>
      <c r="AF244" s="226">
        <v>0</v>
      </c>
      <c r="AG244" s="19"/>
    </row>
    <row r="245" spans="1:33" ht="12.75">
      <c r="A245" s="135" t="s">
        <v>868</v>
      </c>
      <c r="B245" s="12" t="s">
        <v>560</v>
      </c>
      <c r="C245" s="19" t="s">
        <v>561</v>
      </c>
      <c r="D245" s="11">
        <v>66530.296</v>
      </c>
      <c r="E245" s="123">
        <v>9788</v>
      </c>
      <c r="F245" s="127">
        <v>76318.296</v>
      </c>
      <c r="G245" s="128">
        <v>62739</v>
      </c>
      <c r="H245" s="128">
        <v>13793</v>
      </c>
      <c r="I245" s="128">
        <v>2261</v>
      </c>
      <c r="J245" s="128">
        <v>0</v>
      </c>
      <c r="K245" s="128">
        <v>3635</v>
      </c>
      <c r="L245" s="17">
        <v>805</v>
      </c>
      <c r="M245" s="17">
        <v>34176</v>
      </c>
      <c r="N245" s="17">
        <v>9788</v>
      </c>
      <c r="O245" s="17">
        <v>106</v>
      </c>
      <c r="P245" s="17">
        <v>86868.4194</v>
      </c>
      <c r="Q245" s="17">
        <v>16735.649999999998</v>
      </c>
      <c r="R245" s="17">
        <v>-29823.95</v>
      </c>
      <c r="S245" s="17">
        <v>2509.88</v>
      </c>
      <c r="T245" s="17">
        <v>76289.9994</v>
      </c>
      <c r="U245" s="17">
        <v>76318.296</v>
      </c>
      <c r="V245" s="17">
        <v>64870.5516</v>
      </c>
      <c r="W245" s="17">
        <v>11419.447800000002</v>
      </c>
      <c r="X245" s="17">
        <v>7993.6134600000005</v>
      </c>
      <c r="Y245" s="129">
        <v>1.105</v>
      </c>
      <c r="Z245" s="130">
        <v>23046</v>
      </c>
      <c r="AA245" s="226">
        <v>84331.71708</v>
      </c>
      <c r="AB245" s="226">
        <v>84394.54822417034</v>
      </c>
      <c r="AC245" s="226">
        <v>3662.004175308962</v>
      </c>
      <c r="AD245" s="226">
        <v>-919.0025723420563</v>
      </c>
      <c r="AE245" s="226">
        <v>0</v>
      </c>
      <c r="AF245" s="226">
        <v>21179333</v>
      </c>
      <c r="AG245" s="19"/>
    </row>
    <row r="246" spans="1:33" ht="12.75">
      <c r="A246" s="135" t="s">
        <v>868</v>
      </c>
      <c r="B246" s="12" t="s">
        <v>694</v>
      </c>
      <c r="C246" s="19" t="s">
        <v>248</v>
      </c>
      <c r="D246" s="11">
        <v>99093.628</v>
      </c>
      <c r="E246" s="123">
        <v>15009</v>
      </c>
      <c r="F246" s="127">
        <v>114102.628</v>
      </c>
      <c r="G246" s="128">
        <v>84122</v>
      </c>
      <c r="H246" s="128">
        <v>18074</v>
      </c>
      <c r="I246" s="128">
        <v>367</v>
      </c>
      <c r="J246" s="128">
        <v>0</v>
      </c>
      <c r="K246" s="128">
        <v>4901</v>
      </c>
      <c r="L246" s="17">
        <v>25</v>
      </c>
      <c r="M246" s="17">
        <v>35612</v>
      </c>
      <c r="N246" s="17">
        <v>15009</v>
      </c>
      <c r="O246" s="17">
        <v>1687</v>
      </c>
      <c r="P246" s="17">
        <v>116475.3212</v>
      </c>
      <c r="Q246" s="17">
        <v>19840.7</v>
      </c>
      <c r="R246" s="17">
        <v>-31725.399999999998</v>
      </c>
      <c r="S246" s="17">
        <v>6703.610000000001</v>
      </c>
      <c r="T246" s="17">
        <v>111294.23120000001</v>
      </c>
      <c r="U246" s="17">
        <v>114102.628</v>
      </c>
      <c r="V246" s="17">
        <v>96987.2338</v>
      </c>
      <c r="W246" s="17">
        <v>14306.997400000007</v>
      </c>
      <c r="X246" s="17">
        <v>10014.898180000004</v>
      </c>
      <c r="Y246" s="129">
        <v>1.088</v>
      </c>
      <c r="Z246" s="130">
        <v>26781</v>
      </c>
      <c r="AA246" s="226">
        <v>124143.659264</v>
      </c>
      <c r="AB246" s="226">
        <v>124236.15220050277</v>
      </c>
      <c r="AC246" s="226">
        <v>4638.966140192777</v>
      </c>
      <c r="AD246" s="226">
        <v>57.95939254175846</v>
      </c>
      <c r="AE246" s="226">
        <v>1552210</v>
      </c>
      <c r="AF246" s="226">
        <v>0</v>
      </c>
      <c r="AG246" s="19"/>
    </row>
    <row r="247" spans="1:33" ht="12.75">
      <c r="A247" s="135" t="s">
        <v>872</v>
      </c>
      <c r="B247" s="12" t="s">
        <v>728</v>
      </c>
      <c r="C247" s="19" t="s">
        <v>262</v>
      </c>
      <c r="D247" s="11">
        <v>26948.771</v>
      </c>
      <c r="E247" s="123">
        <v>6760</v>
      </c>
      <c r="F247" s="127">
        <v>33708.771</v>
      </c>
      <c r="G247" s="128">
        <v>15345</v>
      </c>
      <c r="H247" s="128">
        <v>6294</v>
      </c>
      <c r="I247" s="128">
        <v>1613</v>
      </c>
      <c r="J247" s="128">
        <v>0</v>
      </c>
      <c r="K247" s="128">
        <v>1586</v>
      </c>
      <c r="L247" s="17">
        <v>77</v>
      </c>
      <c r="M247" s="17">
        <v>6619</v>
      </c>
      <c r="N247" s="17">
        <v>6760</v>
      </c>
      <c r="O247" s="17">
        <v>0</v>
      </c>
      <c r="P247" s="17">
        <v>21246.687</v>
      </c>
      <c r="Q247" s="17">
        <v>8069.05</v>
      </c>
      <c r="R247" s="17">
        <v>-5691.599999999999</v>
      </c>
      <c r="S247" s="17">
        <v>4620.77</v>
      </c>
      <c r="T247" s="17">
        <v>28244.907000000003</v>
      </c>
      <c r="U247" s="17">
        <v>33708.771</v>
      </c>
      <c r="V247" s="17">
        <v>28652.45535</v>
      </c>
      <c r="W247" s="17">
        <v>-407.5483499999973</v>
      </c>
      <c r="X247" s="17">
        <v>-285.2838449999981</v>
      </c>
      <c r="Y247" s="129">
        <v>0.992</v>
      </c>
      <c r="Z247" s="130">
        <v>5849</v>
      </c>
      <c r="AA247" s="226">
        <v>33439.100832000004</v>
      </c>
      <c r="AB247" s="226">
        <v>33464.01455412081</v>
      </c>
      <c r="AC247" s="226">
        <v>5721.322372050062</v>
      </c>
      <c r="AD247" s="226">
        <v>1140.3156243990434</v>
      </c>
      <c r="AE247" s="226">
        <v>6669706</v>
      </c>
      <c r="AF247" s="226">
        <v>0</v>
      </c>
      <c r="AG247" s="19"/>
    </row>
    <row r="248" spans="1:33" ht="12.75">
      <c r="A248" s="135" t="s">
        <v>872</v>
      </c>
      <c r="B248" s="12" t="s">
        <v>635</v>
      </c>
      <c r="C248" s="19" t="s">
        <v>258</v>
      </c>
      <c r="D248" s="11">
        <v>44613.815</v>
      </c>
      <c r="E248" s="123">
        <v>9455</v>
      </c>
      <c r="F248" s="127">
        <v>54068.815</v>
      </c>
      <c r="G248" s="128">
        <v>45013</v>
      </c>
      <c r="H248" s="128">
        <v>8550</v>
      </c>
      <c r="I248" s="128">
        <v>570</v>
      </c>
      <c r="J248" s="128">
        <v>0</v>
      </c>
      <c r="K248" s="128">
        <v>3343</v>
      </c>
      <c r="L248" s="17">
        <v>0</v>
      </c>
      <c r="M248" s="17">
        <v>31118</v>
      </c>
      <c r="N248" s="17">
        <v>9455</v>
      </c>
      <c r="O248" s="17">
        <v>0</v>
      </c>
      <c r="P248" s="17">
        <v>62324.999800000005</v>
      </c>
      <c r="Q248" s="17">
        <v>10593.55</v>
      </c>
      <c r="R248" s="17">
        <v>-26450.3</v>
      </c>
      <c r="S248" s="17">
        <v>2746.69</v>
      </c>
      <c r="T248" s="17">
        <v>49214.93980000001</v>
      </c>
      <c r="U248" s="17">
        <v>54068.815</v>
      </c>
      <c r="V248" s="17">
        <v>45958.49275</v>
      </c>
      <c r="W248" s="17">
        <v>3256.4470500000098</v>
      </c>
      <c r="X248" s="17">
        <v>2279.5129350000066</v>
      </c>
      <c r="Y248" s="129">
        <v>1.042</v>
      </c>
      <c r="Z248" s="130">
        <v>9534</v>
      </c>
      <c r="AA248" s="226">
        <v>56339.70523000001</v>
      </c>
      <c r="AB248" s="226">
        <v>56381.68099267139</v>
      </c>
      <c r="AC248" s="226">
        <v>5913.748793021963</v>
      </c>
      <c r="AD248" s="226">
        <v>1332.7420453709447</v>
      </c>
      <c r="AE248" s="226">
        <v>12706363</v>
      </c>
      <c r="AF248" s="226">
        <v>0</v>
      </c>
      <c r="AG248" s="19"/>
    </row>
    <row r="249" spans="1:33" ht="12.75">
      <c r="A249" s="135" t="s">
        <v>872</v>
      </c>
      <c r="B249" s="12" t="s">
        <v>734</v>
      </c>
      <c r="C249" s="19" t="s">
        <v>263</v>
      </c>
      <c r="D249" s="11">
        <v>54723.581</v>
      </c>
      <c r="E249" s="123">
        <v>4005</v>
      </c>
      <c r="F249" s="127">
        <v>58728.581</v>
      </c>
      <c r="G249" s="128">
        <v>28756</v>
      </c>
      <c r="H249" s="128">
        <v>3715</v>
      </c>
      <c r="I249" s="128">
        <v>117</v>
      </c>
      <c r="J249" s="128">
        <v>0</v>
      </c>
      <c r="K249" s="128">
        <v>1866</v>
      </c>
      <c r="L249" s="17">
        <v>0</v>
      </c>
      <c r="M249" s="17">
        <v>5948</v>
      </c>
      <c r="N249" s="17">
        <v>4005</v>
      </c>
      <c r="O249" s="17">
        <v>0</v>
      </c>
      <c r="P249" s="17">
        <v>39815.5576</v>
      </c>
      <c r="Q249" s="17">
        <v>4843.3</v>
      </c>
      <c r="R249" s="17">
        <v>-5055.8</v>
      </c>
      <c r="S249" s="17">
        <v>2393.09</v>
      </c>
      <c r="T249" s="17">
        <v>41996.1476</v>
      </c>
      <c r="U249" s="17">
        <v>58728.581</v>
      </c>
      <c r="V249" s="17">
        <v>49919.293849999995</v>
      </c>
      <c r="W249" s="17">
        <v>-7923.146249999998</v>
      </c>
      <c r="X249" s="17">
        <v>-5546.202374999998</v>
      </c>
      <c r="Y249" s="129">
        <v>0.906</v>
      </c>
      <c r="Z249" s="130">
        <v>11613</v>
      </c>
      <c r="AA249" s="226">
        <v>53208.094386</v>
      </c>
      <c r="AB249" s="226">
        <v>53247.73694949985</v>
      </c>
      <c r="AC249" s="226">
        <v>4585.183583010406</v>
      </c>
      <c r="AD249" s="226">
        <v>4.176835359387951</v>
      </c>
      <c r="AE249" s="226">
        <v>48506</v>
      </c>
      <c r="AF249" s="226">
        <v>0</v>
      </c>
      <c r="AG249" s="19"/>
    </row>
    <row r="250" spans="1:33" ht="12.75">
      <c r="A250" s="135" t="s">
        <v>872</v>
      </c>
      <c r="B250" s="12" t="s">
        <v>718</v>
      </c>
      <c r="C250" s="19" t="s">
        <v>261</v>
      </c>
      <c r="D250" s="11">
        <v>28910.581</v>
      </c>
      <c r="E250" s="123">
        <v>7173</v>
      </c>
      <c r="F250" s="127">
        <v>36083.581</v>
      </c>
      <c r="G250" s="128">
        <v>15559</v>
      </c>
      <c r="H250" s="128">
        <v>8424</v>
      </c>
      <c r="I250" s="128">
        <v>1429</v>
      </c>
      <c r="J250" s="128">
        <v>0</v>
      </c>
      <c r="K250" s="128">
        <v>2005</v>
      </c>
      <c r="L250" s="17">
        <v>1437</v>
      </c>
      <c r="M250" s="17">
        <v>8</v>
      </c>
      <c r="N250" s="17">
        <v>7173</v>
      </c>
      <c r="O250" s="17">
        <v>0</v>
      </c>
      <c r="P250" s="17">
        <v>21542.991400000003</v>
      </c>
      <c r="Q250" s="17">
        <v>10079.3</v>
      </c>
      <c r="R250" s="17">
        <v>-1228.25</v>
      </c>
      <c r="S250" s="17">
        <v>6095.6900000000005</v>
      </c>
      <c r="T250" s="17">
        <v>36489.731400000004</v>
      </c>
      <c r="U250" s="17">
        <v>36083.581</v>
      </c>
      <c r="V250" s="17">
        <v>30671.04385</v>
      </c>
      <c r="W250" s="17">
        <v>5818.687550000006</v>
      </c>
      <c r="X250" s="17">
        <v>4073.081285000004</v>
      </c>
      <c r="Y250" s="129">
        <v>1.113</v>
      </c>
      <c r="Z250" s="130">
        <v>9526</v>
      </c>
      <c r="AA250" s="226">
        <v>40161.025653</v>
      </c>
      <c r="AB250" s="226">
        <v>40190.947529136334</v>
      </c>
      <c r="AC250" s="226">
        <v>4219.079102365771</v>
      </c>
      <c r="AD250" s="226">
        <v>-361.9276452852473</v>
      </c>
      <c r="AE250" s="226">
        <v>0</v>
      </c>
      <c r="AF250" s="226">
        <v>3447723</v>
      </c>
      <c r="AG250" s="132"/>
    </row>
    <row r="251" spans="1:33" ht="12.75">
      <c r="A251" s="135" t="s">
        <v>872</v>
      </c>
      <c r="B251" s="12" t="s">
        <v>691</v>
      </c>
      <c r="C251" s="19" t="s">
        <v>260</v>
      </c>
      <c r="D251" s="11">
        <v>98270.488</v>
      </c>
      <c r="E251" s="123">
        <v>12991</v>
      </c>
      <c r="F251" s="127">
        <v>111261.488</v>
      </c>
      <c r="G251" s="128">
        <v>69319</v>
      </c>
      <c r="H251" s="128">
        <v>8911</v>
      </c>
      <c r="I251" s="128">
        <v>858</v>
      </c>
      <c r="J251" s="128">
        <v>0</v>
      </c>
      <c r="K251" s="128">
        <v>2955</v>
      </c>
      <c r="L251" s="17">
        <v>122</v>
      </c>
      <c r="M251" s="17">
        <v>41372</v>
      </c>
      <c r="N251" s="17">
        <v>12991</v>
      </c>
      <c r="O251" s="17">
        <v>0</v>
      </c>
      <c r="P251" s="17">
        <v>95979.0874</v>
      </c>
      <c r="Q251" s="17">
        <v>10815.4</v>
      </c>
      <c r="R251" s="17">
        <v>-35269.9</v>
      </c>
      <c r="S251" s="17">
        <v>4009.11</v>
      </c>
      <c r="T251" s="17">
        <v>75533.6974</v>
      </c>
      <c r="U251" s="17">
        <v>111261.488</v>
      </c>
      <c r="V251" s="17">
        <v>94572.26479999999</v>
      </c>
      <c r="W251" s="17">
        <v>-19038.567399999985</v>
      </c>
      <c r="X251" s="17">
        <v>-13326.99717999999</v>
      </c>
      <c r="Y251" s="129">
        <v>0.88</v>
      </c>
      <c r="Z251" s="130">
        <v>19031</v>
      </c>
      <c r="AA251" s="226">
        <v>97910.10944</v>
      </c>
      <c r="AB251" s="226">
        <v>97983.05713293175</v>
      </c>
      <c r="AC251" s="226">
        <v>5148.602655295662</v>
      </c>
      <c r="AD251" s="226">
        <v>567.5959076446434</v>
      </c>
      <c r="AE251" s="226">
        <v>10801918</v>
      </c>
      <c r="AF251" s="226">
        <v>0</v>
      </c>
      <c r="AG251" s="19"/>
    </row>
    <row r="252" spans="1:33" ht="12.75">
      <c r="A252" s="135" t="s">
        <v>872</v>
      </c>
      <c r="B252" s="12" t="s">
        <v>619</v>
      </c>
      <c r="C252" s="19" t="s">
        <v>257</v>
      </c>
      <c r="D252" s="11">
        <v>396062.748</v>
      </c>
      <c r="E252" s="123">
        <v>45787</v>
      </c>
      <c r="F252" s="127">
        <v>441849.748</v>
      </c>
      <c r="G252" s="128">
        <v>262797</v>
      </c>
      <c r="H252" s="128">
        <v>75590</v>
      </c>
      <c r="I252" s="128">
        <v>293157</v>
      </c>
      <c r="J252" s="128">
        <v>0</v>
      </c>
      <c r="K252" s="128">
        <v>9583</v>
      </c>
      <c r="L252" s="17">
        <v>285152</v>
      </c>
      <c r="M252" s="17">
        <v>99890</v>
      </c>
      <c r="N252" s="17">
        <v>45787</v>
      </c>
      <c r="O252" s="17">
        <v>442</v>
      </c>
      <c r="P252" s="17">
        <v>363868.72620000003</v>
      </c>
      <c r="Q252" s="17">
        <v>321580.5</v>
      </c>
      <c r="R252" s="17">
        <v>-327661.39999999997</v>
      </c>
      <c r="S252" s="17">
        <v>21937.65</v>
      </c>
      <c r="T252" s="17">
        <v>379725.47620000003</v>
      </c>
      <c r="U252" s="17">
        <v>441849.748</v>
      </c>
      <c r="V252" s="17">
        <v>375572.2858</v>
      </c>
      <c r="W252" s="17">
        <v>4153.190400000021</v>
      </c>
      <c r="X252" s="17">
        <v>2907.233280000015</v>
      </c>
      <c r="Y252" s="129">
        <v>1.007</v>
      </c>
      <c r="Z252" s="130">
        <v>99640</v>
      </c>
      <c r="AA252" s="226">
        <v>444942.696236</v>
      </c>
      <c r="AB252" s="226">
        <v>445274.1997279569</v>
      </c>
      <c r="AC252" s="226">
        <v>4468.829784503782</v>
      </c>
      <c r="AD252" s="226">
        <v>-112.17696314723617</v>
      </c>
      <c r="AE252" s="226">
        <v>0</v>
      </c>
      <c r="AF252" s="226">
        <v>11177313</v>
      </c>
      <c r="AG252" s="19"/>
    </row>
    <row r="253" spans="1:33" ht="12.75">
      <c r="A253" s="135" t="s">
        <v>872</v>
      </c>
      <c r="B253" s="12" t="s">
        <v>746</v>
      </c>
      <c r="C253" s="19" t="s">
        <v>264</v>
      </c>
      <c r="D253" s="11">
        <v>152624.236</v>
      </c>
      <c r="E253" s="123">
        <v>16614</v>
      </c>
      <c r="F253" s="127">
        <v>169238.236</v>
      </c>
      <c r="G253" s="128">
        <v>101628</v>
      </c>
      <c r="H253" s="128">
        <v>16208</v>
      </c>
      <c r="I253" s="128">
        <v>10165</v>
      </c>
      <c r="J253" s="128">
        <v>0</v>
      </c>
      <c r="K253" s="128">
        <v>5323</v>
      </c>
      <c r="L253" s="17">
        <v>7151</v>
      </c>
      <c r="M253" s="17">
        <v>37022</v>
      </c>
      <c r="N253" s="17">
        <v>16614</v>
      </c>
      <c r="O253" s="17">
        <v>0</v>
      </c>
      <c r="P253" s="17">
        <v>140714.1288</v>
      </c>
      <c r="Q253" s="17">
        <v>26941.6</v>
      </c>
      <c r="R253" s="17">
        <v>-37547.049999999996</v>
      </c>
      <c r="S253" s="17">
        <v>7828.160000000001</v>
      </c>
      <c r="T253" s="17">
        <v>137936.8388</v>
      </c>
      <c r="U253" s="17">
        <v>169238.236</v>
      </c>
      <c r="V253" s="17">
        <v>143852.5006</v>
      </c>
      <c r="W253" s="17">
        <v>-5915.661800000002</v>
      </c>
      <c r="X253" s="17">
        <v>-4140.963260000001</v>
      </c>
      <c r="Y253" s="129">
        <v>0.976</v>
      </c>
      <c r="Z253" s="130">
        <v>38725</v>
      </c>
      <c r="AA253" s="226">
        <v>165176.518336</v>
      </c>
      <c r="AB253" s="226">
        <v>165299.58270604335</v>
      </c>
      <c r="AC253" s="226">
        <v>4268.549585695116</v>
      </c>
      <c r="AD253" s="226">
        <v>-312.45716195590285</v>
      </c>
      <c r="AE253" s="226">
        <v>0</v>
      </c>
      <c r="AF253" s="226">
        <v>12099904</v>
      </c>
      <c r="AG253" s="19"/>
    </row>
    <row r="254" spans="1:33" ht="12.75">
      <c r="A254" s="135" t="s">
        <v>872</v>
      </c>
      <c r="B254" s="12" t="s">
        <v>779</v>
      </c>
      <c r="C254" s="19" t="s">
        <v>265</v>
      </c>
      <c r="D254" s="11">
        <v>155032.019</v>
      </c>
      <c r="E254" s="123">
        <v>12760</v>
      </c>
      <c r="F254" s="127">
        <v>167792.019</v>
      </c>
      <c r="G254" s="128">
        <v>99044</v>
      </c>
      <c r="H254" s="128">
        <v>9751</v>
      </c>
      <c r="I254" s="128">
        <v>5365</v>
      </c>
      <c r="J254" s="128">
        <v>0</v>
      </c>
      <c r="K254" s="128">
        <v>4824</v>
      </c>
      <c r="L254" s="17">
        <v>435</v>
      </c>
      <c r="M254" s="17">
        <v>28606</v>
      </c>
      <c r="N254" s="17">
        <v>12760</v>
      </c>
      <c r="O254" s="17">
        <v>392</v>
      </c>
      <c r="P254" s="17">
        <v>137136.3224</v>
      </c>
      <c r="Q254" s="17">
        <v>16949</v>
      </c>
      <c r="R254" s="17">
        <v>-25018.05</v>
      </c>
      <c r="S254" s="17">
        <v>5982.9800000000005</v>
      </c>
      <c r="T254" s="17">
        <v>135050.2524</v>
      </c>
      <c r="U254" s="17">
        <v>167792.019</v>
      </c>
      <c r="V254" s="17">
        <v>142623.21615</v>
      </c>
      <c r="W254" s="17">
        <v>-7572.963749999995</v>
      </c>
      <c r="X254" s="17">
        <v>-5301.074624999997</v>
      </c>
      <c r="Y254" s="129">
        <v>0.968</v>
      </c>
      <c r="Z254" s="130">
        <v>25879</v>
      </c>
      <c r="AA254" s="226">
        <v>162422.674392</v>
      </c>
      <c r="AB254" s="226">
        <v>162543.68701719737</v>
      </c>
      <c r="AC254" s="226">
        <v>6280.910661818361</v>
      </c>
      <c r="AD254" s="226">
        <v>1699.903914167343</v>
      </c>
      <c r="AE254" s="226">
        <v>43991813</v>
      </c>
      <c r="AF254" s="226">
        <v>0</v>
      </c>
      <c r="AG254" s="19"/>
    </row>
    <row r="255" spans="1:33" ht="12.75">
      <c r="A255" s="135" t="s">
        <v>872</v>
      </c>
      <c r="B255" s="12" t="s">
        <v>571</v>
      </c>
      <c r="C255" s="19" t="s">
        <v>572</v>
      </c>
      <c r="D255" s="11">
        <v>152418.489</v>
      </c>
      <c r="E255" s="123">
        <v>18857</v>
      </c>
      <c r="F255" s="127">
        <v>171275.489</v>
      </c>
      <c r="G255" s="128">
        <v>87251</v>
      </c>
      <c r="H255" s="128">
        <v>7614</v>
      </c>
      <c r="I255" s="128">
        <v>2626</v>
      </c>
      <c r="J255" s="128">
        <v>0</v>
      </c>
      <c r="K255" s="128">
        <v>5528</v>
      </c>
      <c r="L255" s="17">
        <v>889</v>
      </c>
      <c r="M255" s="17">
        <v>33884</v>
      </c>
      <c r="N255" s="17">
        <v>18857</v>
      </c>
      <c r="O255" s="17">
        <v>22287</v>
      </c>
      <c r="P255" s="17">
        <v>120807.73460000001</v>
      </c>
      <c r="Q255" s="17">
        <v>13402.8</v>
      </c>
      <c r="R255" s="17">
        <v>-48501</v>
      </c>
      <c r="S255" s="17">
        <v>10268.17</v>
      </c>
      <c r="T255" s="17">
        <v>95977.70460000001</v>
      </c>
      <c r="U255" s="17">
        <v>171275.489</v>
      </c>
      <c r="V255" s="17">
        <v>145584.16565</v>
      </c>
      <c r="W255" s="17">
        <v>-49606.46105</v>
      </c>
      <c r="X255" s="17">
        <v>-34724.522735</v>
      </c>
      <c r="Y255" s="129">
        <v>0.797</v>
      </c>
      <c r="Z255" s="130">
        <v>26883</v>
      </c>
      <c r="AA255" s="226">
        <v>136506.564733</v>
      </c>
      <c r="AB255" s="226">
        <v>136608.2686226623</v>
      </c>
      <c r="AC255" s="226">
        <v>5081.585709283275</v>
      </c>
      <c r="AD255" s="226">
        <v>500.5789616322563</v>
      </c>
      <c r="AE255" s="226">
        <v>13457064</v>
      </c>
      <c r="AF255" s="226">
        <v>0</v>
      </c>
      <c r="AG255" s="19"/>
    </row>
    <row r="256" spans="1:33" ht="12.75">
      <c r="A256" s="135" t="s">
        <v>872</v>
      </c>
      <c r="B256" s="12" t="s">
        <v>637</v>
      </c>
      <c r="C256" s="19" t="s">
        <v>259</v>
      </c>
      <c r="D256" s="11">
        <v>189677.392</v>
      </c>
      <c r="E256" s="123">
        <v>25485</v>
      </c>
      <c r="F256" s="127">
        <v>215162.392</v>
      </c>
      <c r="G256" s="128">
        <v>130898</v>
      </c>
      <c r="H256" s="128">
        <v>44308</v>
      </c>
      <c r="I256" s="128">
        <v>8550</v>
      </c>
      <c r="J256" s="128">
        <v>1606</v>
      </c>
      <c r="K256" s="128">
        <v>4157</v>
      </c>
      <c r="L256" s="17">
        <v>270</v>
      </c>
      <c r="M256" s="17">
        <v>53498</v>
      </c>
      <c r="N256" s="17">
        <v>25485</v>
      </c>
      <c r="O256" s="17">
        <v>835</v>
      </c>
      <c r="P256" s="17">
        <v>181241.3708</v>
      </c>
      <c r="Q256" s="17">
        <v>49827.85</v>
      </c>
      <c r="R256" s="17">
        <v>-46412.549999999996</v>
      </c>
      <c r="S256" s="17">
        <v>12567.59</v>
      </c>
      <c r="T256" s="17">
        <v>197224.2608</v>
      </c>
      <c r="U256" s="17">
        <v>215162.392</v>
      </c>
      <c r="V256" s="17">
        <v>182888.03319999998</v>
      </c>
      <c r="W256" s="17">
        <v>14336.227600000013</v>
      </c>
      <c r="X256" s="17">
        <v>10035.359320000009</v>
      </c>
      <c r="Y256" s="129">
        <v>1.047</v>
      </c>
      <c r="Z256" s="130">
        <v>37275</v>
      </c>
      <c r="AA256" s="226">
        <v>225275.02442399997</v>
      </c>
      <c r="AB256" s="226">
        <v>225442.8650423065</v>
      </c>
      <c r="AC256" s="226">
        <v>6048.098324407954</v>
      </c>
      <c r="AD256" s="226">
        <v>1467.0915767569359</v>
      </c>
      <c r="AE256" s="226">
        <v>54685839</v>
      </c>
      <c r="AF256" s="226">
        <v>0</v>
      </c>
      <c r="AG256" s="19"/>
    </row>
    <row r="257" spans="1:33" ht="12.75">
      <c r="A257" s="135" t="s">
        <v>880</v>
      </c>
      <c r="B257" s="12" t="s">
        <v>833</v>
      </c>
      <c r="C257" s="19" t="s">
        <v>270</v>
      </c>
      <c r="D257" s="11">
        <v>49942.688</v>
      </c>
      <c r="E257" s="123">
        <v>4981</v>
      </c>
      <c r="F257" s="127">
        <v>54923.688</v>
      </c>
      <c r="G257" s="128">
        <v>24149</v>
      </c>
      <c r="H257" s="128">
        <v>7633</v>
      </c>
      <c r="I257" s="128">
        <v>1062</v>
      </c>
      <c r="J257" s="128">
        <v>0</v>
      </c>
      <c r="K257" s="128">
        <v>1578</v>
      </c>
      <c r="L257" s="17">
        <v>842</v>
      </c>
      <c r="M257" s="17">
        <v>10343</v>
      </c>
      <c r="N257" s="17">
        <v>4981</v>
      </c>
      <c r="O257" s="17">
        <v>1</v>
      </c>
      <c r="P257" s="17">
        <v>33436.7054</v>
      </c>
      <c r="Q257" s="17">
        <v>8732.05</v>
      </c>
      <c r="R257" s="17">
        <v>-9508.1</v>
      </c>
      <c r="S257" s="17">
        <v>2475.54</v>
      </c>
      <c r="T257" s="17">
        <v>35136.1954</v>
      </c>
      <c r="U257" s="17">
        <v>54923.688</v>
      </c>
      <c r="V257" s="17">
        <v>46685.1348</v>
      </c>
      <c r="W257" s="17">
        <v>-11548.939400000003</v>
      </c>
      <c r="X257" s="17">
        <v>-8084.257580000001</v>
      </c>
      <c r="Y257" s="129">
        <v>0.853</v>
      </c>
      <c r="Z257" s="130">
        <v>9464</v>
      </c>
      <c r="AA257" s="226">
        <v>46849.905864</v>
      </c>
      <c r="AB257" s="226">
        <v>46884.81127434419</v>
      </c>
      <c r="AC257" s="226">
        <v>4954.016406841102</v>
      </c>
      <c r="AD257" s="226">
        <v>373.00965919008377</v>
      </c>
      <c r="AE257" s="226">
        <v>3530163</v>
      </c>
      <c r="AF257" s="226">
        <v>0</v>
      </c>
      <c r="AG257" s="19"/>
    </row>
    <row r="258" spans="1:33" ht="12.75">
      <c r="A258" s="135" t="s">
        <v>880</v>
      </c>
      <c r="B258" s="12" t="s">
        <v>787</v>
      </c>
      <c r="C258" s="19" t="s">
        <v>269</v>
      </c>
      <c r="D258" s="11">
        <v>60340.369999999995</v>
      </c>
      <c r="E258" s="123">
        <v>11991</v>
      </c>
      <c r="F258" s="127">
        <v>72331.37</v>
      </c>
      <c r="G258" s="128">
        <v>37315</v>
      </c>
      <c r="H258" s="128">
        <v>6420</v>
      </c>
      <c r="I258" s="128">
        <v>2122</v>
      </c>
      <c r="J258" s="128">
        <v>0</v>
      </c>
      <c r="K258" s="128">
        <v>3092</v>
      </c>
      <c r="L258" s="17">
        <v>83</v>
      </c>
      <c r="M258" s="17">
        <v>14085</v>
      </c>
      <c r="N258" s="17">
        <v>11991</v>
      </c>
      <c r="O258" s="17">
        <v>0</v>
      </c>
      <c r="P258" s="17">
        <v>51666.349</v>
      </c>
      <c r="Q258" s="17">
        <v>9888.9</v>
      </c>
      <c r="R258" s="17">
        <v>-12042.8</v>
      </c>
      <c r="S258" s="17">
        <v>7797.900000000001</v>
      </c>
      <c r="T258" s="17">
        <v>57310.349</v>
      </c>
      <c r="U258" s="17">
        <v>72331.37</v>
      </c>
      <c r="V258" s="17">
        <v>61481.66449999999</v>
      </c>
      <c r="W258" s="17">
        <v>-4171.31549999999</v>
      </c>
      <c r="X258" s="17">
        <v>-2919.9208499999927</v>
      </c>
      <c r="Y258" s="129">
        <v>0.96</v>
      </c>
      <c r="Z258" s="130">
        <v>17973</v>
      </c>
      <c r="AA258" s="226">
        <v>69438.1152</v>
      </c>
      <c r="AB258" s="226">
        <v>69489.84990170077</v>
      </c>
      <c r="AC258" s="226">
        <v>3866.3467368664533</v>
      </c>
      <c r="AD258" s="226">
        <v>-714.6600107845652</v>
      </c>
      <c r="AE258" s="226">
        <v>0</v>
      </c>
      <c r="AF258" s="226">
        <v>12844584</v>
      </c>
      <c r="AG258" s="19"/>
    </row>
    <row r="259" spans="1:33" ht="12.75">
      <c r="A259" s="135" t="s">
        <v>880</v>
      </c>
      <c r="B259" s="12" t="s">
        <v>643</v>
      </c>
      <c r="C259" s="19" t="s">
        <v>644</v>
      </c>
      <c r="D259" s="11">
        <v>167836.154</v>
      </c>
      <c r="E259" s="123">
        <v>11991</v>
      </c>
      <c r="F259" s="127">
        <v>179827.154</v>
      </c>
      <c r="G259" s="128">
        <v>77511</v>
      </c>
      <c r="H259" s="128">
        <v>9255</v>
      </c>
      <c r="I259" s="128">
        <v>5789</v>
      </c>
      <c r="J259" s="128">
        <v>9495</v>
      </c>
      <c r="K259" s="128">
        <v>277</v>
      </c>
      <c r="L259" s="17">
        <v>4222</v>
      </c>
      <c r="M259" s="17">
        <v>125</v>
      </c>
      <c r="N259" s="17">
        <v>11991</v>
      </c>
      <c r="O259" s="17">
        <v>3225</v>
      </c>
      <c r="P259" s="17">
        <v>107321.73060000001</v>
      </c>
      <c r="Q259" s="17">
        <v>21093.6</v>
      </c>
      <c r="R259" s="17">
        <v>-6436.2</v>
      </c>
      <c r="S259" s="17">
        <v>10171.1</v>
      </c>
      <c r="T259" s="17">
        <v>132150.2306</v>
      </c>
      <c r="U259" s="17">
        <v>179827.154</v>
      </c>
      <c r="V259" s="17">
        <v>152853.0809</v>
      </c>
      <c r="W259" s="17">
        <v>-20702.85029999999</v>
      </c>
      <c r="X259" s="17">
        <v>-14491.995209999992</v>
      </c>
      <c r="Y259" s="129">
        <v>0.919</v>
      </c>
      <c r="Z259" s="130">
        <v>25135</v>
      </c>
      <c r="AA259" s="226">
        <v>165261.15452600003</v>
      </c>
      <c r="AB259" s="226">
        <v>165384.28195403435</v>
      </c>
      <c r="AC259" s="226">
        <v>6579.840141397826</v>
      </c>
      <c r="AD259" s="226">
        <v>1998.8333937468078</v>
      </c>
      <c r="AE259" s="226">
        <v>50240677</v>
      </c>
      <c r="AF259" s="226">
        <v>0</v>
      </c>
      <c r="AG259" s="19"/>
    </row>
    <row r="260" spans="1:33" ht="12.75">
      <c r="A260" s="135" t="s">
        <v>880</v>
      </c>
      <c r="B260" s="12" t="s">
        <v>770</v>
      </c>
      <c r="C260" s="19" t="s">
        <v>268</v>
      </c>
      <c r="D260" s="11">
        <v>373549.049</v>
      </c>
      <c r="E260" s="123">
        <v>49258</v>
      </c>
      <c r="F260" s="127">
        <v>422807.049</v>
      </c>
      <c r="G260" s="128">
        <v>253975</v>
      </c>
      <c r="H260" s="128">
        <v>26995</v>
      </c>
      <c r="I260" s="128">
        <v>34432</v>
      </c>
      <c r="J260" s="128">
        <v>0</v>
      </c>
      <c r="K260" s="128">
        <v>6001</v>
      </c>
      <c r="L260" s="17">
        <v>12150</v>
      </c>
      <c r="M260" s="17">
        <v>68091</v>
      </c>
      <c r="N260" s="17">
        <v>49258</v>
      </c>
      <c r="O260" s="17">
        <v>649</v>
      </c>
      <c r="P260" s="17">
        <v>351653.78500000003</v>
      </c>
      <c r="Q260" s="17">
        <v>57313.799999999996</v>
      </c>
      <c r="R260" s="17">
        <v>-68756.5</v>
      </c>
      <c r="S260" s="17">
        <v>30293.83</v>
      </c>
      <c r="T260" s="17">
        <v>370504.91500000004</v>
      </c>
      <c r="U260" s="17">
        <v>422807.049</v>
      </c>
      <c r="V260" s="17">
        <v>359385.99165</v>
      </c>
      <c r="W260" s="17">
        <v>11118.923350000056</v>
      </c>
      <c r="X260" s="17">
        <v>7783.246345000039</v>
      </c>
      <c r="Y260" s="129">
        <v>1.018</v>
      </c>
      <c r="Z260" s="130">
        <v>98226</v>
      </c>
      <c r="AA260" s="226">
        <v>430417.57588200003</v>
      </c>
      <c r="AB260" s="226">
        <v>430738.2574677672</v>
      </c>
      <c r="AC260" s="226">
        <v>4385.175589637848</v>
      </c>
      <c r="AD260" s="226">
        <v>-195.83115801317035</v>
      </c>
      <c r="AE260" s="226">
        <v>0</v>
      </c>
      <c r="AF260" s="226">
        <v>19235711</v>
      </c>
      <c r="AG260" s="19"/>
    </row>
    <row r="261" spans="1:33" ht="12.75">
      <c r="A261" s="135" t="s">
        <v>880</v>
      </c>
      <c r="B261" s="12" t="s">
        <v>668</v>
      </c>
      <c r="C261" s="19" t="s">
        <v>266</v>
      </c>
      <c r="D261" s="11">
        <v>117478.76</v>
      </c>
      <c r="E261" s="123">
        <v>11678</v>
      </c>
      <c r="F261" s="127">
        <v>129156.76</v>
      </c>
      <c r="G261" s="128">
        <v>84231</v>
      </c>
      <c r="H261" s="128">
        <v>4924</v>
      </c>
      <c r="I261" s="128">
        <v>1690</v>
      </c>
      <c r="J261" s="128">
        <v>6</v>
      </c>
      <c r="K261" s="128">
        <v>3315</v>
      </c>
      <c r="L261" s="17">
        <v>271</v>
      </c>
      <c r="M261" s="17">
        <v>31192</v>
      </c>
      <c r="N261" s="17">
        <v>11678</v>
      </c>
      <c r="O261" s="17">
        <v>0</v>
      </c>
      <c r="P261" s="17">
        <v>116626.2426</v>
      </c>
      <c r="Q261" s="17">
        <v>8444.75</v>
      </c>
      <c r="R261" s="17">
        <v>-26743.55</v>
      </c>
      <c r="S261" s="17">
        <v>4623.660000000001</v>
      </c>
      <c r="T261" s="17">
        <v>102951.1026</v>
      </c>
      <c r="U261" s="17">
        <v>129156.76</v>
      </c>
      <c r="V261" s="17">
        <v>109783.246</v>
      </c>
      <c r="W261" s="17">
        <v>-6832.143400000001</v>
      </c>
      <c r="X261" s="17">
        <v>-4782.50038</v>
      </c>
      <c r="Y261" s="129">
        <v>0.963</v>
      </c>
      <c r="Z261" s="130">
        <v>18553</v>
      </c>
      <c r="AA261" s="226">
        <v>124377.95988</v>
      </c>
      <c r="AB261" s="226">
        <v>124470.62738161649</v>
      </c>
      <c r="AC261" s="226">
        <v>6708.921866092626</v>
      </c>
      <c r="AD261" s="226">
        <v>2127.915118441608</v>
      </c>
      <c r="AE261" s="226">
        <v>39479209</v>
      </c>
      <c r="AF261" s="226">
        <v>0</v>
      </c>
      <c r="AG261" s="19"/>
    </row>
    <row r="262" spans="1:33" ht="12.75">
      <c r="A262" s="135" t="s">
        <v>880</v>
      </c>
      <c r="B262" s="12" t="s">
        <v>756</v>
      </c>
      <c r="C262" s="19" t="s">
        <v>267</v>
      </c>
      <c r="D262" s="11">
        <v>109141.866</v>
      </c>
      <c r="E262" s="123">
        <v>13451</v>
      </c>
      <c r="F262" s="127">
        <v>122592.866</v>
      </c>
      <c r="G262" s="128">
        <v>76912</v>
      </c>
      <c r="H262" s="128">
        <v>4581</v>
      </c>
      <c r="I262" s="128">
        <v>1838</v>
      </c>
      <c r="J262" s="128">
        <v>0</v>
      </c>
      <c r="K262" s="128">
        <v>3747</v>
      </c>
      <c r="L262" s="17">
        <v>142</v>
      </c>
      <c r="M262" s="17">
        <v>30031</v>
      </c>
      <c r="N262" s="17">
        <v>13451</v>
      </c>
      <c r="O262" s="17">
        <v>12</v>
      </c>
      <c r="P262" s="17">
        <v>106492.3552</v>
      </c>
      <c r="Q262" s="17">
        <v>8641.1</v>
      </c>
      <c r="R262" s="17">
        <v>-25657.25</v>
      </c>
      <c r="S262" s="17">
        <v>6328.080000000001</v>
      </c>
      <c r="T262" s="17">
        <v>95804.28520000001</v>
      </c>
      <c r="U262" s="17">
        <v>122592.866</v>
      </c>
      <c r="V262" s="17">
        <v>104203.93609999999</v>
      </c>
      <c r="W262" s="17">
        <v>-8399.650899999979</v>
      </c>
      <c r="X262" s="17">
        <v>-5879.755629999985</v>
      </c>
      <c r="Y262" s="129">
        <v>0.952</v>
      </c>
      <c r="Z262" s="130">
        <v>19800</v>
      </c>
      <c r="AA262" s="226">
        <v>116708.408432</v>
      </c>
      <c r="AB262" s="226">
        <v>116795.36175264831</v>
      </c>
      <c r="AC262" s="226">
        <v>5898.755644073147</v>
      </c>
      <c r="AD262" s="226">
        <v>1317.7488964221284</v>
      </c>
      <c r="AE262" s="226">
        <v>26091428</v>
      </c>
      <c r="AF262" s="226">
        <v>0</v>
      </c>
      <c r="AG262" s="19"/>
    </row>
    <row r="263" spans="1:33" ht="12.75">
      <c r="A263" s="135" t="s">
        <v>880</v>
      </c>
      <c r="B263" s="12" t="s">
        <v>848</v>
      </c>
      <c r="C263" s="19" t="s">
        <v>271</v>
      </c>
      <c r="D263" s="11">
        <v>266328.754</v>
      </c>
      <c r="E263" s="123">
        <v>29028</v>
      </c>
      <c r="F263" s="127">
        <v>295356.754</v>
      </c>
      <c r="G263" s="128">
        <v>179401</v>
      </c>
      <c r="H263" s="128">
        <v>18531</v>
      </c>
      <c r="I263" s="128">
        <v>9723</v>
      </c>
      <c r="J263" s="128">
        <v>12781</v>
      </c>
      <c r="K263" s="128">
        <v>0</v>
      </c>
      <c r="L263" s="17">
        <v>2608</v>
      </c>
      <c r="M263" s="17">
        <v>74835</v>
      </c>
      <c r="N263" s="17">
        <v>29028</v>
      </c>
      <c r="O263" s="17">
        <v>2725</v>
      </c>
      <c r="P263" s="17">
        <v>248398.6246</v>
      </c>
      <c r="Q263" s="17">
        <v>34879.75</v>
      </c>
      <c r="R263" s="17">
        <v>-68142.8</v>
      </c>
      <c r="S263" s="17">
        <v>11951.85</v>
      </c>
      <c r="T263" s="17">
        <v>227087.42460000003</v>
      </c>
      <c r="U263" s="17">
        <v>295356.754</v>
      </c>
      <c r="V263" s="17">
        <v>251053.2409</v>
      </c>
      <c r="W263" s="17">
        <v>-23965.816299999977</v>
      </c>
      <c r="X263" s="17">
        <v>-16776.071409999982</v>
      </c>
      <c r="Y263" s="129">
        <v>0.943</v>
      </c>
      <c r="Z263" s="130">
        <v>55915</v>
      </c>
      <c r="AA263" s="226">
        <v>278521.419022</v>
      </c>
      <c r="AB263" s="226">
        <v>278728.93073928775</v>
      </c>
      <c r="AC263" s="226">
        <v>4984.8686531214835</v>
      </c>
      <c r="AD263" s="226">
        <v>403.861905470465</v>
      </c>
      <c r="AE263" s="226">
        <v>22581938</v>
      </c>
      <c r="AF263" s="226">
        <v>0</v>
      </c>
      <c r="AG263" s="19"/>
    </row>
    <row r="264" spans="1:33" ht="12.75">
      <c r="A264" s="135" t="s">
        <v>869</v>
      </c>
      <c r="B264" s="12" t="s">
        <v>740</v>
      </c>
      <c r="C264" s="19" t="s">
        <v>276</v>
      </c>
      <c r="D264" s="11">
        <v>9832.251</v>
      </c>
      <c r="E264" s="123">
        <v>2668</v>
      </c>
      <c r="F264" s="127">
        <v>12500.251</v>
      </c>
      <c r="G264" s="128">
        <v>4827</v>
      </c>
      <c r="H264" s="128">
        <v>0</v>
      </c>
      <c r="I264" s="128">
        <v>2</v>
      </c>
      <c r="J264" s="128">
        <v>0</v>
      </c>
      <c r="K264" s="128">
        <v>506</v>
      </c>
      <c r="L264" s="17">
        <v>0</v>
      </c>
      <c r="M264" s="17">
        <v>2931</v>
      </c>
      <c r="N264" s="17">
        <v>2668</v>
      </c>
      <c r="O264" s="17">
        <v>0</v>
      </c>
      <c r="P264" s="17">
        <v>6683.4642</v>
      </c>
      <c r="Q264" s="17">
        <v>431.8</v>
      </c>
      <c r="R264" s="17">
        <v>-2491.35</v>
      </c>
      <c r="S264" s="17">
        <v>1769.5300000000002</v>
      </c>
      <c r="T264" s="17">
        <v>6393.444200000002</v>
      </c>
      <c r="U264" s="17">
        <v>12500.251</v>
      </c>
      <c r="V264" s="17">
        <v>10625.21335</v>
      </c>
      <c r="W264" s="17">
        <v>-4231.769149999998</v>
      </c>
      <c r="X264" s="17">
        <v>-2962.2384049999987</v>
      </c>
      <c r="Y264" s="129">
        <v>0.763</v>
      </c>
      <c r="Z264" s="130">
        <v>5404</v>
      </c>
      <c r="AA264" s="226">
        <v>9537.691513</v>
      </c>
      <c r="AB264" s="226">
        <v>9544.797547256803</v>
      </c>
      <c r="AC264" s="226">
        <v>1766.2467704028134</v>
      </c>
      <c r="AD264" s="226">
        <v>-2814.7599772482054</v>
      </c>
      <c r="AE264" s="226">
        <v>0</v>
      </c>
      <c r="AF264" s="226">
        <v>15210963</v>
      </c>
      <c r="AG264" s="19"/>
    </row>
    <row r="265" spans="1:33" ht="12.75">
      <c r="A265" s="135" t="s">
        <v>869</v>
      </c>
      <c r="B265" s="12" t="s">
        <v>582</v>
      </c>
      <c r="C265" s="19" t="s">
        <v>273</v>
      </c>
      <c r="D265" s="11">
        <v>38143.767</v>
      </c>
      <c r="E265" s="123">
        <v>2999</v>
      </c>
      <c r="F265" s="127">
        <v>41142.767</v>
      </c>
      <c r="G265" s="128">
        <v>26290</v>
      </c>
      <c r="H265" s="128">
        <v>4113</v>
      </c>
      <c r="I265" s="128">
        <v>820</v>
      </c>
      <c r="J265" s="128">
        <v>0</v>
      </c>
      <c r="K265" s="128">
        <v>2597</v>
      </c>
      <c r="L265" s="17">
        <v>1430</v>
      </c>
      <c r="M265" s="17">
        <v>7650</v>
      </c>
      <c r="N265" s="17">
        <v>2999</v>
      </c>
      <c r="O265" s="17">
        <v>19</v>
      </c>
      <c r="P265" s="17">
        <v>36401.134</v>
      </c>
      <c r="Q265" s="17">
        <v>6400.5</v>
      </c>
      <c r="R265" s="17">
        <v>-7734.15</v>
      </c>
      <c r="S265" s="17">
        <v>1248.65</v>
      </c>
      <c r="T265" s="17">
        <v>36316.134</v>
      </c>
      <c r="U265" s="17">
        <v>41142.767</v>
      </c>
      <c r="V265" s="17">
        <v>34971.35195</v>
      </c>
      <c r="W265" s="17">
        <v>1344.7820500000016</v>
      </c>
      <c r="X265" s="17">
        <v>941.347435000001</v>
      </c>
      <c r="Y265" s="129">
        <v>1.023</v>
      </c>
      <c r="Z265" s="130">
        <v>6432</v>
      </c>
      <c r="AA265" s="226">
        <v>42089.050640999994</v>
      </c>
      <c r="AB265" s="226">
        <v>42120.40898754366</v>
      </c>
      <c r="AC265" s="226">
        <v>6548.571049058406</v>
      </c>
      <c r="AD265" s="226">
        <v>1967.5643014073876</v>
      </c>
      <c r="AE265" s="226">
        <v>12655374</v>
      </c>
      <c r="AF265" s="226">
        <v>0</v>
      </c>
      <c r="AG265" s="19"/>
    </row>
    <row r="266" spans="1:33" ht="12.75">
      <c r="A266" s="135" t="s">
        <v>869</v>
      </c>
      <c r="B266" s="12" t="s">
        <v>671</v>
      </c>
      <c r="C266" s="19" t="s">
        <v>275</v>
      </c>
      <c r="D266" s="11">
        <v>66228.006</v>
      </c>
      <c r="E266" s="123">
        <v>7612</v>
      </c>
      <c r="F266" s="127">
        <v>73840.006</v>
      </c>
      <c r="G266" s="128">
        <v>53396</v>
      </c>
      <c r="H266" s="128">
        <v>7952</v>
      </c>
      <c r="I266" s="128">
        <v>1613</v>
      </c>
      <c r="J266" s="128">
        <v>0</v>
      </c>
      <c r="K266" s="128">
        <v>5043</v>
      </c>
      <c r="L266" s="17">
        <v>1253</v>
      </c>
      <c r="M266" s="17">
        <v>11953</v>
      </c>
      <c r="N266" s="17">
        <v>7612</v>
      </c>
      <c r="O266" s="17">
        <v>668</v>
      </c>
      <c r="P266" s="17">
        <v>73932.10160000001</v>
      </c>
      <c r="Q266" s="17">
        <v>12416.8</v>
      </c>
      <c r="R266" s="17">
        <v>-11792.9</v>
      </c>
      <c r="S266" s="17">
        <v>4438.1900000000005</v>
      </c>
      <c r="T266" s="17">
        <v>78994.1916</v>
      </c>
      <c r="U266" s="17">
        <v>73840.006</v>
      </c>
      <c r="V266" s="17">
        <v>62764.005099999995</v>
      </c>
      <c r="W266" s="17">
        <v>16230.18650000001</v>
      </c>
      <c r="X266" s="17">
        <v>11361.130550000007</v>
      </c>
      <c r="Y266" s="129">
        <v>1.154</v>
      </c>
      <c r="Z266" s="130">
        <v>14845</v>
      </c>
      <c r="AA266" s="226">
        <v>85211.36692399999</v>
      </c>
      <c r="AB266" s="226">
        <v>85274.85344918331</v>
      </c>
      <c r="AC266" s="226">
        <v>5744.348497755696</v>
      </c>
      <c r="AD266" s="226">
        <v>1163.3417501046779</v>
      </c>
      <c r="AE266" s="226">
        <v>17269808</v>
      </c>
      <c r="AF266" s="226">
        <v>0</v>
      </c>
      <c r="AG266" s="19"/>
    </row>
    <row r="267" spans="1:33" ht="12.75">
      <c r="A267" s="135" t="s">
        <v>869</v>
      </c>
      <c r="B267" s="12" t="s">
        <v>768</v>
      </c>
      <c r="C267" s="19" t="s">
        <v>277</v>
      </c>
      <c r="D267" s="11">
        <v>66630.433</v>
      </c>
      <c r="E267" s="123">
        <v>5934</v>
      </c>
      <c r="F267" s="127">
        <v>72564.433</v>
      </c>
      <c r="G267" s="128">
        <v>39296</v>
      </c>
      <c r="H267" s="128">
        <v>8073</v>
      </c>
      <c r="I267" s="128">
        <v>307</v>
      </c>
      <c r="J267" s="128">
        <v>0</v>
      </c>
      <c r="K267" s="128">
        <v>2294</v>
      </c>
      <c r="L267" s="17">
        <v>-5</v>
      </c>
      <c r="M267" s="17">
        <v>17995</v>
      </c>
      <c r="N267" s="17">
        <v>5934</v>
      </c>
      <c r="O267" s="17">
        <v>9</v>
      </c>
      <c r="P267" s="17">
        <v>54409.2416</v>
      </c>
      <c r="Q267" s="17">
        <v>9072.9</v>
      </c>
      <c r="R267" s="17">
        <v>-15299.15</v>
      </c>
      <c r="S267" s="17">
        <v>1984.7500000000002</v>
      </c>
      <c r="T267" s="17">
        <v>50167.7416</v>
      </c>
      <c r="U267" s="17">
        <v>72564.433</v>
      </c>
      <c r="V267" s="17">
        <v>61679.76805</v>
      </c>
      <c r="W267" s="17">
        <v>-11512.026449999998</v>
      </c>
      <c r="X267" s="17">
        <v>-8058.418514999998</v>
      </c>
      <c r="Y267" s="129">
        <v>0.889</v>
      </c>
      <c r="Z267" s="130">
        <v>11752</v>
      </c>
      <c r="AA267" s="226">
        <v>64509.780937</v>
      </c>
      <c r="AB267" s="226">
        <v>64557.84379504195</v>
      </c>
      <c r="AC267" s="226">
        <v>5493.349540081854</v>
      </c>
      <c r="AD267" s="226">
        <v>912.3427924308353</v>
      </c>
      <c r="AE267" s="226">
        <v>10721852</v>
      </c>
      <c r="AF267" s="226">
        <v>0</v>
      </c>
      <c r="AG267" s="19"/>
    </row>
    <row r="268" spans="1:33" ht="12.75">
      <c r="A268" s="135" t="s">
        <v>869</v>
      </c>
      <c r="B268" s="12" t="s">
        <v>834</v>
      </c>
      <c r="C268" s="19" t="s">
        <v>278</v>
      </c>
      <c r="D268" s="11">
        <v>30218.108999999997</v>
      </c>
      <c r="E268" s="123">
        <v>3426</v>
      </c>
      <c r="F268" s="127">
        <v>33644.109</v>
      </c>
      <c r="G268" s="128">
        <v>16793</v>
      </c>
      <c r="H268" s="128">
        <v>12689</v>
      </c>
      <c r="I268" s="128">
        <v>142</v>
      </c>
      <c r="J268" s="128">
        <v>0</v>
      </c>
      <c r="K268" s="128">
        <v>1360</v>
      </c>
      <c r="L268" s="17">
        <v>48</v>
      </c>
      <c r="M268" s="17">
        <v>10634</v>
      </c>
      <c r="N268" s="17">
        <v>3426</v>
      </c>
      <c r="O268" s="17">
        <v>0</v>
      </c>
      <c r="P268" s="17">
        <v>23251.5878</v>
      </c>
      <c r="Q268" s="17">
        <v>12062.35</v>
      </c>
      <c r="R268" s="17">
        <v>-9079.699999999999</v>
      </c>
      <c r="S268" s="17">
        <v>1104.3200000000002</v>
      </c>
      <c r="T268" s="17">
        <v>27338.557800000002</v>
      </c>
      <c r="U268" s="17">
        <v>33644.109</v>
      </c>
      <c r="V268" s="17">
        <v>28597.492649999997</v>
      </c>
      <c r="W268" s="17">
        <v>-1258.9348499999942</v>
      </c>
      <c r="X268" s="17">
        <v>-881.2543949999958</v>
      </c>
      <c r="Y268" s="129">
        <v>0.974</v>
      </c>
      <c r="Z268" s="130">
        <v>10989</v>
      </c>
      <c r="AA268" s="226">
        <v>32769.362166</v>
      </c>
      <c r="AB268" s="226">
        <v>32793.77690092908</v>
      </c>
      <c r="AC268" s="226">
        <v>2984.2366822212284</v>
      </c>
      <c r="AD268" s="226">
        <v>-1596.77006542979</v>
      </c>
      <c r="AE268" s="226">
        <v>0</v>
      </c>
      <c r="AF268" s="226">
        <v>17546906</v>
      </c>
      <c r="AG268" s="19"/>
    </row>
    <row r="269" spans="1:33" ht="12.75">
      <c r="A269" s="135" t="s">
        <v>869</v>
      </c>
      <c r="B269" s="12" t="s">
        <v>563</v>
      </c>
      <c r="C269" s="19" t="s">
        <v>564</v>
      </c>
      <c r="D269" s="11">
        <v>35558.822</v>
      </c>
      <c r="E269" s="123">
        <v>5317</v>
      </c>
      <c r="F269" s="127">
        <v>40875.822</v>
      </c>
      <c r="G269" s="128">
        <v>31154</v>
      </c>
      <c r="H269" s="128">
        <v>10542</v>
      </c>
      <c r="I269" s="128">
        <v>198</v>
      </c>
      <c r="J269" s="128">
        <v>3722</v>
      </c>
      <c r="K269" s="128">
        <v>0</v>
      </c>
      <c r="L269" s="17">
        <v>477</v>
      </c>
      <c r="M269" s="17">
        <v>9298</v>
      </c>
      <c r="N269" s="17">
        <v>5317</v>
      </c>
      <c r="O269" s="17">
        <v>30</v>
      </c>
      <c r="P269" s="17">
        <v>43135.8284</v>
      </c>
      <c r="Q269" s="17">
        <v>12292.699999999999</v>
      </c>
      <c r="R269" s="17">
        <v>-8334.25</v>
      </c>
      <c r="S269" s="17">
        <v>2938.7900000000004</v>
      </c>
      <c r="T269" s="17">
        <v>50033.0684</v>
      </c>
      <c r="U269" s="17">
        <v>40875.822</v>
      </c>
      <c r="V269" s="17">
        <v>34744.4487</v>
      </c>
      <c r="W269" s="17">
        <v>15288.619699999996</v>
      </c>
      <c r="X269" s="17">
        <v>10702.033789999996</v>
      </c>
      <c r="Y269" s="129">
        <v>1.262</v>
      </c>
      <c r="Z269" s="130">
        <v>7070</v>
      </c>
      <c r="AA269" s="226">
        <v>51585.287364</v>
      </c>
      <c r="AB269" s="226">
        <v>51623.7208590083</v>
      </c>
      <c r="AC269" s="226">
        <v>7301.799272844173</v>
      </c>
      <c r="AD269" s="226">
        <v>2720.7925251931547</v>
      </c>
      <c r="AE269" s="226">
        <v>19236003</v>
      </c>
      <c r="AF269" s="226">
        <v>0</v>
      </c>
      <c r="AG269" s="19"/>
    </row>
    <row r="270" spans="1:33" ht="12.75">
      <c r="A270" s="135" t="s">
        <v>869</v>
      </c>
      <c r="B270" s="12" t="s">
        <v>642</v>
      </c>
      <c r="C270" s="19" t="s">
        <v>274</v>
      </c>
      <c r="D270" s="11">
        <v>48103.253</v>
      </c>
      <c r="E270" s="123">
        <v>4297</v>
      </c>
      <c r="F270" s="127">
        <v>52400.253</v>
      </c>
      <c r="G270" s="128">
        <v>37409</v>
      </c>
      <c r="H270" s="128">
        <v>4982</v>
      </c>
      <c r="I270" s="128">
        <v>203</v>
      </c>
      <c r="J270" s="128">
        <v>0</v>
      </c>
      <c r="K270" s="128">
        <v>3257</v>
      </c>
      <c r="L270" s="17">
        <v>14</v>
      </c>
      <c r="M270" s="17">
        <v>12372</v>
      </c>
      <c r="N270" s="17">
        <v>4297</v>
      </c>
      <c r="O270" s="17">
        <v>10</v>
      </c>
      <c r="P270" s="17">
        <v>51796.5014</v>
      </c>
      <c r="Q270" s="17">
        <v>7175.7</v>
      </c>
      <c r="R270" s="17">
        <v>-10536.6</v>
      </c>
      <c r="S270" s="17">
        <v>1549.21</v>
      </c>
      <c r="T270" s="17">
        <v>49984.8114</v>
      </c>
      <c r="U270" s="17">
        <v>52400.253</v>
      </c>
      <c r="V270" s="17">
        <v>44540.21505</v>
      </c>
      <c r="W270" s="17">
        <v>5444.59635</v>
      </c>
      <c r="X270" s="17">
        <v>3811.2174449999998</v>
      </c>
      <c r="Y270" s="129">
        <v>1.073</v>
      </c>
      <c r="Z270" s="130">
        <v>10151</v>
      </c>
      <c r="AA270" s="226">
        <v>56225.471469</v>
      </c>
      <c r="AB270" s="226">
        <v>56267.362122080885</v>
      </c>
      <c r="AC270" s="226">
        <v>5543.036363124903</v>
      </c>
      <c r="AD270" s="226">
        <v>962.0296154738844</v>
      </c>
      <c r="AE270" s="226">
        <v>9765563</v>
      </c>
      <c r="AF270" s="226">
        <v>0</v>
      </c>
      <c r="AG270" s="19"/>
    </row>
    <row r="271" spans="1:33" ht="12.75">
      <c r="A271" s="135" t="s">
        <v>869</v>
      </c>
      <c r="B271" s="12" t="s">
        <v>849</v>
      </c>
      <c r="C271" s="19" t="s">
        <v>279</v>
      </c>
      <c r="D271" s="11">
        <v>536163.842</v>
      </c>
      <c r="E271" s="123">
        <v>30925</v>
      </c>
      <c r="F271" s="127">
        <v>567088.842</v>
      </c>
      <c r="G271" s="128">
        <v>285202</v>
      </c>
      <c r="H271" s="128">
        <v>41020</v>
      </c>
      <c r="I271" s="128">
        <v>11911</v>
      </c>
      <c r="J271" s="128">
        <v>7680</v>
      </c>
      <c r="K271" s="128">
        <v>0</v>
      </c>
      <c r="L271" s="17">
        <v>338</v>
      </c>
      <c r="M271" s="17">
        <v>17162</v>
      </c>
      <c r="N271" s="17">
        <v>30925</v>
      </c>
      <c r="O271" s="17">
        <v>13143</v>
      </c>
      <c r="P271" s="17">
        <v>394890.6892</v>
      </c>
      <c r="Q271" s="17">
        <v>51519.35</v>
      </c>
      <c r="R271" s="17">
        <v>-26046.55</v>
      </c>
      <c r="S271" s="17">
        <v>23368.710000000003</v>
      </c>
      <c r="T271" s="17">
        <v>443732.19920000003</v>
      </c>
      <c r="U271" s="17">
        <v>567088.842</v>
      </c>
      <c r="V271" s="17">
        <v>482025.51569999993</v>
      </c>
      <c r="W271" s="17">
        <v>-38293.3164999999</v>
      </c>
      <c r="X271" s="17">
        <v>-26805.321549999928</v>
      </c>
      <c r="Y271" s="129">
        <v>0.953</v>
      </c>
      <c r="Z271" s="130">
        <v>61633</v>
      </c>
      <c r="AA271" s="226">
        <v>540435.666426</v>
      </c>
      <c r="AB271" s="226">
        <v>540838.3167270699</v>
      </c>
      <c r="AC271" s="226">
        <v>8775.141835170605</v>
      </c>
      <c r="AD271" s="226">
        <v>4194.135087519587</v>
      </c>
      <c r="AE271" s="226">
        <v>258497128</v>
      </c>
      <c r="AF271" s="226">
        <v>0</v>
      </c>
      <c r="AG271" s="19"/>
    </row>
    <row r="272" spans="1:33" ht="12.75">
      <c r="A272" s="135" t="s">
        <v>870</v>
      </c>
      <c r="B272" s="12" t="s">
        <v>719</v>
      </c>
      <c r="C272" s="19" t="s">
        <v>283</v>
      </c>
      <c r="D272" s="11">
        <v>35499.249</v>
      </c>
      <c r="E272" s="123">
        <v>3007</v>
      </c>
      <c r="F272" s="127">
        <v>38506.249</v>
      </c>
      <c r="G272" s="128">
        <v>19551</v>
      </c>
      <c r="H272" s="128">
        <v>3487</v>
      </c>
      <c r="I272" s="128">
        <v>277</v>
      </c>
      <c r="J272" s="128">
        <v>0</v>
      </c>
      <c r="K272" s="128">
        <v>1902</v>
      </c>
      <c r="L272" s="17">
        <v>90</v>
      </c>
      <c r="M272" s="17">
        <v>0</v>
      </c>
      <c r="N272" s="17">
        <v>3007</v>
      </c>
      <c r="O272" s="17">
        <v>0</v>
      </c>
      <c r="P272" s="17">
        <v>27070.3146</v>
      </c>
      <c r="Q272" s="17">
        <v>4816.099999999999</v>
      </c>
      <c r="R272" s="17">
        <v>-76.5</v>
      </c>
      <c r="S272" s="17">
        <v>2555.9500000000003</v>
      </c>
      <c r="T272" s="17">
        <v>34365.8646</v>
      </c>
      <c r="U272" s="17">
        <v>38506.249</v>
      </c>
      <c r="V272" s="17">
        <v>32730.311650000003</v>
      </c>
      <c r="W272" s="17">
        <v>1635.5529499999975</v>
      </c>
      <c r="X272" s="17">
        <v>1144.887064999998</v>
      </c>
      <c r="Y272" s="129">
        <v>1.03</v>
      </c>
      <c r="Z272" s="130">
        <v>7112</v>
      </c>
      <c r="AA272" s="226">
        <v>39661.43647000001</v>
      </c>
      <c r="AB272" s="226">
        <v>39690.986128410084</v>
      </c>
      <c r="AC272" s="226">
        <v>5580.847318392869</v>
      </c>
      <c r="AD272" s="226">
        <v>999.8405707418506</v>
      </c>
      <c r="AE272" s="226">
        <v>7110866</v>
      </c>
      <c r="AF272" s="226">
        <v>0</v>
      </c>
      <c r="AG272" s="19"/>
    </row>
    <row r="273" spans="1:33" ht="12.75">
      <c r="A273" s="135" t="s">
        <v>870</v>
      </c>
      <c r="B273" s="12" t="s">
        <v>565</v>
      </c>
      <c r="C273" s="19" t="s">
        <v>566</v>
      </c>
      <c r="D273" s="11">
        <v>4875.854</v>
      </c>
      <c r="E273" s="123">
        <v>0</v>
      </c>
      <c r="F273" s="127">
        <v>4875.854</v>
      </c>
      <c r="G273" s="128">
        <v>1590</v>
      </c>
      <c r="H273" s="128">
        <v>1202</v>
      </c>
      <c r="I273" s="128">
        <v>0</v>
      </c>
      <c r="J273" s="128">
        <v>0</v>
      </c>
      <c r="K273" s="128">
        <v>146</v>
      </c>
      <c r="L273" s="17">
        <v>0</v>
      </c>
      <c r="M273" s="17">
        <v>0</v>
      </c>
      <c r="N273" s="17">
        <v>0</v>
      </c>
      <c r="O273" s="17">
        <v>0</v>
      </c>
      <c r="P273" s="17">
        <v>2201.514</v>
      </c>
      <c r="Q273" s="17">
        <v>1145.8</v>
      </c>
      <c r="R273" s="17">
        <v>0</v>
      </c>
      <c r="S273" s="17">
        <v>0</v>
      </c>
      <c r="T273" s="17">
        <v>3347.3140000000003</v>
      </c>
      <c r="U273" s="17">
        <v>4875.854</v>
      </c>
      <c r="V273" s="17">
        <v>4144.4759</v>
      </c>
      <c r="W273" s="17">
        <v>-797.1619000000001</v>
      </c>
      <c r="X273" s="17">
        <v>-558.01333</v>
      </c>
      <c r="Y273" s="129">
        <v>0.886</v>
      </c>
      <c r="Z273" s="130">
        <v>2455</v>
      </c>
      <c r="AA273" s="226">
        <v>4320.006644</v>
      </c>
      <c r="AB273" s="226">
        <v>4323.225254620824</v>
      </c>
      <c r="AC273" s="226">
        <v>1760.9878837559365</v>
      </c>
      <c r="AD273" s="226">
        <v>-2820.018863895082</v>
      </c>
      <c r="AE273" s="226">
        <v>0</v>
      </c>
      <c r="AF273" s="226">
        <v>6923146</v>
      </c>
      <c r="AG273" s="19"/>
    </row>
    <row r="274" spans="1:33" ht="12.75">
      <c r="A274" s="135" t="s">
        <v>870</v>
      </c>
      <c r="B274" s="12" t="s">
        <v>820</v>
      </c>
      <c r="C274" s="19" t="s">
        <v>291</v>
      </c>
      <c r="D274" s="11">
        <v>21544.287</v>
      </c>
      <c r="E274" s="123">
        <v>2619</v>
      </c>
      <c r="F274" s="127">
        <v>24163.287</v>
      </c>
      <c r="G274" s="128">
        <v>9462</v>
      </c>
      <c r="H274" s="128">
        <v>6673</v>
      </c>
      <c r="I274" s="128">
        <v>518</v>
      </c>
      <c r="J274" s="128">
        <v>0</v>
      </c>
      <c r="K274" s="128">
        <v>890</v>
      </c>
      <c r="L274" s="17">
        <v>398</v>
      </c>
      <c r="M274" s="17">
        <v>75</v>
      </c>
      <c r="N274" s="17">
        <v>2619</v>
      </c>
      <c r="O274" s="17">
        <v>1</v>
      </c>
      <c r="P274" s="17">
        <v>13101.085200000001</v>
      </c>
      <c r="Q274" s="17">
        <v>6868.849999999999</v>
      </c>
      <c r="R274" s="17">
        <v>-402.9</v>
      </c>
      <c r="S274" s="17">
        <v>2213.4</v>
      </c>
      <c r="T274" s="17">
        <v>21780.435200000004</v>
      </c>
      <c r="U274" s="17">
        <v>24163.287</v>
      </c>
      <c r="V274" s="17">
        <v>20538.79395</v>
      </c>
      <c r="W274" s="17">
        <v>1241.6412500000042</v>
      </c>
      <c r="X274" s="17">
        <v>869.1488750000029</v>
      </c>
      <c r="Y274" s="129">
        <v>1.036</v>
      </c>
      <c r="Z274" s="130">
        <v>5408</v>
      </c>
      <c r="AA274" s="226">
        <v>25033.165332</v>
      </c>
      <c r="AB274" s="226">
        <v>25051.816231975426</v>
      </c>
      <c r="AC274" s="226">
        <v>4632.362468930367</v>
      </c>
      <c r="AD274" s="226">
        <v>51.35572127934847</v>
      </c>
      <c r="AE274" s="226">
        <v>277732</v>
      </c>
      <c r="AF274" s="226">
        <v>0</v>
      </c>
      <c r="AG274" s="19"/>
    </row>
    <row r="275" spans="1:33" ht="12.75">
      <c r="A275" s="135" t="s">
        <v>870</v>
      </c>
      <c r="B275" s="12" t="s">
        <v>741</v>
      </c>
      <c r="C275" s="19" t="s">
        <v>285</v>
      </c>
      <c r="D275" s="11">
        <v>21054.572</v>
      </c>
      <c r="E275" s="123">
        <v>1829</v>
      </c>
      <c r="F275" s="127">
        <v>22883.572</v>
      </c>
      <c r="G275" s="128">
        <v>23411</v>
      </c>
      <c r="H275" s="128">
        <v>2017</v>
      </c>
      <c r="I275" s="128">
        <v>229</v>
      </c>
      <c r="J275" s="128">
        <v>0</v>
      </c>
      <c r="K275" s="128">
        <v>1721</v>
      </c>
      <c r="L275" s="17">
        <v>80</v>
      </c>
      <c r="M275" s="17">
        <v>13613</v>
      </c>
      <c r="N275" s="17">
        <v>1829</v>
      </c>
      <c r="O275" s="17">
        <v>0</v>
      </c>
      <c r="P275" s="17">
        <v>32414.870600000002</v>
      </c>
      <c r="Q275" s="17">
        <v>3371.95</v>
      </c>
      <c r="R275" s="17">
        <v>-11639.05</v>
      </c>
      <c r="S275" s="17">
        <v>-759.5600000000001</v>
      </c>
      <c r="T275" s="17">
        <v>23388.210600000002</v>
      </c>
      <c r="U275" s="17">
        <v>22883.572</v>
      </c>
      <c r="V275" s="17">
        <v>19451.0362</v>
      </c>
      <c r="W275" s="17">
        <v>3937.1744000000035</v>
      </c>
      <c r="X275" s="17">
        <v>2756.0220800000025</v>
      </c>
      <c r="Y275" s="129">
        <v>1.12</v>
      </c>
      <c r="Z275" s="130">
        <v>6798</v>
      </c>
      <c r="AA275" s="226">
        <v>25629.600640000004</v>
      </c>
      <c r="AB275" s="226">
        <v>25648.695912675554</v>
      </c>
      <c r="AC275" s="226">
        <v>3772.976745024353</v>
      </c>
      <c r="AD275" s="226">
        <v>-808.0300026266655</v>
      </c>
      <c r="AE275" s="226">
        <v>0</v>
      </c>
      <c r="AF275" s="226">
        <v>5492988</v>
      </c>
      <c r="AG275" s="19"/>
    </row>
    <row r="276" spans="1:33" ht="12.75">
      <c r="A276" s="135" t="s">
        <v>870</v>
      </c>
      <c r="B276" s="12" t="s">
        <v>722</v>
      </c>
      <c r="C276" s="19" t="s">
        <v>284</v>
      </c>
      <c r="D276" s="11">
        <v>19853.598</v>
      </c>
      <c r="E276" s="123">
        <v>3854</v>
      </c>
      <c r="F276" s="127">
        <v>23707.598</v>
      </c>
      <c r="G276" s="128">
        <v>14227</v>
      </c>
      <c r="H276" s="128">
        <v>1028</v>
      </c>
      <c r="I276" s="128">
        <v>223</v>
      </c>
      <c r="J276" s="128">
        <v>3</v>
      </c>
      <c r="K276" s="128">
        <v>1129</v>
      </c>
      <c r="L276" s="17">
        <v>76</v>
      </c>
      <c r="M276" s="17">
        <v>5559</v>
      </c>
      <c r="N276" s="17">
        <v>3854</v>
      </c>
      <c r="O276" s="17">
        <v>0</v>
      </c>
      <c r="P276" s="17">
        <v>19698.7042</v>
      </c>
      <c r="Q276" s="17">
        <v>2025.55</v>
      </c>
      <c r="R276" s="17">
        <v>-4789.75</v>
      </c>
      <c r="S276" s="17">
        <v>2330.8700000000003</v>
      </c>
      <c r="T276" s="17">
        <v>19265.3742</v>
      </c>
      <c r="U276" s="17">
        <v>23707.598</v>
      </c>
      <c r="V276" s="17">
        <v>20151.458300000002</v>
      </c>
      <c r="W276" s="17">
        <v>-886.0841000000037</v>
      </c>
      <c r="X276" s="17">
        <v>-620.2588700000025</v>
      </c>
      <c r="Y276" s="129">
        <v>0.974</v>
      </c>
      <c r="Z276" s="130">
        <v>4119</v>
      </c>
      <c r="AA276" s="226">
        <v>23091.200452</v>
      </c>
      <c r="AB276" s="226">
        <v>23108.40449568489</v>
      </c>
      <c r="AC276" s="226">
        <v>5610.197741122818</v>
      </c>
      <c r="AD276" s="226">
        <v>1029.1909934717996</v>
      </c>
      <c r="AE276" s="226">
        <v>4239238</v>
      </c>
      <c r="AF276" s="226">
        <v>0</v>
      </c>
      <c r="AG276" s="19"/>
    </row>
    <row r="277" spans="1:33" ht="12.75">
      <c r="A277" s="135" t="s">
        <v>870</v>
      </c>
      <c r="B277" s="12" t="s">
        <v>701</v>
      </c>
      <c r="C277" s="19" t="s">
        <v>282</v>
      </c>
      <c r="D277" s="11">
        <v>6824.213</v>
      </c>
      <c r="E277" s="123">
        <v>1322</v>
      </c>
      <c r="F277" s="127">
        <v>8146.213</v>
      </c>
      <c r="G277" s="128">
        <v>3051</v>
      </c>
      <c r="H277" s="128">
        <v>4966</v>
      </c>
      <c r="I277" s="128">
        <v>5</v>
      </c>
      <c r="J277" s="128">
        <v>0</v>
      </c>
      <c r="K277" s="128">
        <v>177</v>
      </c>
      <c r="L277" s="17">
        <v>0</v>
      </c>
      <c r="M277" s="17">
        <v>6039</v>
      </c>
      <c r="N277" s="17">
        <v>1322</v>
      </c>
      <c r="O277" s="17">
        <v>0</v>
      </c>
      <c r="P277" s="17">
        <v>4224.4146</v>
      </c>
      <c r="Q277" s="17">
        <v>4375.8</v>
      </c>
      <c r="R277" s="17">
        <v>-5133.15</v>
      </c>
      <c r="S277" s="17">
        <v>97.07000000000001</v>
      </c>
      <c r="T277" s="17">
        <v>3564.1346000000003</v>
      </c>
      <c r="U277" s="17">
        <v>8146.213</v>
      </c>
      <c r="V277" s="17">
        <v>6924.28105</v>
      </c>
      <c r="W277" s="17">
        <v>-3360.1464499999993</v>
      </c>
      <c r="X277" s="17">
        <v>-2352.102514999999</v>
      </c>
      <c r="Y277" s="129">
        <v>0.711</v>
      </c>
      <c r="Z277" s="130">
        <v>3101</v>
      </c>
      <c r="AA277" s="226">
        <v>5791.957442999999</v>
      </c>
      <c r="AB277" s="226">
        <v>5796.272727044131</v>
      </c>
      <c r="AC277" s="226">
        <v>1869.162440194818</v>
      </c>
      <c r="AD277" s="226">
        <v>-2711.8443074562006</v>
      </c>
      <c r="AE277" s="226">
        <v>0</v>
      </c>
      <c r="AF277" s="226">
        <v>8409429</v>
      </c>
      <c r="AG277" s="19"/>
    </row>
    <row r="278" spans="1:33" ht="12.75">
      <c r="A278" s="135" t="s">
        <v>870</v>
      </c>
      <c r="B278" s="12" t="s">
        <v>765</v>
      </c>
      <c r="C278" s="19" t="s">
        <v>288</v>
      </c>
      <c r="D278" s="11">
        <v>26842.731</v>
      </c>
      <c r="E278" s="123">
        <v>2520</v>
      </c>
      <c r="F278" s="127">
        <v>29362.731</v>
      </c>
      <c r="G278" s="128">
        <v>15566</v>
      </c>
      <c r="H278" s="128">
        <v>4683</v>
      </c>
      <c r="I278" s="128">
        <v>95</v>
      </c>
      <c r="J278" s="128">
        <v>0</v>
      </c>
      <c r="K278" s="128">
        <v>1305</v>
      </c>
      <c r="L278" s="17">
        <v>55</v>
      </c>
      <c r="M278" s="17">
        <v>1829</v>
      </c>
      <c r="N278" s="17">
        <v>2520</v>
      </c>
      <c r="O278" s="17">
        <v>5</v>
      </c>
      <c r="P278" s="17">
        <v>21552.6836</v>
      </c>
      <c r="Q278" s="17">
        <v>5170.55</v>
      </c>
      <c r="R278" s="17">
        <v>-1605.6499999999999</v>
      </c>
      <c r="S278" s="17">
        <v>1831.0700000000002</v>
      </c>
      <c r="T278" s="17">
        <v>26948.6536</v>
      </c>
      <c r="U278" s="17">
        <v>29362.731</v>
      </c>
      <c r="V278" s="17">
        <v>24958.32135</v>
      </c>
      <c r="W278" s="17">
        <v>1990.3322500000031</v>
      </c>
      <c r="X278" s="17">
        <v>1393.232575000002</v>
      </c>
      <c r="Y278" s="129">
        <v>1.047</v>
      </c>
      <c r="Z278" s="130">
        <v>5906</v>
      </c>
      <c r="AA278" s="226">
        <v>30742.779357</v>
      </c>
      <c r="AB278" s="226">
        <v>30765.68419125286</v>
      </c>
      <c r="AC278" s="226">
        <v>5209.225227100044</v>
      </c>
      <c r="AD278" s="226">
        <v>628.2184794490258</v>
      </c>
      <c r="AE278" s="226">
        <v>3710258</v>
      </c>
      <c r="AF278" s="226">
        <v>0</v>
      </c>
      <c r="AG278" s="19"/>
    </row>
    <row r="279" spans="1:33" ht="12.75">
      <c r="A279" s="135" t="s">
        <v>870</v>
      </c>
      <c r="B279" s="12" t="s">
        <v>759</v>
      </c>
      <c r="C279" s="19" t="s">
        <v>287</v>
      </c>
      <c r="D279" s="11">
        <v>6538.838</v>
      </c>
      <c r="E279" s="123">
        <v>0</v>
      </c>
      <c r="F279" s="127">
        <v>6538.838</v>
      </c>
      <c r="G279" s="128">
        <v>998</v>
      </c>
      <c r="H279" s="128">
        <v>7327</v>
      </c>
      <c r="I279" s="128">
        <v>0</v>
      </c>
      <c r="J279" s="128">
        <v>420</v>
      </c>
      <c r="K279" s="128">
        <v>1</v>
      </c>
      <c r="L279" s="17">
        <v>0</v>
      </c>
      <c r="M279" s="17">
        <v>0</v>
      </c>
      <c r="N279" s="17">
        <v>0</v>
      </c>
      <c r="O279" s="17">
        <v>0</v>
      </c>
      <c r="P279" s="17">
        <v>1381.8308</v>
      </c>
      <c r="Q279" s="17">
        <v>6585.8</v>
      </c>
      <c r="R279" s="17">
        <v>0</v>
      </c>
      <c r="S279" s="17">
        <v>0</v>
      </c>
      <c r="T279" s="17">
        <v>7967.6308</v>
      </c>
      <c r="U279" s="17">
        <v>6538.838</v>
      </c>
      <c r="V279" s="17">
        <v>5558.012299999999</v>
      </c>
      <c r="W279" s="17">
        <v>2409.6185000000005</v>
      </c>
      <c r="X279" s="17">
        <v>1686.7329500000003</v>
      </c>
      <c r="Y279" s="129">
        <v>1.258</v>
      </c>
      <c r="Z279" s="130">
        <v>2541</v>
      </c>
      <c r="AA279" s="226">
        <v>8225.858204</v>
      </c>
      <c r="AB279" s="226">
        <v>8231.986859986573</v>
      </c>
      <c r="AC279" s="226">
        <v>3239.6642502898753</v>
      </c>
      <c r="AD279" s="226">
        <v>-1341.3424973611432</v>
      </c>
      <c r="AE279" s="226">
        <v>0</v>
      </c>
      <c r="AF279" s="226">
        <v>3408351</v>
      </c>
      <c r="AG279" s="19"/>
    </row>
    <row r="280" spans="1:33" ht="12.75">
      <c r="A280" s="135" t="s">
        <v>870</v>
      </c>
      <c r="B280" s="12" t="s">
        <v>588</v>
      </c>
      <c r="C280" s="19" t="s">
        <v>280</v>
      </c>
      <c r="D280" s="11">
        <v>15181.346</v>
      </c>
      <c r="E280" s="123">
        <v>918</v>
      </c>
      <c r="F280" s="127">
        <v>16099.346</v>
      </c>
      <c r="G280" s="128">
        <v>7206</v>
      </c>
      <c r="H280" s="128">
        <v>2918</v>
      </c>
      <c r="I280" s="128">
        <v>22</v>
      </c>
      <c r="J280" s="128">
        <v>0</v>
      </c>
      <c r="K280" s="128">
        <v>991</v>
      </c>
      <c r="L280" s="17">
        <v>0</v>
      </c>
      <c r="M280" s="17">
        <v>0</v>
      </c>
      <c r="N280" s="17">
        <v>918</v>
      </c>
      <c r="O280" s="17">
        <v>0</v>
      </c>
      <c r="P280" s="17">
        <v>9977.4276</v>
      </c>
      <c r="Q280" s="17">
        <v>3341.35</v>
      </c>
      <c r="R280" s="17">
        <v>0</v>
      </c>
      <c r="S280" s="17">
        <v>780.3000000000001</v>
      </c>
      <c r="T280" s="17">
        <v>14099.0776</v>
      </c>
      <c r="U280" s="17">
        <v>16099.346</v>
      </c>
      <c r="V280" s="17">
        <v>13684.444099999999</v>
      </c>
      <c r="W280" s="17">
        <v>414.63350000000173</v>
      </c>
      <c r="X280" s="17">
        <v>290.2434500000012</v>
      </c>
      <c r="Y280" s="129">
        <v>1.018</v>
      </c>
      <c r="Z280" s="130">
        <v>2724</v>
      </c>
      <c r="AA280" s="226">
        <v>16389.134228</v>
      </c>
      <c r="AB280" s="226">
        <v>16401.34491326957</v>
      </c>
      <c r="AC280" s="226">
        <v>6021.051730275173</v>
      </c>
      <c r="AD280" s="226">
        <v>1440.0449826241547</v>
      </c>
      <c r="AE280" s="226">
        <v>3922683</v>
      </c>
      <c r="AF280" s="226">
        <v>0</v>
      </c>
      <c r="AG280" s="19"/>
    </row>
    <row r="281" spans="1:33" ht="12.75">
      <c r="A281" s="135" t="s">
        <v>870</v>
      </c>
      <c r="B281" s="12" t="s">
        <v>824</v>
      </c>
      <c r="C281" s="19" t="s">
        <v>292</v>
      </c>
      <c r="D281" s="11">
        <v>60360.731</v>
      </c>
      <c r="E281" s="123">
        <v>4242</v>
      </c>
      <c r="F281" s="127">
        <v>64602.731</v>
      </c>
      <c r="G281" s="128">
        <v>58492</v>
      </c>
      <c r="H281" s="128">
        <v>1079</v>
      </c>
      <c r="I281" s="128">
        <v>1783</v>
      </c>
      <c r="J281" s="128">
        <v>0</v>
      </c>
      <c r="K281" s="128">
        <v>3205</v>
      </c>
      <c r="L281" s="17">
        <v>853</v>
      </c>
      <c r="M281" s="17">
        <v>13546</v>
      </c>
      <c r="N281" s="17">
        <v>4242</v>
      </c>
      <c r="O281" s="17">
        <v>11614</v>
      </c>
      <c r="P281" s="17">
        <v>80988.0232</v>
      </c>
      <c r="Q281" s="17">
        <v>5156.95</v>
      </c>
      <c r="R281" s="17">
        <v>-22111.05</v>
      </c>
      <c r="S281" s="17">
        <v>1302.88</v>
      </c>
      <c r="T281" s="17">
        <v>65336.803199999995</v>
      </c>
      <c r="U281" s="17">
        <v>64602.731</v>
      </c>
      <c r="V281" s="17">
        <v>54912.32135</v>
      </c>
      <c r="W281" s="17">
        <v>10424.481849999996</v>
      </c>
      <c r="X281" s="17">
        <v>7297.137294999997</v>
      </c>
      <c r="Y281" s="129">
        <v>1.113</v>
      </c>
      <c r="Z281" s="130">
        <v>8685</v>
      </c>
      <c r="AA281" s="226">
        <v>71902.839603</v>
      </c>
      <c r="AB281" s="226">
        <v>71956.41064172398</v>
      </c>
      <c r="AC281" s="226">
        <v>8285.136516030394</v>
      </c>
      <c r="AD281" s="226">
        <v>3704.1297683793755</v>
      </c>
      <c r="AE281" s="226">
        <v>32170367</v>
      </c>
      <c r="AF281" s="226">
        <v>0</v>
      </c>
      <c r="AG281" s="19"/>
    </row>
    <row r="282" spans="1:33" ht="12.75">
      <c r="A282" s="135" t="s">
        <v>870</v>
      </c>
      <c r="B282" s="12" t="s">
        <v>818</v>
      </c>
      <c r="C282" s="19" t="s">
        <v>290</v>
      </c>
      <c r="D282" s="11">
        <v>38751.209</v>
      </c>
      <c r="E282" s="123">
        <v>4233</v>
      </c>
      <c r="F282" s="127">
        <v>42984.209</v>
      </c>
      <c r="G282" s="128">
        <v>33775</v>
      </c>
      <c r="H282" s="128">
        <v>4160</v>
      </c>
      <c r="I282" s="128">
        <v>262</v>
      </c>
      <c r="J282" s="128">
        <v>0</v>
      </c>
      <c r="K282" s="128">
        <v>398</v>
      </c>
      <c r="L282" s="17">
        <v>152</v>
      </c>
      <c r="M282" s="17">
        <v>11045</v>
      </c>
      <c r="N282" s="17">
        <v>4233</v>
      </c>
      <c r="O282" s="17">
        <v>0</v>
      </c>
      <c r="P282" s="17">
        <v>46764.865000000005</v>
      </c>
      <c r="Q282" s="17">
        <v>4097</v>
      </c>
      <c r="R282" s="17">
        <v>-9517.449999999999</v>
      </c>
      <c r="S282" s="17">
        <v>1720.4</v>
      </c>
      <c r="T282" s="17">
        <v>43064.81500000001</v>
      </c>
      <c r="U282" s="17">
        <v>42984.209</v>
      </c>
      <c r="V282" s="17">
        <v>36536.57765</v>
      </c>
      <c r="W282" s="17">
        <v>6528.23735000001</v>
      </c>
      <c r="X282" s="17">
        <v>4569.766145000007</v>
      </c>
      <c r="Y282" s="129">
        <v>1.106</v>
      </c>
      <c r="Z282" s="130">
        <v>6739</v>
      </c>
      <c r="AA282" s="226">
        <v>47540.535154000005</v>
      </c>
      <c r="AB282" s="226">
        <v>47575.95511604539</v>
      </c>
      <c r="AC282" s="226">
        <v>7059.794497113132</v>
      </c>
      <c r="AD282" s="226">
        <v>2478.7877494621134</v>
      </c>
      <c r="AE282" s="226">
        <v>16704551</v>
      </c>
      <c r="AF282" s="226">
        <v>0</v>
      </c>
      <c r="AG282" s="19"/>
    </row>
    <row r="283" spans="1:33" ht="12.75">
      <c r="A283" s="135" t="s">
        <v>870</v>
      </c>
      <c r="B283" s="12" t="s">
        <v>836</v>
      </c>
      <c r="C283" s="19" t="s">
        <v>293</v>
      </c>
      <c r="D283" s="11">
        <v>15417.018</v>
      </c>
      <c r="E283" s="123">
        <v>2298</v>
      </c>
      <c r="F283" s="127">
        <v>17715.018</v>
      </c>
      <c r="G283" s="128">
        <v>9456</v>
      </c>
      <c r="H283" s="128">
        <v>904</v>
      </c>
      <c r="I283" s="128">
        <v>65</v>
      </c>
      <c r="J283" s="128">
        <v>568</v>
      </c>
      <c r="K283" s="128">
        <v>1075</v>
      </c>
      <c r="L283" s="17">
        <v>0</v>
      </c>
      <c r="M283" s="17">
        <v>4643</v>
      </c>
      <c r="N283" s="17">
        <v>2298</v>
      </c>
      <c r="O283" s="17">
        <v>0</v>
      </c>
      <c r="P283" s="17">
        <v>13092.777600000001</v>
      </c>
      <c r="Q283" s="17">
        <v>2220.2</v>
      </c>
      <c r="R283" s="17">
        <v>-3946.5499999999997</v>
      </c>
      <c r="S283" s="17">
        <v>1163.99</v>
      </c>
      <c r="T283" s="17">
        <v>12530.4176</v>
      </c>
      <c r="U283" s="17">
        <v>17715.018</v>
      </c>
      <c r="V283" s="17">
        <v>15057.7653</v>
      </c>
      <c r="W283" s="17">
        <v>-2527.3476999999984</v>
      </c>
      <c r="X283" s="17">
        <v>-1769.1433899999988</v>
      </c>
      <c r="Y283" s="129">
        <v>0.9</v>
      </c>
      <c r="Z283" s="130">
        <v>2827</v>
      </c>
      <c r="AA283" s="226">
        <v>15943.5162</v>
      </c>
      <c r="AB283" s="226">
        <v>15955.394878623298</v>
      </c>
      <c r="AC283" s="226">
        <v>5643.931686814042</v>
      </c>
      <c r="AD283" s="226">
        <v>1062.9249391630237</v>
      </c>
      <c r="AE283" s="226">
        <v>3004889</v>
      </c>
      <c r="AF283" s="226">
        <v>0</v>
      </c>
      <c r="AG283" s="19"/>
    </row>
    <row r="284" spans="1:33" ht="12.75">
      <c r="A284" s="135" t="s">
        <v>870</v>
      </c>
      <c r="B284" s="12" t="s">
        <v>803</v>
      </c>
      <c r="C284" s="19" t="s">
        <v>289</v>
      </c>
      <c r="D284" s="11">
        <v>615153.795</v>
      </c>
      <c r="E284" s="123">
        <v>63808</v>
      </c>
      <c r="F284" s="127">
        <v>678961.795</v>
      </c>
      <c r="G284" s="128">
        <v>382752</v>
      </c>
      <c r="H284" s="128">
        <v>150384</v>
      </c>
      <c r="I284" s="128">
        <v>15361</v>
      </c>
      <c r="J284" s="128">
        <v>0</v>
      </c>
      <c r="K284" s="128">
        <v>20576</v>
      </c>
      <c r="L284" s="17">
        <v>1814</v>
      </c>
      <c r="M284" s="17">
        <v>161880</v>
      </c>
      <c r="N284" s="17">
        <v>63808</v>
      </c>
      <c r="O284" s="17">
        <v>3482</v>
      </c>
      <c r="P284" s="17">
        <v>529958.4192</v>
      </c>
      <c r="Q284" s="17">
        <v>158372.85</v>
      </c>
      <c r="R284" s="17">
        <v>-142099.6</v>
      </c>
      <c r="S284" s="17">
        <v>26717.2</v>
      </c>
      <c r="T284" s="17">
        <v>572948.8692</v>
      </c>
      <c r="U284" s="17">
        <v>678961.795</v>
      </c>
      <c r="V284" s="17">
        <v>577117.52575</v>
      </c>
      <c r="W284" s="17">
        <v>-4168.6565500000725</v>
      </c>
      <c r="X284" s="17">
        <v>-2918.0595850000504</v>
      </c>
      <c r="Y284" s="129">
        <v>0.996</v>
      </c>
      <c r="Z284" s="130">
        <v>122577</v>
      </c>
      <c r="AA284" s="226">
        <v>676245.94782</v>
      </c>
      <c r="AB284" s="226">
        <v>676749.7832464953</v>
      </c>
      <c r="AC284" s="226">
        <v>5521.017672536408</v>
      </c>
      <c r="AD284" s="226">
        <v>940.0109248853896</v>
      </c>
      <c r="AE284" s="226">
        <v>115223719</v>
      </c>
      <c r="AF284" s="226">
        <v>0</v>
      </c>
      <c r="AG284" s="19"/>
    </row>
    <row r="285" spans="1:33" ht="12.75">
      <c r="A285" s="135" t="s">
        <v>870</v>
      </c>
      <c r="B285" s="12" t="s">
        <v>697</v>
      </c>
      <c r="C285" s="19" t="s">
        <v>281</v>
      </c>
      <c r="D285" s="11">
        <v>102704.378</v>
      </c>
      <c r="E285" s="123">
        <v>5788</v>
      </c>
      <c r="F285" s="127">
        <v>108492.378</v>
      </c>
      <c r="G285" s="128">
        <v>65875</v>
      </c>
      <c r="H285" s="128">
        <v>10584</v>
      </c>
      <c r="I285" s="128">
        <v>2269</v>
      </c>
      <c r="J285" s="128">
        <v>0</v>
      </c>
      <c r="K285" s="128">
        <v>914</v>
      </c>
      <c r="L285" s="17">
        <v>255</v>
      </c>
      <c r="M285" s="17">
        <v>12126</v>
      </c>
      <c r="N285" s="17">
        <v>5788</v>
      </c>
      <c r="O285" s="17">
        <v>4428</v>
      </c>
      <c r="P285" s="17">
        <v>91210.52500000001</v>
      </c>
      <c r="Q285" s="17">
        <v>11701.949999999999</v>
      </c>
      <c r="R285" s="17">
        <v>-14287.65</v>
      </c>
      <c r="S285" s="17">
        <v>2858.38</v>
      </c>
      <c r="T285" s="17">
        <v>91483.20500000002</v>
      </c>
      <c r="U285" s="17">
        <v>108492.378</v>
      </c>
      <c r="V285" s="17">
        <v>92218.5213</v>
      </c>
      <c r="W285" s="17">
        <v>-735.3162999999768</v>
      </c>
      <c r="X285" s="17">
        <v>-514.7214099999837</v>
      </c>
      <c r="Y285" s="129">
        <v>0.995</v>
      </c>
      <c r="Z285" s="130">
        <v>12214</v>
      </c>
      <c r="AA285" s="226">
        <v>107949.91610999999</v>
      </c>
      <c r="AB285" s="226">
        <v>108030.34393688568</v>
      </c>
      <c r="AC285" s="226">
        <v>8844.796457907785</v>
      </c>
      <c r="AD285" s="226">
        <v>4263.789710256767</v>
      </c>
      <c r="AE285" s="226">
        <v>52077928</v>
      </c>
      <c r="AF285" s="226">
        <v>0</v>
      </c>
      <c r="AG285" s="19"/>
    </row>
    <row r="286" spans="1:33" ht="12.75">
      <c r="A286" s="135" t="s">
        <v>870</v>
      </c>
      <c r="B286" s="12" t="s">
        <v>751</v>
      </c>
      <c r="C286" s="19" t="s">
        <v>286</v>
      </c>
      <c r="D286" s="11">
        <v>516695.77099999995</v>
      </c>
      <c r="E286" s="123">
        <v>47184</v>
      </c>
      <c r="F286" s="127">
        <v>563879.771</v>
      </c>
      <c r="G286" s="128">
        <v>323696</v>
      </c>
      <c r="H286" s="128">
        <v>20016</v>
      </c>
      <c r="I286" s="128">
        <v>13835</v>
      </c>
      <c r="J286" s="128">
        <v>0</v>
      </c>
      <c r="K286" s="128">
        <v>15578</v>
      </c>
      <c r="L286" s="17">
        <v>2916</v>
      </c>
      <c r="M286" s="17">
        <v>117311</v>
      </c>
      <c r="N286" s="17">
        <v>47184</v>
      </c>
      <c r="O286" s="17">
        <v>146</v>
      </c>
      <c r="P286" s="17">
        <v>448189.4816</v>
      </c>
      <c r="Q286" s="17">
        <v>42014.65</v>
      </c>
      <c r="R286" s="17">
        <v>-102317.05</v>
      </c>
      <c r="S286" s="17">
        <v>20163.530000000002</v>
      </c>
      <c r="T286" s="17">
        <v>408050.6116</v>
      </c>
      <c r="U286" s="17">
        <v>563879.771</v>
      </c>
      <c r="V286" s="17">
        <v>479297.8053499999</v>
      </c>
      <c r="W286" s="17">
        <v>-71247.19374999992</v>
      </c>
      <c r="X286" s="17">
        <v>-49873.03562499994</v>
      </c>
      <c r="Y286" s="129">
        <v>0.912</v>
      </c>
      <c r="Z286" s="130">
        <v>72149</v>
      </c>
      <c r="AA286" s="226">
        <v>514258.35115199996</v>
      </c>
      <c r="AB286" s="226">
        <v>514641.4981069158</v>
      </c>
      <c r="AC286" s="226">
        <v>7133.037160694061</v>
      </c>
      <c r="AD286" s="226">
        <v>2552.0304130430422</v>
      </c>
      <c r="AE286" s="226">
        <v>184126442</v>
      </c>
      <c r="AF286" s="226">
        <v>0</v>
      </c>
      <c r="AG286" s="19"/>
    </row>
    <row r="287" spans="1:33" ht="12.75">
      <c r="A287" s="135" t="s">
        <v>865</v>
      </c>
      <c r="B287" s="12" t="s">
        <v>555</v>
      </c>
      <c r="C287" s="19" t="s">
        <v>294</v>
      </c>
      <c r="D287" s="11">
        <v>29408.972</v>
      </c>
      <c r="E287" s="123">
        <v>5936</v>
      </c>
      <c r="F287" s="127">
        <v>35344.972</v>
      </c>
      <c r="G287" s="128">
        <v>32630</v>
      </c>
      <c r="H287" s="128">
        <v>5</v>
      </c>
      <c r="I287" s="128">
        <v>521</v>
      </c>
      <c r="J287" s="128">
        <v>0</v>
      </c>
      <c r="K287" s="128">
        <v>1925</v>
      </c>
      <c r="L287" s="17">
        <v>111</v>
      </c>
      <c r="M287" s="17">
        <v>24133</v>
      </c>
      <c r="N287" s="17">
        <v>5936</v>
      </c>
      <c r="O287" s="17">
        <v>0</v>
      </c>
      <c r="P287" s="17">
        <v>45179.498</v>
      </c>
      <c r="Q287" s="17">
        <v>2083.35</v>
      </c>
      <c r="R287" s="17">
        <v>-20607.399999999998</v>
      </c>
      <c r="S287" s="17">
        <v>942.9900000000001</v>
      </c>
      <c r="T287" s="17">
        <v>27598.438000000002</v>
      </c>
      <c r="U287" s="17">
        <v>35344.972</v>
      </c>
      <c r="V287" s="17">
        <v>30043.2262</v>
      </c>
      <c r="W287" s="17">
        <v>-2444.788199999999</v>
      </c>
      <c r="X287" s="17">
        <v>-1711.3517399999992</v>
      </c>
      <c r="Y287" s="129">
        <v>0.952</v>
      </c>
      <c r="Z287" s="130">
        <v>6442</v>
      </c>
      <c r="AA287" s="226">
        <v>33648.413344</v>
      </c>
      <c r="AB287" s="226">
        <v>33673.483013907404</v>
      </c>
      <c r="AC287" s="226">
        <v>5227.178362916393</v>
      </c>
      <c r="AD287" s="226">
        <v>646.1716152653744</v>
      </c>
      <c r="AE287" s="226">
        <v>4162638</v>
      </c>
      <c r="AF287" s="226">
        <v>0</v>
      </c>
      <c r="AG287" s="19"/>
    </row>
    <row r="288" spans="1:33" ht="12.75">
      <c r="A288" s="135" t="s">
        <v>865</v>
      </c>
      <c r="B288" s="12" t="s">
        <v>553</v>
      </c>
      <c r="C288" s="19" t="s">
        <v>554</v>
      </c>
      <c r="D288" s="11">
        <v>3153.3019999999997</v>
      </c>
      <c r="E288" s="123">
        <v>3027</v>
      </c>
      <c r="F288" s="127">
        <v>6180.302</v>
      </c>
      <c r="G288" s="128">
        <v>9908</v>
      </c>
      <c r="H288" s="128">
        <v>330</v>
      </c>
      <c r="I288" s="128">
        <v>611</v>
      </c>
      <c r="J288" s="128">
        <v>0</v>
      </c>
      <c r="K288" s="128">
        <v>43</v>
      </c>
      <c r="L288" s="17">
        <v>0</v>
      </c>
      <c r="M288" s="17">
        <v>11346</v>
      </c>
      <c r="N288" s="17">
        <v>3027</v>
      </c>
      <c r="O288" s="17">
        <v>0</v>
      </c>
      <c r="P288" s="17">
        <v>13718.6168</v>
      </c>
      <c r="Q288" s="17">
        <v>836.4</v>
      </c>
      <c r="R288" s="17">
        <v>-9644.1</v>
      </c>
      <c r="S288" s="17">
        <v>644.13</v>
      </c>
      <c r="T288" s="17">
        <v>5555.046800000001</v>
      </c>
      <c r="U288" s="17">
        <v>6180.302</v>
      </c>
      <c r="V288" s="17">
        <v>5253.2567</v>
      </c>
      <c r="W288" s="17">
        <v>301.7901000000011</v>
      </c>
      <c r="X288" s="17">
        <v>211.25307000000075</v>
      </c>
      <c r="Y288" s="129">
        <v>1.034</v>
      </c>
      <c r="Z288" s="130">
        <v>2885</v>
      </c>
      <c r="AA288" s="226">
        <v>6390.432268</v>
      </c>
      <c r="AB288" s="226">
        <v>6395.193444281523</v>
      </c>
      <c r="AC288" s="226">
        <v>2216.704833373145</v>
      </c>
      <c r="AD288" s="226">
        <v>-2364.3019142778735</v>
      </c>
      <c r="AE288" s="226">
        <v>0</v>
      </c>
      <c r="AF288" s="226">
        <v>6821011</v>
      </c>
      <c r="AG288" s="19"/>
    </row>
    <row r="289" spans="1:33" ht="12.75">
      <c r="A289" s="135" t="s">
        <v>865</v>
      </c>
      <c r="B289" s="12" t="s">
        <v>651</v>
      </c>
      <c r="C289" s="131" t="s">
        <v>298</v>
      </c>
      <c r="D289" s="11">
        <v>13798.979</v>
      </c>
      <c r="E289" s="123">
        <v>2839</v>
      </c>
      <c r="F289" s="127">
        <v>16637.979</v>
      </c>
      <c r="G289" s="128">
        <v>9228</v>
      </c>
      <c r="H289" s="128">
        <v>49</v>
      </c>
      <c r="I289" s="128">
        <v>594</v>
      </c>
      <c r="J289" s="128">
        <v>0</v>
      </c>
      <c r="K289" s="128">
        <v>787</v>
      </c>
      <c r="L289" s="17">
        <v>0</v>
      </c>
      <c r="M289" s="17">
        <v>3295</v>
      </c>
      <c r="N289" s="17">
        <v>2839</v>
      </c>
      <c r="O289" s="17">
        <v>0</v>
      </c>
      <c r="P289" s="17">
        <v>12777.088800000001</v>
      </c>
      <c r="Q289" s="17">
        <v>1215.5</v>
      </c>
      <c r="R289" s="17">
        <v>-2800.75</v>
      </c>
      <c r="S289" s="17">
        <v>1853.0000000000002</v>
      </c>
      <c r="T289" s="17">
        <v>13044.838800000001</v>
      </c>
      <c r="U289" s="17">
        <v>16637.979</v>
      </c>
      <c r="V289" s="17">
        <v>14142.28215</v>
      </c>
      <c r="W289" s="17">
        <v>-1097.4433499999977</v>
      </c>
      <c r="X289" s="17">
        <v>-768.2103449999984</v>
      </c>
      <c r="Y289" s="129">
        <v>0.954</v>
      </c>
      <c r="Z289" s="130">
        <v>5061</v>
      </c>
      <c r="AA289" s="226">
        <v>15872.631965999999</v>
      </c>
      <c r="AB289" s="226">
        <v>15884.457832494243</v>
      </c>
      <c r="AC289" s="226">
        <v>3138.600638706628</v>
      </c>
      <c r="AD289" s="226">
        <v>-1442.4061089443903</v>
      </c>
      <c r="AE289" s="226">
        <v>0</v>
      </c>
      <c r="AF289" s="226">
        <v>7300017</v>
      </c>
      <c r="AG289" s="19"/>
    </row>
    <row r="290" spans="1:33" ht="12.75">
      <c r="A290" s="135" t="s">
        <v>865</v>
      </c>
      <c r="B290" s="12" t="s">
        <v>853</v>
      </c>
      <c r="C290" s="19" t="s">
        <v>305</v>
      </c>
      <c r="D290" s="11">
        <v>17687.761</v>
      </c>
      <c r="E290" s="123">
        <v>4447</v>
      </c>
      <c r="F290" s="127">
        <v>22134.761</v>
      </c>
      <c r="G290" s="128">
        <v>21911</v>
      </c>
      <c r="H290" s="128">
        <v>167</v>
      </c>
      <c r="I290" s="128">
        <v>1006</v>
      </c>
      <c r="J290" s="128">
        <v>0</v>
      </c>
      <c r="K290" s="128">
        <v>2752</v>
      </c>
      <c r="L290" s="17">
        <v>189</v>
      </c>
      <c r="M290" s="17">
        <v>17241</v>
      </c>
      <c r="N290" s="17">
        <v>4447</v>
      </c>
      <c r="O290" s="17">
        <v>1</v>
      </c>
      <c r="P290" s="17">
        <v>30337.9706</v>
      </c>
      <c r="Q290" s="17">
        <v>3336.25</v>
      </c>
      <c r="R290" s="17">
        <v>-14816.35</v>
      </c>
      <c r="S290" s="17">
        <v>848.98</v>
      </c>
      <c r="T290" s="17">
        <v>19706.8506</v>
      </c>
      <c r="U290" s="17">
        <v>22134.761</v>
      </c>
      <c r="V290" s="17">
        <v>18814.54685</v>
      </c>
      <c r="W290" s="17">
        <v>892.3037500000028</v>
      </c>
      <c r="X290" s="17">
        <v>624.6126250000019</v>
      </c>
      <c r="Y290" s="129">
        <v>1.028</v>
      </c>
      <c r="Z290" s="130">
        <v>3387</v>
      </c>
      <c r="AA290" s="226">
        <v>22754.534308</v>
      </c>
      <c r="AB290" s="226">
        <v>22771.487519379276</v>
      </c>
      <c r="AC290" s="226">
        <v>6723.202692465095</v>
      </c>
      <c r="AD290" s="226">
        <v>2142.195944814077</v>
      </c>
      <c r="AE290" s="226">
        <v>7255618</v>
      </c>
      <c r="AF290" s="226">
        <v>0</v>
      </c>
      <c r="AG290" s="19"/>
    </row>
    <row r="291" spans="1:33" ht="12.75">
      <c r="A291" s="135" t="s">
        <v>865</v>
      </c>
      <c r="B291" s="12" t="s">
        <v>654</v>
      </c>
      <c r="C291" s="19" t="s">
        <v>299</v>
      </c>
      <c r="D291" s="11">
        <v>89636.299</v>
      </c>
      <c r="E291" s="123">
        <v>12389</v>
      </c>
      <c r="F291" s="127">
        <v>102025.299</v>
      </c>
      <c r="G291" s="128">
        <v>66232</v>
      </c>
      <c r="H291" s="128">
        <v>4572</v>
      </c>
      <c r="I291" s="128">
        <v>443</v>
      </c>
      <c r="J291" s="128">
        <v>6443</v>
      </c>
      <c r="K291" s="128">
        <v>0</v>
      </c>
      <c r="L291" s="17">
        <v>744</v>
      </c>
      <c r="M291" s="17">
        <v>36156</v>
      </c>
      <c r="N291" s="17">
        <v>12389</v>
      </c>
      <c r="O291" s="17">
        <v>118</v>
      </c>
      <c r="P291" s="17">
        <v>91704.8272</v>
      </c>
      <c r="Q291" s="17">
        <v>9739.3</v>
      </c>
      <c r="R291" s="17">
        <v>-31465.3</v>
      </c>
      <c r="S291" s="17">
        <v>4384.13</v>
      </c>
      <c r="T291" s="17">
        <v>74362.9572</v>
      </c>
      <c r="U291" s="17">
        <v>102025.299</v>
      </c>
      <c r="V291" s="17">
        <v>86721.50415</v>
      </c>
      <c r="W291" s="17">
        <v>-12358.546949999989</v>
      </c>
      <c r="X291" s="17">
        <v>-8650.98286499999</v>
      </c>
      <c r="Y291" s="129">
        <v>0.915</v>
      </c>
      <c r="Z291" s="130">
        <v>16254</v>
      </c>
      <c r="AA291" s="226">
        <v>93353.148585</v>
      </c>
      <c r="AB291" s="226">
        <v>93422.70112514257</v>
      </c>
      <c r="AC291" s="226">
        <v>5747.674487827155</v>
      </c>
      <c r="AD291" s="226">
        <v>1166.6677401761362</v>
      </c>
      <c r="AE291" s="226">
        <v>18963017</v>
      </c>
      <c r="AF291" s="226">
        <v>0</v>
      </c>
      <c r="AG291" s="19"/>
    </row>
    <row r="292" spans="1:33" ht="12.75">
      <c r="A292" s="135" t="s">
        <v>865</v>
      </c>
      <c r="B292" s="12" t="s">
        <v>854</v>
      </c>
      <c r="C292" s="19" t="s">
        <v>306</v>
      </c>
      <c r="D292" s="11">
        <v>34144.089</v>
      </c>
      <c r="E292" s="123">
        <v>6538</v>
      </c>
      <c r="F292" s="127">
        <v>40682.089</v>
      </c>
      <c r="G292" s="128">
        <v>22178</v>
      </c>
      <c r="H292" s="128">
        <v>1462</v>
      </c>
      <c r="I292" s="128">
        <v>669</v>
      </c>
      <c r="J292" s="128">
        <v>2398</v>
      </c>
      <c r="K292" s="128">
        <v>0</v>
      </c>
      <c r="L292" s="17">
        <v>559</v>
      </c>
      <c r="M292" s="17">
        <v>17107</v>
      </c>
      <c r="N292" s="17">
        <v>6538</v>
      </c>
      <c r="O292" s="17">
        <v>0</v>
      </c>
      <c r="P292" s="17">
        <v>30707.6588</v>
      </c>
      <c r="Q292" s="17">
        <v>3849.65</v>
      </c>
      <c r="R292" s="17">
        <v>-15016.1</v>
      </c>
      <c r="S292" s="17">
        <v>2649.11</v>
      </c>
      <c r="T292" s="17">
        <v>22190.3188</v>
      </c>
      <c r="U292" s="17">
        <v>40682.089</v>
      </c>
      <c r="V292" s="17">
        <v>34579.775649999996</v>
      </c>
      <c r="W292" s="17">
        <v>-12389.456849999995</v>
      </c>
      <c r="X292" s="17">
        <v>-8672.619794999995</v>
      </c>
      <c r="Y292" s="129">
        <v>0.787</v>
      </c>
      <c r="Z292" s="130">
        <v>4530</v>
      </c>
      <c r="AA292" s="226">
        <v>32016.804043</v>
      </c>
      <c r="AB292" s="226">
        <v>32040.65808629893</v>
      </c>
      <c r="AC292" s="226">
        <v>7072.992955032876</v>
      </c>
      <c r="AD292" s="226">
        <v>2491.9862073818576</v>
      </c>
      <c r="AE292" s="226">
        <v>11288698</v>
      </c>
      <c r="AF292" s="226">
        <v>0</v>
      </c>
      <c r="AG292" s="19"/>
    </row>
    <row r="293" spans="1:33" ht="12.75">
      <c r="A293" s="135" t="s">
        <v>865</v>
      </c>
      <c r="B293" s="12" t="s">
        <v>736</v>
      </c>
      <c r="C293" s="19" t="s">
        <v>302</v>
      </c>
      <c r="D293" s="11">
        <v>28684.907</v>
      </c>
      <c r="E293" s="123">
        <v>5983</v>
      </c>
      <c r="F293" s="127">
        <v>34667.907</v>
      </c>
      <c r="G293" s="128">
        <v>38835</v>
      </c>
      <c r="H293" s="128">
        <v>596</v>
      </c>
      <c r="I293" s="128">
        <v>91</v>
      </c>
      <c r="J293" s="128">
        <v>0</v>
      </c>
      <c r="K293" s="128">
        <v>2870</v>
      </c>
      <c r="L293" s="17">
        <v>0</v>
      </c>
      <c r="M293" s="17">
        <v>26523</v>
      </c>
      <c r="N293" s="17">
        <v>5983</v>
      </c>
      <c r="O293" s="17">
        <v>0</v>
      </c>
      <c r="P293" s="17">
        <v>53770.941</v>
      </c>
      <c r="Q293" s="17">
        <v>3023.45</v>
      </c>
      <c r="R293" s="17">
        <v>-22544.55</v>
      </c>
      <c r="S293" s="17">
        <v>576.64</v>
      </c>
      <c r="T293" s="17">
        <v>34826.481</v>
      </c>
      <c r="U293" s="17">
        <v>34667.907</v>
      </c>
      <c r="V293" s="17">
        <v>29467.72095</v>
      </c>
      <c r="W293" s="17">
        <v>5358.760050000001</v>
      </c>
      <c r="X293" s="17">
        <v>3751.132035</v>
      </c>
      <c r="Y293" s="129">
        <v>1.108</v>
      </c>
      <c r="Z293" s="130">
        <v>6104</v>
      </c>
      <c r="AA293" s="226">
        <v>38412.040956000004</v>
      </c>
      <c r="AB293" s="226">
        <v>38440.65975526973</v>
      </c>
      <c r="AC293" s="226">
        <v>6297.6179153456305</v>
      </c>
      <c r="AD293" s="226">
        <v>1716.611167694612</v>
      </c>
      <c r="AE293" s="226">
        <v>10478195</v>
      </c>
      <c r="AF293" s="226">
        <v>0</v>
      </c>
      <c r="AG293" s="19"/>
    </row>
    <row r="294" spans="1:33" ht="12.75">
      <c r="A294" s="135" t="s">
        <v>865</v>
      </c>
      <c r="B294" s="12" t="s">
        <v>618</v>
      </c>
      <c r="C294" s="19" t="s">
        <v>296</v>
      </c>
      <c r="D294" s="11">
        <v>63351.868</v>
      </c>
      <c r="E294" s="123">
        <v>12412</v>
      </c>
      <c r="F294" s="127">
        <v>75763.868</v>
      </c>
      <c r="G294" s="128">
        <v>61223</v>
      </c>
      <c r="H294" s="128">
        <v>4506</v>
      </c>
      <c r="I294" s="128">
        <v>4326</v>
      </c>
      <c r="J294" s="128">
        <v>523</v>
      </c>
      <c r="K294" s="128">
        <v>3452</v>
      </c>
      <c r="L294" s="17">
        <v>3029</v>
      </c>
      <c r="M294" s="17">
        <v>18216</v>
      </c>
      <c r="N294" s="17">
        <v>12412</v>
      </c>
      <c r="O294" s="17">
        <v>0</v>
      </c>
      <c r="P294" s="17">
        <v>84769.3658</v>
      </c>
      <c r="Q294" s="17">
        <v>10885.949999999999</v>
      </c>
      <c r="R294" s="17">
        <v>-18058.25</v>
      </c>
      <c r="S294" s="17">
        <v>7453.4800000000005</v>
      </c>
      <c r="T294" s="17">
        <v>85050.54579999999</v>
      </c>
      <c r="U294" s="17">
        <v>75763.868</v>
      </c>
      <c r="V294" s="17">
        <v>64399.2878</v>
      </c>
      <c r="W294" s="17">
        <v>20651.257999999994</v>
      </c>
      <c r="X294" s="17">
        <v>14455.880599999995</v>
      </c>
      <c r="Y294" s="129">
        <v>1.191</v>
      </c>
      <c r="Z294" s="130">
        <v>17949</v>
      </c>
      <c r="AA294" s="226">
        <v>90234.76678800001</v>
      </c>
      <c r="AB294" s="226">
        <v>90301.9959852409</v>
      </c>
      <c r="AC294" s="226">
        <v>5031.032145815416</v>
      </c>
      <c r="AD294" s="226">
        <v>450.0253981643973</v>
      </c>
      <c r="AE294" s="226">
        <v>8077506</v>
      </c>
      <c r="AF294" s="226">
        <v>0</v>
      </c>
      <c r="AG294" s="19"/>
    </row>
    <row r="295" spans="1:33" ht="12.75">
      <c r="A295" s="135" t="s">
        <v>865</v>
      </c>
      <c r="B295" s="12" t="s">
        <v>842</v>
      </c>
      <c r="C295" s="19" t="s">
        <v>304</v>
      </c>
      <c r="D295" s="11">
        <v>44687.876</v>
      </c>
      <c r="E295" s="123">
        <v>9114</v>
      </c>
      <c r="F295" s="127">
        <v>53801.876</v>
      </c>
      <c r="G295" s="128">
        <v>46709</v>
      </c>
      <c r="H295" s="128">
        <v>922</v>
      </c>
      <c r="I295" s="128">
        <v>2573</v>
      </c>
      <c r="J295" s="128">
        <v>5695</v>
      </c>
      <c r="K295" s="128">
        <v>1</v>
      </c>
      <c r="L295" s="17">
        <v>451</v>
      </c>
      <c r="M295" s="17">
        <v>32570</v>
      </c>
      <c r="N295" s="17">
        <v>9114</v>
      </c>
      <c r="O295" s="17">
        <v>7</v>
      </c>
      <c r="P295" s="17">
        <v>64673.2814</v>
      </c>
      <c r="Q295" s="17">
        <v>7812.349999999999</v>
      </c>
      <c r="R295" s="17">
        <v>-28073.8</v>
      </c>
      <c r="S295" s="17">
        <v>2210</v>
      </c>
      <c r="T295" s="17">
        <v>46621.831399999995</v>
      </c>
      <c r="U295" s="17">
        <v>53801.876</v>
      </c>
      <c r="V295" s="17">
        <v>45731.5946</v>
      </c>
      <c r="W295" s="17">
        <v>890.2367999999988</v>
      </c>
      <c r="X295" s="17">
        <v>623.1657599999991</v>
      </c>
      <c r="Y295" s="129">
        <v>1.012</v>
      </c>
      <c r="Z295" s="130">
        <v>8196</v>
      </c>
      <c r="AA295" s="226">
        <v>54447.498512</v>
      </c>
      <c r="AB295" s="226">
        <v>54488.064490580466</v>
      </c>
      <c r="AC295" s="226">
        <v>6648.128903194299</v>
      </c>
      <c r="AD295" s="226">
        <v>2067.1221555432803</v>
      </c>
      <c r="AE295" s="226">
        <v>16942133</v>
      </c>
      <c r="AF295" s="226">
        <v>0</v>
      </c>
      <c r="AG295" s="19"/>
    </row>
    <row r="296" spans="1:33" ht="12.75">
      <c r="A296" s="135" t="s">
        <v>865</v>
      </c>
      <c r="B296" s="12" t="s">
        <v>695</v>
      </c>
      <c r="C296" s="19" t="s">
        <v>301</v>
      </c>
      <c r="D296" s="11">
        <v>337844.541</v>
      </c>
      <c r="E296" s="123">
        <v>48560</v>
      </c>
      <c r="F296" s="127">
        <v>386404.541</v>
      </c>
      <c r="G296" s="128">
        <v>231427</v>
      </c>
      <c r="H296" s="128">
        <v>26041</v>
      </c>
      <c r="I296" s="128">
        <v>7756</v>
      </c>
      <c r="J296" s="128">
        <v>0</v>
      </c>
      <c r="K296" s="128">
        <v>6658</v>
      </c>
      <c r="L296" s="17">
        <v>740</v>
      </c>
      <c r="M296" s="17">
        <v>70749</v>
      </c>
      <c r="N296" s="17">
        <v>48560</v>
      </c>
      <c r="O296" s="17">
        <v>14</v>
      </c>
      <c r="P296" s="17">
        <v>320433.82420000003</v>
      </c>
      <c r="Q296" s="17">
        <v>34386.75</v>
      </c>
      <c r="R296" s="17">
        <v>-60777.549999999996</v>
      </c>
      <c r="S296" s="17">
        <v>29248.670000000002</v>
      </c>
      <c r="T296" s="17">
        <v>323291.6942</v>
      </c>
      <c r="U296" s="17">
        <v>386404.541</v>
      </c>
      <c r="V296" s="17">
        <v>328443.85985</v>
      </c>
      <c r="W296" s="17">
        <v>-5152.165649999981</v>
      </c>
      <c r="X296" s="17">
        <v>-3606.515954999986</v>
      </c>
      <c r="Y296" s="129">
        <v>0.991</v>
      </c>
      <c r="Z296" s="130">
        <v>76744</v>
      </c>
      <c r="AA296" s="226">
        <v>382926.90013100003</v>
      </c>
      <c r="AB296" s="226">
        <v>383212.1989023509</v>
      </c>
      <c r="AC296" s="226">
        <v>4993.38318177774</v>
      </c>
      <c r="AD296" s="226">
        <v>412.3764341267215</v>
      </c>
      <c r="AE296" s="226">
        <v>31647417</v>
      </c>
      <c r="AF296" s="226">
        <v>0</v>
      </c>
      <c r="AG296" s="19"/>
    </row>
    <row r="297" spans="1:33" ht="12.75">
      <c r="A297" s="135" t="s">
        <v>865</v>
      </c>
      <c r="B297" s="12" t="s">
        <v>739</v>
      </c>
      <c r="C297" s="19" t="s">
        <v>303</v>
      </c>
      <c r="D297" s="11">
        <v>203971.993</v>
      </c>
      <c r="E297" s="123">
        <v>37637</v>
      </c>
      <c r="F297" s="127">
        <v>241608.993</v>
      </c>
      <c r="G297" s="128">
        <v>175420</v>
      </c>
      <c r="H297" s="128">
        <v>4585</v>
      </c>
      <c r="I297" s="128">
        <v>2695</v>
      </c>
      <c r="J297" s="128">
        <v>0</v>
      </c>
      <c r="K297" s="128">
        <v>10901</v>
      </c>
      <c r="L297" s="17">
        <v>1635</v>
      </c>
      <c r="M297" s="17">
        <v>121252</v>
      </c>
      <c r="N297" s="17">
        <v>37637</v>
      </c>
      <c r="O297" s="17">
        <v>818</v>
      </c>
      <c r="P297" s="17">
        <v>242886.532</v>
      </c>
      <c r="Q297" s="17">
        <v>15453.85</v>
      </c>
      <c r="R297" s="17">
        <v>-105149.25</v>
      </c>
      <c r="S297" s="17">
        <v>11378.61</v>
      </c>
      <c r="T297" s="17">
        <v>164569.74200000003</v>
      </c>
      <c r="U297" s="17">
        <v>241608.993</v>
      </c>
      <c r="V297" s="17">
        <v>205367.64404999997</v>
      </c>
      <c r="W297" s="17">
        <v>-40797.902049999946</v>
      </c>
      <c r="X297" s="17">
        <v>-28558.53143499996</v>
      </c>
      <c r="Y297" s="129">
        <v>0.882</v>
      </c>
      <c r="Z297" s="130">
        <v>41745</v>
      </c>
      <c r="AA297" s="226">
        <v>213099.131826</v>
      </c>
      <c r="AB297" s="226">
        <v>213257.9008246394</v>
      </c>
      <c r="AC297" s="226">
        <v>5108.585479090655</v>
      </c>
      <c r="AD297" s="226">
        <v>527.5787314396366</v>
      </c>
      <c r="AE297" s="226">
        <v>22023774</v>
      </c>
      <c r="AF297" s="226">
        <v>0</v>
      </c>
      <c r="AG297" s="19"/>
    </row>
    <row r="298" spans="1:33" ht="12.75">
      <c r="A298" s="135" t="s">
        <v>865</v>
      </c>
      <c r="B298" s="12" t="s">
        <v>569</v>
      </c>
      <c r="C298" s="19" t="s">
        <v>295</v>
      </c>
      <c r="D298" s="11">
        <v>168056.973</v>
      </c>
      <c r="E298" s="123">
        <v>27835</v>
      </c>
      <c r="F298" s="127">
        <v>195891.973</v>
      </c>
      <c r="G298" s="128">
        <v>120140</v>
      </c>
      <c r="H298" s="128">
        <v>5983</v>
      </c>
      <c r="I298" s="128">
        <v>6807</v>
      </c>
      <c r="J298" s="128">
        <v>0</v>
      </c>
      <c r="K298" s="128">
        <v>5052</v>
      </c>
      <c r="L298" s="17">
        <v>3144</v>
      </c>
      <c r="M298" s="17">
        <v>36836</v>
      </c>
      <c r="N298" s="17">
        <v>27835</v>
      </c>
      <c r="O298" s="17">
        <v>1821</v>
      </c>
      <c r="P298" s="17">
        <v>166345.844</v>
      </c>
      <c r="Q298" s="17">
        <v>15165.699999999999</v>
      </c>
      <c r="R298" s="17">
        <v>-35530.85</v>
      </c>
      <c r="S298" s="17">
        <v>17397.63</v>
      </c>
      <c r="T298" s="17">
        <v>163378.32400000002</v>
      </c>
      <c r="U298" s="17">
        <v>195891.973</v>
      </c>
      <c r="V298" s="17">
        <v>166508.17705</v>
      </c>
      <c r="W298" s="17">
        <v>-3129.853049999976</v>
      </c>
      <c r="X298" s="17">
        <v>-2190.897134999983</v>
      </c>
      <c r="Y298" s="129">
        <v>0.989</v>
      </c>
      <c r="Z298" s="130">
        <v>27969</v>
      </c>
      <c r="AA298" s="226">
        <v>193737.16129699998</v>
      </c>
      <c r="AB298" s="226">
        <v>193881.50470579191</v>
      </c>
      <c r="AC298" s="226">
        <v>6932.014183767454</v>
      </c>
      <c r="AD298" s="226">
        <v>2351.007436116435</v>
      </c>
      <c r="AE298" s="226">
        <v>65755327</v>
      </c>
      <c r="AF298" s="226">
        <v>0</v>
      </c>
      <c r="AG298" s="19"/>
    </row>
    <row r="299" spans="1:33" ht="12.75">
      <c r="A299" s="135" t="s">
        <v>865</v>
      </c>
      <c r="B299" s="12" t="s">
        <v>629</v>
      </c>
      <c r="C299" s="19" t="s">
        <v>297</v>
      </c>
      <c r="D299" s="11">
        <v>58689.042</v>
      </c>
      <c r="E299" s="123">
        <v>12126</v>
      </c>
      <c r="F299" s="127">
        <v>70815.042</v>
      </c>
      <c r="G299" s="128">
        <v>53956</v>
      </c>
      <c r="H299" s="128">
        <v>3302</v>
      </c>
      <c r="I299" s="128">
        <v>1000</v>
      </c>
      <c r="J299" s="128">
        <v>2118</v>
      </c>
      <c r="K299" s="128">
        <v>0</v>
      </c>
      <c r="L299" s="17">
        <v>0</v>
      </c>
      <c r="M299" s="17">
        <v>39540</v>
      </c>
      <c r="N299" s="17">
        <v>12126</v>
      </c>
      <c r="O299" s="17">
        <v>326</v>
      </c>
      <c r="P299" s="17">
        <v>74707.4776</v>
      </c>
      <c r="Q299" s="17">
        <v>5457</v>
      </c>
      <c r="R299" s="17">
        <v>-33886.1</v>
      </c>
      <c r="S299" s="17">
        <v>3585.3</v>
      </c>
      <c r="T299" s="17">
        <v>49863.6776</v>
      </c>
      <c r="U299" s="17">
        <v>70815.042</v>
      </c>
      <c r="V299" s="17">
        <v>60192.7857</v>
      </c>
      <c r="W299" s="17">
        <v>-10329.108099999998</v>
      </c>
      <c r="X299" s="17">
        <v>-7230.375669999998</v>
      </c>
      <c r="Y299" s="129">
        <v>0.898</v>
      </c>
      <c r="Z299" s="130">
        <v>9878</v>
      </c>
      <c r="AA299" s="226">
        <v>63591.907716</v>
      </c>
      <c r="AB299" s="226">
        <v>63639.28671479331</v>
      </c>
      <c r="AC299" s="226">
        <v>6442.527507065531</v>
      </c>
      <c r="AD299" s="226">
        <v>1861.5207594145122</v>
      </c>
      <c r="AE299" s="226">
        <v>18388102</v>
      </c>
      <c r="AF299" s="226">
        <v>0</v>
      </c>
      <c r="AG299" s="19"/>
    </row>
    <row r="300" spans="1:33" ht="12.75">
      <c r="A300" s="135" t="s">
        <v>865</v>
      </c>
      <c r="B300" s="12" t="s">
        <v>665</v>
      </c>
      <c r="C300" s="19" t="s">
        <v>300</v>
      </c>
      <c r="D300" s="11">
        <v>91280.515</v>
      </c>
      <c r="E300" s="123">
        <v>15984</v>
      </c>
      <c r="F300" s="127">
        <v>107264.515</v>
      </c>
      <c r="G300" s="128">
        <v>77809</v>
      </c>
      <c r="H300" s="128">
        <v>4842</v>
      </c>
      <c r="I300" s="128">
        <v>7626</v>
      </c>
      <c r="J300" s="128">
        <v>0</v>
      </c>
      <c r="K300" s="128">
        <v>5357</v>
      </c>
      <c r="L300" s="17">
        <v>6272</v>
      </c>
      <c r="M300" s="17">
        <v>41018</v>
      </c>
      <c r="N300" s="17">
        <v>15984</v>
      </c>
      <c r="O300" s="17">
        <v>144</v>
      </c>
      <c r="P300" s="17">
        <v>107734.3414</v>
      </c>
      <c r="Q300" s="17">
        <v>15151.25</v>
      </c>
      <c r="R300" s="17">
        <v>-40318.9</v>
      </c>
      <c r="S300" s="17">
        <v>6613.34</v>
      </c>
      <c r="T300" s="17">
        <v>89180.0314</v>
      </c>
      <c r="U300" s="17">
        <v>107264.515</v>
      </c>
      <c r="V300" s="17">
        <v>91174.83774999999</v>
      </c>
      <c r="W300" s="17">
        <v>-1994.8063499999844</v>
      </c>
      <c r="X300" s="17">
        <v>-1396.364444999989</v>
      </c>
      <c r="Y300" s="129">
        <v>0.987</v>
      </c>
      <c r="Z300" s="130">
        <v>23102</v>
      </c>
      <c r="AA300" s="226">
        <v>105870.076305</v>
      </c>
      <c r="AB300" s="226">
        <v>105948.95455221194</v>
      </c>
      <c r="AC300" s="226">
        <v>4586.137760895677</v>
      </c>
      <c r="AD300" s="226">
        <v>5.131013244658789</v>
      </c>
      <c r="AE300" s="226">
        <v>118537</v>
      </c>
      <c r="AF300" s="226">
        <v>0</v>
      </c>
      <c r="AG300" s="19"/>
    </row>
  </sheetData>
  <sheetProtection/>
  <mergeCells count="5">
    <mergeCell ref="G1:O1"/>
    <mergeCell ref="P1:T1"/>
    <mergeCell ref="I2:K2"/>
    <mergeCell ref="J3:K3"/>
    <mergeCell ref="J4:K4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Rönnbacka Mats NR/OEM-Ö</cp:lastModifiedBy>
  <cp:lastPrinted>2015-09-22T10:42:05Z</cp:lastPrinted>
  <dcterms:created xsi:type="dcterms:W3CDTF">2014-08-21T11:16:13Z</dcterms:created>
  <dcterms:modified xsi:type="dcterms:W3CDTF">2017-03-09T12:28:06Z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